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metadata.xml" ContentType="application/vnd.openxmlformats-officedocument.spreadsheetml.sheetMetadata+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1.xml" ContentType="application/vnd.ms-excel.controlproperties+xml"/>
  <Override PartName="/xl/ctrlProps/ctrlProp10.xml" ContentType="application/vnd.ms-excel.controlproperties+xml"/>
  <Override PartName="/xl/ctrlProps/ctrlProp7.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xl/ctrlProps/ctrlProp12.xml" ContentType="application/vnd.ms-excel.controlpropertie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erfetjp-my.sharepoint.com/personal/o2fb_etjp_eurofinsasia_com/Documents/Desktop/社外資料/分析依頼書/"/>
    </mc:Choice>
  </mc:AlternateContent>
  <xr:revisionPtr revIDLastSave="3" documentId="13_ncr:1_{4EFB454B-0C2F-4788-8359-994334833168}" xr6:coauthVersionLast="47" xr6:coauthVersionMax="47" xr10:uidLastSave="{2C4A2CEC-1752-4500-84B6-C85155ED5DAB}"/>
  <workbookProtection workbookAlgorithmName="SHA-512" workbookHashValue="EThj7U7apSEJAUdtry78jVxNwoGmomogdfgHTkX0vJPZe1rZ7H9o2uhBNXVbkVjhQ9+9+Y+RoYafmzKn3l0oHw==" workbookSaltValue="mtxM0FJOzH7blB97QOET3A==" workbookSpinCount="100000" lockStructure="1"/>
  <bookViews>
    <workbookView xWindow="-108" yWindow="-108" windowWidth="23256" windowHeight="14016" xr2:uid="{DBF2EBCF-2E98-492C-8964-93717D28B9EA}"/>
  </bookViews>
  <sheets>
    <sheet name="1.【免責事項、ほか】" sheetId="17" r:id="rId1"/>
    <sheet name="分析依頼" sheetId="7" r:id="rId2"/>
    <sheet name="送付書" sheetId="5" r:id="rId3"/>
    <sheet name="試料必要量・梱包について" sheetId="12" r:id="rId4"/>
    <sheet name="営業ASM設定管理" sheetId="8" state="hidden" r:id="rId5"/>
    <sheet name="001" sheetId="9" state="hidden" r:id="rId6"/>
  </sheets>
  <definedNames>
    <definedName name="_xlnm.Print_Area" localSheetId="0">'1.【免責事項、ほか】'!$A$1:$O$62</definedName>
    <definedName name="_xlnm.Print_Area" localSheetId="2">送付書!$F$1:$Y$115</definedName>
    <definedName name="_xlnm.Print_Titles" localSheetId="0">'1.【免責事項、ほか】'!$1:$3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E148" i="7" l="1"/>
  <c r="FE147" i="7"/>
  <c r="FE145" i="7"/>
  <c r="FG144" i="7"/>
  <c r="JC204" i="7"/>
  <c r="EI393" i="7"/>
  <c r="EI394" i="7" s="1"/>
  <c r="FE150" i="7" l="1"/>
  <c r="FD150" i="7"/>
  <c r="FD149" i="7"/>
  <c r="FD144" i="7"/>
  <c r="FD145" i="7"/>
  <c r="FD146" i="7"/>
  <c r="FD147" i="7"/>
  <c r="FD148" i="7"/>
  <c r="FD143" i="7"/>
  <c r="M208" i="7" l="1"/>
  <c r="U30" i="5"/>
  <c r="AA86" i="5" l="1"/>
  <c r="AA88" i="5" s="1"/>
  <c r="AA90" i="5" s="1"/>
  <c r="AA92" i="5" s="1"/>
  <c r="AA94" i="5" s="1"/>
  <c r="AA96" i="5" s="1"/>
  <c r="AA98" i="5" s="1"/>
  <c r="AA100" i="5" s="1"/>
  <c r="AA102" i="5" s="1"/>
  <c r="AA104" i="5" s="1"/>
  <c r="AA106" i="5" s="1"/>
  <c r="AA108" i="5" s="1"/>
  <c r="AA110" i="5" s="1"/>
  <c r="AA112" i="5" s="1"/>
  <c r="AA114" i="5" s="1"/>
  <c r="AA120" i="5" s="1"/>
  <c r="AA122" i="5" s="1"/>
  <c r="AA124" i="5" s="1"/>
  <c r="AA126" i="5" s="1"/>
  <c r="AA128" i="5" s="1"/>
  <c r="AA130" i="5" s="1"/>
  <c r="AA132" i="5" s="1"/>
  <c r="AA134" i="5" s="1"/>
  <c r="AA136" i="5" s="1"/>
  <c r="AA138" i="5" s="1"/>
  <c r="AA140" i="5" s="1"/>
  <c r="AA142" i="5" s="1"/>
  <c r="AA144" i="5" s="1"/>
  <c r="AA146" i="5" s="1"/>
  <c r="AA148" i="5" s="1"/>
  <c r="AA150" i="5" s="1"/>
  <c r="AA156" i="5" s="1"/>
  <c r="AA158" i="5" s="1"/>
  <c r="AA160" i="5" s="1"/>
  <c r="AA162" i="5" s="1"/>
  <c r="AA164" i="5" s="1"/>
  <c r="AA166" i="5" s="1"/>
  <c r="AA168" i="5" s="1"/>
  <c r="AA170" i="5" s="1"/>
  <c r="AA172" i="5" s="1"/>
  <c r="AA174" i="5" s="1"/>
  <c r="AA176" i="5" s="1"/>
  <c r="AA178" i="5" s="1"/>
  <c r="AA180" i="5" s="1"/>
  <c r="AA182" i="5" s="1"/>
  <c r="AA184" i="5" s="1"/>
  <c r="AA186" i="5" s="1"/>
  <c r="AA192" i="5" s="1"/>
  <c r="AA194" i="5" s="1"/>
  <c r="AA196" i="5" s="1"/>
  <c r="AA198" i="5" s="1"/>
  <c r="AA200" i="5" s="1"/>
  <c r="AA202" i="5" s="1"/>
  <c r="AA204" i="5" s="1"/>
  <c r="AA206" i="5" s="1"/>
  <c r="AA208" i="5" s="1"/>
  <c r="AA210" i="5" s="1"/>
  <c r="AA212" i="5" s="1"/>
  <c r="AA214" i="5" s="1"/>
  <c r="AA216" i="5" s="1"/>
  <c r="AA218" i="5" s="1"/>
  <c r="AA220" i="5" s="1"/>
  <c r="AA222" i="5" s="1"/>
  <c r="AA228" i="5" s="1"/>
  <c r="AA230" i="5" s="1"/>
  <c r="AA232" i="5" s="1"/>
  <c r="AA234" i="5" s="1"/>
  <c r="AA236" i="5" s="1"/>
  <c r="AA238" i="5" s="1"/>
  <c r="AA240" i="5" s="1"/>
  <c r="AA242" i="5" s="1"/>
  <c r="AA244" i="5" s="1"/>
  <c r="AA246" i="5" s="1"/>
  <c r="AA248" i="5" s="1"/>
  <c r="AA250" i="5" s="1"/>
  <c r="AA252" i="5" s="1"/>
  <c r="AA254" i="5" s="1"/>
  <c r="AA256" i="5" s="1"/>
  <c r="AA258" i="5" s="1"/>
  <c r="AA264" i="5" s="1"/>
  <c r="AA266" i="5" s="1"/>
  <c r="AA268" i="5" s="1"/>
  <c r="AA270" i="5" s="1"/>
  <c r="AA272" i="5" s="1"/>
  <c r="AA274" i="5" s="1"/>
  <c r="AA276" i="5" s="1"/>
  <c r="AA278" i="5" s="1"/>
  <c r="AA280" i="5" s="1"/>
  <c r="AA282" i="5" s="1"/>
  <c r="AA284" i="5" s="1"/>
  <c r="AA286" i="5" s="1"/>
  <c r="AA288" i="5" s="1"/>
  <c r="AA290" i="5" s="1"/>
  <c r="AA292" i="5" s="1"/>
  <c r="AA294" i="5" s="1"/>
  <c r="AA300" i="5" s="1"/>
  <c r="AA302" i="5" s="1"/>
  <c r="AA304" i="5" s="1"/>
  <c r="AA306" i="5" s="1"/>
  <c r="AA87" i="5"/>
  <c r="AA89" i="5" s="1"/>
  <c r="AA91" i="5" s="1"/>
  <c r="AA93" i="5" s="1"/>
  <c r="AA95" i="5" s="1"/>
  <c r="AA97" i="5" s="1"/>
  <c r="AA99" i="5" s="1"/>
  <c r="AA101" i="5" s="1"/>
  <c r="AA103" i="5" s="1"/>
  <c r="AA105" i="5" s="1"/>
  <c r="AA107" i="5" s="1"/>
  <c r="AA109" i="5" s="1"/>
  <c r="AA111" i="5" s="1"/>
  <c r="AA113" i="5" s="1"/>
  <c r="AA115" i="5" s="1"/>
  <c r="AA121" i="5" s="1"/>
  <c r="AA123" i="5" s="1"/>
  <c r="AA125" i="5" s="1"/>
  <c r="AA127" i="5" s="1"/>
  <c r="AA129" i="5" s="1"/>
  <c r="AA131" i="5" s="1"/>
  <c r="AA133" i="5" s="1"/>
  <c r="AA135" i="5" s="1"/>
  <c r="AA137" i="5" s="1"/>
  <c r="AA139" i="5" s="1"/>
  <c r="AA141" i="5" s="1"/>
  <c r="AA143" i="5" s="1"/>
  <c r="AA145" i="5" s="1"/>
  <c r="AA147" i="5" s="1"/>
  <c r="AA149" i="5" s="1"/>
  <c r="AA151" i="5" s="1"/>
  <c r="AA157" i="5" s="1"/>
  <c r="AA159" i="5" s="1"/>
  <c r="AA161" i="5" s="1"/>
  <c r="AA163" i="5" s="1"/>
  <c r="AA165" i="5" s="1"/>
  <c r="AA167" i="5" s="1"/>
  <c r="AA169" i="5" s="1"/>
  <c r="AA171" i="5" s="1"/>
  <c r="AA173" i="5" s="1"/>
  <c r="AA175" i="5" s="1"/>
  <c r="AA177" i="5" s="1"/>
  <c r="AA179" i="5" s="1"/>
  <c r="AA181" i="5" s="1"/>
  <c r="AA183" i="5" s="1"/>
  <c r="AA185" i="5" s="1"/>
  <c r="AA187" i="5" s="1"/>
  <c r="AA193" i="5" s="1"/>
  <c r="AA195" i="5" s="1"/>
  <c r="AA197" i="5" s="1"/>
  <c r="AA199" i="5" s="1"/>
  <c r="AA201" i="5" s="1"/>
  <c r="AA203" i="5" s="1"/>
  <c r="AA205" i="5" s="1"/>
  <c r="AA207" i="5" s="1"/>
  <c r="AA209" i="5" s="1"/>
  <c r="AA211" i="5" s="1"/>
  <c r="AA213" i="5" s="1"/>
  <c r="AA215" i="5" s="1"/>
  <c r="AA217" i="5" s="1"/>
  <c r="AA219" i="5" s="1"/>
  <c r="AA221" i="5" s="1"/>
  <c r="AA223" i="5" s="1"/>
  <c r="AA229" i="5" s="1"/>
  <c r="AA231" i="5" s="1"/>
  <c r="AA233" i="5" s="1"/>
  <c r="AA235" i="5" s="1"/>
  <c r="AA237" i="5" s="1"/>
  <c r="AA239" i="5" s="1"/>
  <c r="AA241" i="5" s="1"/>
  <c r="AA243" i="5" s="1"/>
  <c r="AA245" i="5" s="1"/>
  <c r="AA247" i="5" s="1"/>
  <c r="AA249" i="5" s="1"/>
  <c r="AA251" i="5" s="1"/>
  <c r="AA253" i="5" s="1"/>
  <c r="AA255" i="5" s="1"/>
  <c r="AA257" i="5" s="1"/>
  <c r="AA259" i="5" s="1"/>
  <c r="AA265" i="5" s="1"/>
  <c r="AA267" i="5" s="1"/>
  <c r="AA269" i="5" s="1"/>
  <c r="AA271" i="5" s="1"/>
  <c r="AA273" i="5" s="1"/>
  <c r="AA275" i="5" s="1"/>
  <c r="AA277" i="5" s="1"/>
  <c r="AA279" i="5" s="1"/>
  <c r="AA281" i="5" s="1"/>
  <c r="AA283" i="5" s="1"/>
  <c r="AA285" i="5" s="1"/>
  <c r="AA287" i="5" s="1"/>
  <c r="AA289" i="5" s="1"/>
  <c r="AA291" i="5" s="1"/>
  <c r="AA293" i="5" s="1"/>
  <c r="AA295" i="5" s="1"/>
  <c r="AA301" i="5" s="1"/>
  <c r="AA303" i="5" s="1"/>
  <c r="AA305" i="5" s="1"/>
  <c r="AA307" i="5" s="1"/>
  <c r="U254" i="7" l="1"/>
  <c r="EI140" i="7"/>
  <c r="EK140" i="7"/>
  <c r="FE143" i="7"/>
  <c r="DF144" i="7"/>
  <c r="DG144" i="7"/>
  <c r="EX144" i="7"/>
  <c r="EY144" i="7" s="1"/>
  <c r="FE144" i="7"/>
  <c r="EY145" i="7"/>
  <c r="DD146" i="7"/>
  <c r="EX146" i="7"/>
  <c r="FA144" i="7" s="1"/>
  <c r="FE151" i="7"/>
  <c r="FE152" i="7"/>
  <c r="FE153" i="7"/>
  <c r="FE154" i="7"/>
  <c r="FE155" i="7"/>
  <c r="FE156" i="7"/>
  <c r="FE157" i="7"/>
  <c r="FE158" i="7"/>
  <c r="FE159" i="7"/>
  <c r="FD160" i="7"/>
  <c r="DR211" i="7"/>
  <c r="DF204" i="7"/>
  <c r="DF203" i="7"/>
  <c r="DF184" i="7"/>
  <c r="U253" i="7"/>
  <c r="V32" i="5"/>
  <c r="V36" i="5"/>
  <c r="M65" i="5"/>
  <c r="FE160" i="7" l="1"/>
  <c r="FE146" i="7"/>
  <c r="EY146" i="7"/>
  <c r="FB144" i="7" s="1"/>
  <c r="BA246" i="5"/>
  <c r="BJ246" i="5"/>
  <c r="BL246" i="5"/>
  <c r="BN246" i="5"/>
  <c r="BA247" i="5"/>
  <c r="BJ247" i="5"/>
  <c r="BL247" i="5"/>
  <c r="BN247" i="5"/>
  <c r="BA248" i="5"/>
  <c r="BJ248" i="5"/>
  <c r="BL248" i="5"/>
  <c r="BN248" i="5"/>
  <c r="BA249" i="5"/>
  <c r="BJ249" i="5"/>
  <c r="BL249" i="5"/>
  <c r="BN249" i="5"/>
  <c r="BA250" i="5"/>
  <c r="BJ250" i="5"/>
  <c r="BL250" i="5"/>
  <c r="BN250" i="5"/>
  <c r="BA251" i="5"/>
  <c r="BJ251" i="5"/>
  <c r="BL251" i="5"/>
  <c r="BN251" i="5"/>
  <c r="BA252" i="5"/>
  <c r="BJ252" i="5"/>
  <c r="BL252" i="5"/>
  <c r="BN252" i="5"/>
  <c r="BA253" i="5"/>
  <c r="BJ253" i="5"/>
  <c r="BL253" i="5"/>
  <c r="BN253" i="5"/>
  <c r="BA254" i="5"/>
  <c r="BJ254" i="5"/>
  <c r="BL254" i="5"/>
  <c r="BN254" i="5"/>
  <c r="BA255" i="5"/>
  <c r="BJ255" i="5"/>
  <c r="BL255" i="5"/>
  <c r="BN255" i="5"/>
  <c r="BA256" i="5"/>
  <c r="BJ256" i="5"/>
  <c r="BL256" i="5"/>
  <c r="BN256" i="5"/>
  <c r="BA257" i="5"/>
  <c r="BJ257" i="5"/>
  <c r="BL257" i="5"/>
  <c r="BN257" i="5"/>
  <c r="BA258" i="5"/>
  <c r="BJ258" i="5"/>
  <c r="BL258" i="5"/>
  <c r="BN258" i="5"/>
  <c r="BA259" i="5"/>
  <c r="BJ259" i="5"/>
  <c r="BL259" i="5"/>
  <c r="BN259" i="5"/>
  <c r="BA264" i="5"/>
  <c r="BJ264" i="5"/>
  <c r="BL264" i="5"/>
  <c r="BN264" i="5"/>
  <c r="J72" i="5"/>
  <c r="P65" i="5"/>
  <c r="F65" i="5"/>
  <c r="R62" i="5"/>
  <c r="F62" i="5"/>
  <c r="H26" i="5"/>
  <c r="FB146" i="7" l="1"/>
  <c r="DA204" i="7"/>
  <c r="DA203" i="7"/>
  <c r="DA164" i="7" l="1"/>
  <c r="DA162" i="7"/>
  <c r="V155" i="7"/>
  <c r="R155" i="7"/>
  <c r="V153" i="7"/>
  <c r="R153" i="7"/>
  <c r="R307" i="5" a="1"/>
  <c r="R300" i="5" a="1"/>
  <c r="N214" i="5" a="1"/>
  <c r="N194" i="5" a="1"/>
  <c r="G266" i="5" a="1"/>
  <c r="R143" i="5" a="1"/>
  <c r="R210" i="5" a="1"/>
  <c r="G136" i="5" a="1"/>
  <c r="N305" i="5" a="1"/>
  <c r="R246" i="5" a="1"/>
  <c r="P247" i="5" a="1"/>
  <c r="R194" i="5" a="1"/>
  <c r="R113" i="5" a="1"/>
  <c r="R289" i="5" a="1"/>
  <c r="N88" i="5" a="1"/>
  <c r="N198" i="5" a="1"/>
  <c r="G306" i="5" a="1"/>
  <c r="G257" i="5" a="1"/>
  <c r="P198" i="5" a="1"/>
  <c r="N115" i="5" a="1"/>
  <c r="R192" i="5" a="1"/>
  <c r="G156" i="5" a="1"/>
  <c r="R253" i="5" a="1"/>
  <c r="N222" i="5" a="1"/>
  <c r="G291" i="5" a="1"/>
  <c r="N269" i="5" a="1"/>
  <c r="P293" i="5" a="1"/>
  <c r="G196" i="5" a="1"/>
  <c r="R288" i="5" a="1"/>
  <c r="R237" i="5" a="1"/>
  <c r="N301" i="5" a="1"/>
  <c r="R274" i="5" a="1"/>
  <c r="G138" i="5" a="1"/>
  <c r="N183" i="5" a="1"/>
  <c r="P303" i="5" a="1"/>
  <c r="N101" i="5" a="1"/>
  <c r="G290" i="5" a="1"/>
  <c r="G221" i="5" a="1"/>
  <c r="R126" i="5" a="1"/>
  <c r="N303" i="5" a="1"/>
  <c r="G218" i="5" a="1"/>
  <c r="P163" i="5" a="1"/>
  <c r="R109" i="5" a="1"/>
  <c r="G222" i="5" a="1"/>
  <c r="P165" i="5" a="1"/>
  <c r="P208" i="5" a="1"/>
  <c r="G249" i="5" a="1"/>
  <c r="N173" i="5" a="1"/>
  <c r="R256" i="5" a="1"/>
  <c r="R135" i="5" a="1"/>
  <c r="R97" i="5" a="1"/>
  <c r="N149" i="5" a="1"/>
  <c r="N132" i="5" a="1"/>
  <c r="P151" i="5" a="1"/>
  <c r="P240" i="5" a="1"/>
  <c r="G145" i="5" a="1"/>
  <c r="R229" i="5" a="1"/>
  <c r="P244" i="5" a="1"/>
  <c r="P187" i="5" a="1"/>
  <c r="R294" i="5" a="1"/>
  <c r="G252" i="5" a="1"/>
  <c r="R110" i="5" a="1"/>
  <c r="P242" i="5" a="1"/>
  <c r="G159" i="5" a="1"/>
  <c r="G142" i="5" a="1"/>
  <c r="G112" i="5" a="1"/>
  <c r="P307" i="5" a="1"/>
  <c r="R111" i="5" a="1"/>
  <c r="R169" i="5" a="1"/>
  <c r="R127" i="5" a="1"/>
  <c r="P114" i="5" a="1"/>
  <c r="R98" i="5" a="1"/>
  <c r="R248" i="5" a="1"/>
  <c r="P150" i="5" a="1"/>
  <c r="N235" i="5" a="1"/>
  <c r="N104" i="5" a="1"/>
  <c r="R216" i="5" a="1"/>
  <c r="N177" i="5" a="1"/>
  <c r="N273" i="5" a="1"/>
  <c r="R161" i="5" a="1"/>
  <c r="P236" i="5" a="1"/>
  <c r="G280" i="5" a="1"/>
  <c r="N131" i="5" a="1"/>
  <c r="R200" i="5" a="1"/>
  <c r="R217" i="5" a="1"/>
  <c r="N142" i="5" a="1"/>
  <c r="N96" i="5" a="1"/>
  <c r="P193" i="5" a="1"/>
  <c r="G95" i="5" a="1"/>
  <c r="R204" i="5" a="1"/>
  <c r="N99" i="5" a="1"/>
  <c r="R251" i="5" a="1"/>
  <c r="N206" i="5" a="1"/>
  <c r="N216" i="5" a="1"/>
  <c r="N134" i="5" a="1"/>
  <c r="R301" i="5" a="1"/>
  <c r="P283" i="5" a="1"/>
  <c r="N259" i="5" a="1"/>
  <c r="R103" i="5" a="1"/>
  <c r="N277" i="5" a="1"/>
  <c r="R104" i="5" a="1"/>
  <c r="R166" i="5" a="1"/>
  <c r="G212" i="5" a="1"/>
  <c r="N130" i="5" a="1"/>
  <c r="N171" i="5" a="1"/>
  <c r="N126" i="5" a="1"/>
  <c r="N178" i="5" a="1"/>
  <c r="G241" i="5" a="1"/>
  <c r="G177" i="5" a="1"/>
  <c r="G229" i="5" a="1"/>
  <c r="G254" i="5" a="1"/>
  <c r="G92" i="5" a="1"/>
  <c r="G96" i="5" a="1"/>
  <c r="P140" i="5" a="1"/>
  <c r="N100" i="5" a="1"/>
  <c r="R259" i="5" a="1"/>
  <c r="N193" i="5" a="1"/>
  <c r="P167" i="5" a="1"/>
  <c r="G139" i="5" a="1"/>
  <c r="N165" i="5" a="1"/>
  <c r="P268" i="5" a="1"/>
  <c r="R168" i="5" a="1"/>
  <c r="G87" i="5" a="1"/>
  <c r="N87" i="5" a="1"/>
  <c r="G198" i="5" a="1"/>
  <c r="G274" i="5" a="1"/>
  <c r="R159" i="5" a="1"/>
  <c r="N122" i="5" a="1"/>
  <c r="P233" i="5" a="1"/>
  <c r="P231" i="5" a="1"/>
  <c r="P98" i="5" a="1"/>
  <c r="R167" i="5" a="1"/>
  <c r="G283" i="5" a="1"/>
  <c r="R90" i="5" a="1"/>
  <c r="R133" i="5" a="1"/>
  <c r="P142" i="5" a="1"/>
  <c r="P254" i="5" a="1"/>
  <c r="G130" i="5" a="1"/>
  <c r="P146" i="5" a="1"/>
  <c r="N201" i="5" a="1"/>
  <c r="G292" i="5" a="1"/>
  <c r="N274" i="5" a="1"/>
  <c r="N98" i="5" a="1"/>
  <c r="N217" i="5" a="1"/>
  <c r="P250" i="5" a="1"/>
  <c r="P217" i="5" a="1"/>
  <c r="G211" i="5" a="1"/>
  <c r="P264" i="5" a="1"/>
  <c r="N168" i="5" a="1"/>
  <c r="P253" i="5" a="1"/>
  <c r="N264" i="5" a="1"/>
  <c r="P100" i="5" a="1"/>
  <c r="R280" i="5" a="1"/>
  <c r="R145" i="5" a="1"/>
  <c r="G203" i="5" a="1"/>
  <c r="G157" i="5" a="1"/>
  <c r="G293" i="5" a="1"/>
  <c r="N145" i="5" a="1"/>
  <c r="R195" i="5" a="1"/>
  <c r="N180" i="5" a="1"/>
  <c r="R212" i="5" a="1"/>
  <c r="R122" i="5" a="1"/>
  <c r="G219" i="5" a="1"/>
  <c r="P274" i="5" a="1"/>
  <c r="G181" i="5" a="1"/>
  <c r="R228" i="5" a="1"/>
  <c r="P229" i="5" a="1"/>
  <c r="P220" i="5" a="1"/>
  <c r="P285" i="5" a="1"/>
  <c r="R239" i="5" a="1"/>
  <c r="R249" i="5" a="1"/>
  <c r="N124" i="5" a="1"/>
  <c r="R157" i="5" a="1"/>
  <c r="P269" i="5" a="1"/>
  <c r="R303" i="5" a="1"/>
  <c r="R137" i="5" a="1"/>
  <c r="N255" i="5" a="1"/>
  <c r="N164" i="5" a="1"/>
  <c r="R302" i="5" a="1"/>
  <c r="N179" i="5" a="1"/>
  <c r="P107" i="5" a="1"/>
  <c r="P267" i="5" a="1"/>
  <c r="N182" i="5" a="1"/>
  <c r="R211" i="5" a="1"/>
  <c r="N219" i="5" a="1"/>
  <c r="P127" i="5" a="1"/>
  <c r="G121" i="5" a="1"/>
  <c r="G148" i="5" a="1"/>
  <c r="G132" i="5" a="1"/>
  <c r="P174" i="5" a="1"/>
  <c r="G204" i="5" a="1"/>
  <c r="P159" i="5" a="1"/>
  <c r="G246" i="5" a="1"/>
  <c r="R147" i="5" a="1"/>
  <c r="P170" i="5" a="1"/>
  <c r="G185" i="5" a="1"/>
  <c r="G282" i="5" a="1"/>
  <c r="G223" i="5" a="1"/>
  <c r="N90" i="5" a="1"/>
  <c r="R183" i="5" a="1"/>
  <c r="N89" i="5" a="1"/>
  <c r="G197" i="5" a="1"/>
  <c r="N93" i="5" a="1"/>
  <c r="G111" i="5" a="1"/>
  <c r="G250" i="5" a="1"/>
  <c r="N256" i="5" a="1"/>
  <c r="R264" i="5" a="1"/>
  <c r="P213" i="5" a="1"/>
  <c r="P95" i="5" a="1"/>
  <c r="G176" i="5" a="1"/>
  <c r="N286" i="5" a="1"/>
  <c r="P279" i="5" a="1"/>
  <c r="G158" i="5" a="1"/>
  <c r="R162" i="5" a="1"/>
  <c r="R295" i="5" a="1"/>
  <c r="P284" i="5" a="1"/>
  <c r="R270" i="5" a="1"/>
  <c r="P232" i="5" a="1"/>
  <c r="G186" i="5" a="1"/>
  <c r="P256" i="5" a="1"/>
  <c r="G289" i="5" a="1"/>
  <c r="P197" i="5" a="1"/>
  <c r="G166" i="5" a="1"/>
  <c r="N162" i="5" a="1"/>
  <c r="N128" i="5" a="1"/>
  <c r="P288" i="5" a="1"/>
  <c r="R193" i="5" a="1"/>
  <c r="P171" i="5" a="1"/>
  <c r="R163" i="5" a="1"/>
  <c r="G180" i="5" a="1"/>
  <c r="R218" i="5" a="1"/>
  <c r="P199" i="5" a="1"/>
  <c r="P102" i="5" a="1"/>
  <c r="N161" i="5" a="1"/>
  <c r="P108" i="5" a="1"/>
  <c r="G239" i="5" a="1"/>
  <c r="N203" i="5" a="1"/>
  <c r="P245" i="5" a="1"/>
  <c r="R220" i="5" a="1"/>
  <c r="N236" i="5" a="1"/>
  <c r="P105" i="5" a="1"/>
  <c r="R170" i="5" a="1"/>
  <c r="P99" i="5" a="1"/>
  <c r="N125" i="5" a="1"/>
  <c r="P121" i="5" a="1"/>
  <c r="G206" i="5" a="1"/>
  <c r="P147" i="5" a="1"/>
  <c r="P255" i="5" a="1"/>
  <c r="R165" i="5" a="1"/>
  <c r="P92" i="5" a="1"/>
  <c r="G86" i="5" a="1"/>
  <c r="P228" i="5" a="1"/>
  <c r="G275" i="5" a="1"/>
  <c r="R205" i="5" a="1"/>
  <c r="N278" i="5" a="1"/>
  <c r="R128" i="5" a="1"/>
  <c r="R258" i="5" a="1"/>
  <c r="P302" i="5" a="1"/>
  <c r="N187" i="5" a="1"/>
  <c r="R108" i="5" a="1"/>
  <c r="P131" i="5" a="1"/>
  <c r="R265" i="5" a="1"/>
  <c r="G183" i="5" a="1"/>
  <c r="N241" i="5" a="1"/>
  <c r="R232" i="5" a="1"/>
  <c r="G279" i="5" a="1"/>
  <c r="N248" i="5" a="1"/>
  <c r="G165" i="5" a="1"/>
  <c r="N135" i="5" a="1"/>
  <c r="R179" i="5" a="1"/>
  <c r="N272" i="5" a="1"/>
  <c r="N200" i="5" a="1"/>
  <c r="N270" i="5" a="1"/>
  <c r="G143" i="5" a="1"/>
  <c r="R151" i="5" a="1"/>
  <c r="N181" i="5" a="1"/>
  <c r="N129" i="5" a="1"/>
  <c r="R278" i="5" a="1"/>
  <c r="G146" i="5" a="1"/>
  <c r="G104" i="5" a="1"/>
  <c r="R101" i="5" a="1"/>
  <c r="R304" i="5" a="1"/>
  <c r="G270" i="5" a="1"/>
  <c r="R106" i="5" a="1"/>
  <c r="P86" i="5" a="1"/>
  <c r="P85" i="5" a="1"/>
  <c r="R89" i="5" a="1"/>
  <c r="N95" i="5" a="1"/>
  <c r="R141" i="5" a="1"/>
  <c r="G256" i="5" a="1"/>
  <c r="P222" i="5" a="1"/>
  <c r="R271" i="5" a="1"/>
  <c r="R158" i="5" a="1"/>
  <c r="R202" i="5" a="1"/>
  <c r="P195" i="5" a="1"/>
  <c r="P218" i="5" a="1"/>
  <c r="N157" i="5" a="1"/>
  <c r="G91" i="5" a="1"/>
  <c r="P110" i="5" a="1"/>
  <c r="N176" i="5" a="1"/>
  <c r="G200" i="5" a="1"/>
  <c r="R85" i="5" a="1"/>
  <c r="R123" i="5" a="1"/>
  <c r="N120" i="5" a="1"/>
  <c r="R87" i="5" a="1"/>
  <c r="R284" i="5" a="1"/>
  <c r="G93" i="5" a="1"/>
  <c r="P169" i="5" a="1"/>
  <c r="P266" i="5" a="1"/>
  <c r="G215" i="5" a="1"/>
  <c r="P276" i="5" a="1"/>
  <c r="N242" i="5" a="1"/>
  <c r="N106" i="5" a="1"/>
  <c r="N150" i="5" a="1"/>
  <c r="N267" i="5" a="1"/>
  <c r="N237" i="5" a="1"/>
  <c r="N147" i="5" a="1"/>
  <c r="P207" i="5" a="1"/>
  <c r="P134" i="5" a="1"/>
  <c r="N204" i="5" a="1"/>
  <c r="G141" i="5" a="1"/>
  <c r="P194" i="5" a="1"/>
  <c r="G128" i="5" a="1"/>
  <c r="G238" i="5" a="1"/>
  <c r="N136" i="5" a="1"/>
  <c r="N103" i="5" a="1"/>
  <c r="P84" i="5" a="1"/>
  <c r="G276" i="5" a="1"/>
  <c r="P132" i="5" a="1"/>
  <c r="G194" i="5" a="1"/>
  <c r="R215" i="5" a="1"/>
  <c r="R196" i="5" a="1"/>
  <c r="R84" i="5" a="1"/>
  <c r="P295" i="5" a="1"/>
  <c r="R277" i="5" a="1"/>
  <c r="R238" i="5" a="1"/>
  <c r="G295" i="5" a="1"/>
  <c r="G210" i="5" a="1"/>
  <c r="P211" i="5" a="1"/>
  <c r="R231" i="5" a="1"/>
  <c r="P113" i="5" a="1"/>
  <c r="R214" i="5" a="1"/>
  <c r="R125" i="5" a="1"/>
  <c r="P216" i="5" a="1"/>
  <c r="P88" i="5" a="1"/>
  <c r="N212" i="5" a="1"/>
  <c r="P89" i="5" a="1"/>
  <c r="P210" i="5" a="1"/>
  <c r="N144" i="5" a="1"/>
  <c r="N251" i="5" a="1"/>
  <c r="N211" i="5" a="1"/>
  <c r="R171" i="5" a="1"/>
  <c r="G120" i="5" a="1"/>
  <c r="N293" i="5" a="1"/>
  <c r="P249" i="5" a="1"/>
  <c r="R175" i="5" a="1"/>
  <c r="G243" i="5" a="1"/>
  <c r="R174" i="5" a="1"/>
  <c r="P265" i="5" a="1"/>
  <c r="G232" i="5" a="1"/>
  <c r="N174" i="5" a="1"/>
  <c r="N186" i="5" a="1"/>
  <c r="G174" i="5" a="1"/>
  <c r="N292" i="5" a="1"/>
  <c r="R201" i="5" a="1"/>
  <c r="N281" i="5" a="1"/>
  <c r="R180" i="5" a="1"/>
  <c r="G209" i="5" a="1"/>
  <c r="P241" i="5" a="1"/>
  <c r="G173" i="5" a="1"/>
  <c r="G167" i="5" a="1"/>
  <c r="G187" i="5" a="1"/>
  <c r="P184" i="5" a="1"/>
  <c r="R241" i="5" a="1"/>
  <c r="G216" i="5" a="1"/>
  <c r="N114" i="5" a="1"/>
  <c r="R206" i="5" a="1"/>
  <c r="P93" i="5" a="1"/>
  <c r="G140" i="5" a="1"/>
  <c r="N252" i="5" a="1"/>
  <c r="G233" i="5" a="1"/>
  <c r="N169" i="5" a="1"/>
  <c r="R134" i="5" a="1"/>
  <c r="R149" i="5" a="1"/>
  <c r="G137" i="5" a="1"/>
  <c r="R257" i="5" a="1"/>
  <c r="P101" i="5" a="1"/>
  <c r="P290" i="5" a="1"/>
  <c r="R243" i="5" a="1"/>
  <c r="G122" i="5" a="1"/>
  <c r="N112" i="5" a="1"/>
  <c r="R305" i="5" a="1"/>
  <c r="N268" i="5" a="1"/>
  <c r="G303" i="5" a="1"/>
  <c r="R156" i="5" a="1"/>
  <c r="G171" i="5" a="1"/>
  <c r="G236" i="5" a="1"/>
  <c r="G100" i="5" a="1"/>
  <c r="G302" i="5" a="1"/>
  <c r="N113" i="5" a="1"/>
  <c r="R207" i="5" a="1"/>
  <c r="G231" i="5" a="1"/>
  <c r="R181" i="5" a="1"/>
  <c r="N92" i="5" a="1"/>
  <c r="G287" i="5" a="1"/>
  <c r="N202" i="5" a="1"/>
  <c r="R291" i="5" a="1"/>
  <c r="P87" i="5" a="1"/>
  <c r="N84" i="5" a="1"/>
  <c r="R240" i="5" a="1"/>
  <c r="G109" i="5" a="1"/>
  <c r="R114" i="5" a="1"/>
  <c r="N275" i="5" a="1"/>
  <c r="P246" i="5" a="1"/>
  <c r="G255" i="5" a="1"/>
  <c r="R129" i="5" a="1"/>
  <c r="G230" i="5" a="1"/>
  <c r="G228" i="5" a="1"/>
  <c r="P180" i="5" a="1"/>
  <c r="R124" i="5" a="1"/>
  <c r="N156" i="5" a="1"/>
  <c r="N285" i="5" a="1"/>
  <c r="R107" i="5" a="1"/>
  <c r="N137" i="5" a="1"/>
  <c r="R269" i="5" a="1"/>
  <c r="N282" i="5" a="1"/>
  <c r="P130" i="5" a="1"/>
  <c r="N184" i="5" a="1"/>
  <c r="N110" i="5" a="1"/>
  <c r="R255" i="5" a="1"/>
  <c r="R105" i="5" a="1"/>
  <c r="R88" i="5" a="1"/>
  <c r="P173" i="5" a="1"/>
  <c r="R244" i="5" a="1"/>
  <c r="N167" i="5" a="1"/>
  <c r="R268" i="5" a="1"/>
  <c r="P223" i="5" a="1"/>
  <c r="G106" i="5" a="1"/>
  <c r="G150" i="5" a="1"/>
  <c r="P109" i="5" a="1"/>
  <c r="N245" i="5" a="1"/>
  <c r="P192" i="5" a="1"/>
  <c r="R140" i="5" a="1"/>
  <c r="P182" i="5" a="1"/>
  <c r="P201" i="5" a="1"/>
  <c r="P145" i="5" a="1"/>
  <c r="P185" i="5" a="1"/>
  <c r="R252" i="5" a="1"/>
  <c r="N291" i="5" a="1"/>
  <c r="G105" i="5" a="1"/>
  <c r="P271" i="5" a="1"/>
  <c r="R290" i="5" a="1"/>
  <c r="G90" i="5" a="1"/>
  <c r="P179" i="5" a="1"/>
  <c r="R187" i="5" a="1"/>
  <c r="P111" i="5" a="1"/>
  <c r="N247" i="5" a="1"/>
  <c r="N238" i="5" a="1"/>
  <c r="G201" i="5" a="1"/>
  <c r="N243" i="5" a="1"/>
  <c r="P237" i="5" a="1"/>
  <c r="R282" i="5" a="1"/>
  <c r="R234" i="5" a="1"/>
  <c r="P138" i="5" a="1"/>
  <c r="G123" i="5" a="1"/>
  <c r="G245" i="5" a="1"/>
  <c r="G108" i="5" a="1"/>
  <c r="G97" i="5" a="1"/>
  <c r="N158" i="5" a="1"/>
  <c r="R184" i="5" a="1"/>
  <c r="G251" i="5" a="1"/>
  <c r="N111" i="5" a="1"/>
  <c r="G205" i="5" a="1"/>
  <c r="G131" i="5" a="1"/>
  <c r="G207" i="5" a="1"/>
  <c r="R276" i="5" a="1"/>
  <c r="R286" i="5" a="1"/>
  <c r="N258" i="5" a="1"/>
  <c r="P270" i="5" a="1"/>
  <c r="R130" i="5" a="1"/>
  <c r="G281" i="5" a="1"/>
  <c r="G168" i="5" a="1"/>
  <c r="G103" i="5" a="1"/>
  <c r="P106" i="5" a="1"/>
  <c r="G184" i="5" a="1"/>
  <c r="N257" i="5" a="1"/>
  <c r="G242" i="5" a="1"/>
  <c r="N141" i="5" a="1"/>
  <c r="N289" i="5" a="1"/>
  <c r="N151" i="5" a="1"/>
  <c r="N288" i="5" a="1"/>
  <c r="P272" i="5" a="1"/>
  <c r="P200" i="5" a="1"/>
  <c r="G99" i="5" a="1"/>
  <c r="N266" i="5" a="1"/>
  <c r="N276" i="5" a="1"/>
  <c r="G199" i="5" a="1"/>
  <c r="P175" i="5" a="1"/>
  <c r="R209" i="5" a="1"/>
  <c r="N133" i="5" a="1"/>
  <c r="G208" i="5" a="1"/>
  <c r="G85" i="5" a="1"/>
  <c r="G127" i="5" a="1"/>
  <c r="G89" i="5" a="1"/>
  <c r="R213" i="5" a="1"/>
  <c r="N85" i="5" a="1"/>
  <c r="G88" i="5" a="1"/>
  <c r="R185" i="5" a="1"/>
  <c r="G237" i="5" a="1"/>
  <c r="N121" i="5" a="1"/>
  <c r="N185" i="5" a="1"/>
  <c r="G304" i="5" a="1"/>
  <c r="P162" i="5" a="1"/>
  <c r="G169" i="5" a="1"/>
  <c r="R144" i="5" a="1"/>
  <c r="P230" i="5" a="1"/>
  <c r="P125" i="5" a="1"/>
  <c r="R275" i="5" a="1"/>
  <c r="G217" i="5" a="1"/>
  <c r="G144" i="5" a="1"/>
  <c r="N271" i="5" a="1"/>
  <c r="P156" i="5" a="1"/>
  <c r="R293" i="5" a="1"/>
  <c r="R208" i="5" a="1"/>
  <c r="P239" i="5" a="1"/>
  <c r="G300" i="5" a="1"/>
  <c r="R160" i="5" a="1"/>
  <c r="N196" i="5" a="1"/>
  <c r="R247" i="5" a="1"/>
  <c r="N199" i="5" a="1"/>
  <c r="G172" i="5" a="1"/>
  <c r="G193" i="5" a="1"/>
  <c r="P143" i="5" a="1"/>
  <c r="R139" i="5" a="1"/>
  <c r="N287" i="5" a="1"/>
  <c r="G175" i="5" a="1"/>
  <c r="N166" i="5" a="1"/>
  <c r="P123" i="5" a="1"/>
  <c r="P168" i="5" a="1"/>
  <c r="N295" i="5" a="1"/>
  <c r="R100" i="5" a="1"/>
  <c r="P243" i="5" a="1"/>
  <c r="R138" i="5" a="1"/>
  <c r="N209" i="5" a="1"/>
  <c r="P148" i="5" a="1"/>
  <c r="G307" i="5" a="1"/>
  <c r="P90" i="5" a="1"/>
  <c r="P177" i="5" a="1"/>
  <c r="P104" i="5" a="1"/>
  <c r="R292" i="5" a="1"/>
  <c r="P294" i="5" a="1"/>
  <c r="P235" i="5" a="1"/>
  <c r="R219" i="5" a="1"/>
  <c r="R283" i="5" a="1"/>
  <c r="R146" i="5" a="1"/>
  <c r="R254" i="5" a="1"/>
  <c r="G164" i="5" a="1"/>
  <c r="G268" i="5" a="1"/>
  <c r="N233" i="5" a="1"/>
  <c r="R93" i="5" a="1"/>
  <c r="N280" i="5" a="1"/>
  <c r="G160" i="5" a="1"/>
  <c r="N148" i="5" a="1"/>
  <c r="P219" i="5" a="1"/>
  <c r="G107" i="5" a="1"/>
  <c r="N231" i="5" a="1"/>
  <c r="R233" i="5" a="1"/>
  <c r="P139" i="5" a="1"/>
  <c r="G133" i="5" a="1"/>
  <c r="G110" i="5" a="1"/>
  <c r="G284" i="5" a="1"/>
  <c r="N290" i="5" a="1"/>
  <c r="P234" i="5" a="1"/>
  <c r="G301" i="5" a="1"/>
  <c r="P215" i="5" a="1"/>
  <c r="G161" i="5" a="1"/>
  <c r="N163" i="5" a="1"/>
  <c r="G98" i="5" a="1"/>
  <c r="N218" i="5" a="1"/>
  <c r="P112" i="5" a="1"/>
  <c r="P205" i="5" a="1"/>
  <c r="N300" i="5" a="1"/>
  <c r="N253" i="5" a="1"/>
  <c r="P281" i="5" a="1"/>
  <c r="P149" i="5" a="1"/>
  <c r="R197" i="5" a="1"/>
  <c r="G286" i="5" a="1"/>
  <c r="R121" i="5" a="1"/>
  <c r="P166" i="5" a="1"/>
  <c r="R182" i="5" a="1"/>
  <c r="G134" i="5" a="1"/>
  <c r="R172" i="5" a="1"/>
  <c r="N223" i="5" a="1"/>
  <c r="P164" i="5" a="1"/>
  <c r="P277" i="5" a="1"/>
  <c r="R306" i="5" a="1"/>
  <c r="P214" i="5" a="1"/>
  <c r="N94" i="5" a="1"/>
  <c r="R112" i="5" a="1"/>
  <c r="P238" i="5" a="1"/>
  <c r="P103" i="5" a="1"/>
  <c r="P206" i="5" a="1"/>
  <c r="R136" i="5" a="1"/>
  <c r="G273" i="5" a="1"/>
  <c r="N172" i="5" a="1"/>
  <c r="P176" i="5" a="1"/>
  <c r="N240" i="5" a="1"/>
  <c r="G277" i="5" a="1"/>
  <c r="R86" i="5" a="1"/>
  <c r="N197" i="5" a="1"/>
  <c r="R186" i="5" a="1"/>
  <c r="N159" i="5" a="1"/>
  <c r="R132" i="5" a="1"/>
  <c r="N123" i="5" a="1"/>
  <c r="G178" i="5" a="1"/>
  <c r="G101" i="5" a="1"/>
  <c r="N283" i="5" a="1"/>
  <c r="R96" i="5" a="1"/>
  <c r="N294" i="5" a="1"/>
  <c r="N207" i="5" a="1"/>
  <c r="P181" i="5" a="1"/>
  <c r="R94" i="5" a="1"/>
  <c r="R178" i="5" a="1"/>
  <c r="N102" i="5" a="1"/>
  <c r="G213" i="5" a="1"/>
  <c r="P259" i="5" a="1"/>
  <c r="P291" i="5" a="1"/>
  <c r="P161" i="5" a="1"/>
  <c r="P172" i="5" a="1"/>
  <c r="N254" i="5" a="1"/>
  <c r="G294" i="5" a="1"/>
  <c r="G195" i="5" a="1"/>
  <c r="P141" i="5" a="1"/>
  <c r="G163" i="5" a="1"/>
  <c r="P278" i="5" a="1"/>
  <c r="G240" i="5" a="1"/>
  <c r="R120" i="5" a="1"/>
  <c r="P133" i="5" a="1"/>
  <c r="N195" i="5" a="1"/>
  <c r="G265" i="5" a="1"/>
  <c r="G253" i="5" a="1"/>
  <c r="N105" i="5" a="1"/>
  <c r="R177" i="5" a="1"/>
  <c r="N250" i="5" a="1"/>
  <c r="G179" i="5" a="1"/>
  <c r="P115" i="5" a="1"/>
  <c r="G220" i="5" a="1"/>
  <c r="P289" i="5" a="1"/>
  <c r="G125" i="5" a="1"/>
  <c r="G84" i="5" a="1"/>
  <c r="P157" i="5" a="1"/>
  <c r="G247" i="5" a="1"/>
  <c r="P304" i="5" a="1"/>
  <c r="P273" i="5" a="1"/>
  <c r="P252" i="5" a="1"/>
  <c r="N284" i="5" a="1"/>
  <c r="R281" i="5" a="1"/>
  <c r="N210" i="5" a="1"/>
  <c r="N302" i="5" a="1"/>
  <c r="R102" i="5" a="1"/>
  <c r="N140" i="5" a="1"/>
  <c r="G147" i="5" a="1"/>
  <c r="G235" i="5" a="1"/>
  <c r="G288" i="5" a="1"/>
  <c r="P158" i="5" a="1"/>
  <c r="N232" i="5" a="1"/>
  <c r="P137" i="5" a="1"/>
  <c r="G214" i="5" a="1"/>
  <c r="P292" i="5" a="1"/>
  <c r="R115" i="5" a="1"/>
  <c r="R150" i="5" a="1"/>
  <c r="P136" i="5" a="1"/>
  <c r="N307" i="5" a="1"/>
  <c r="P286" i="5" a="1"/>
  <c r="P126" i="5" a="1"/>
  <c r="R164" i="5" a="1"/>
  <c r="R242" i="5" a="1"/>
  <c r="P287" i="5" a="1"/>
  <c r="G285" i="5" a="1"/>
  <c r="P186" i="5" a="1"/>
  <c r="N229" i="5" a="1"/>
  <c r="N139" i="5" a="1"/>
  <c r="R267" i="5" a="1"/>
  <c r="N306" i="5" a="1"/>
  <c r="G114" i="5" a="1"/>
  <c r="P275" i="5" a="1"/>
  <c r="G149" i="5" a="1"/>
  <c r="R173" i="5" a="1"/>
  <c r="P178" i="5" a="1"/>
  <c r="N244" i="5" a="1"/>
  <c r="N220" i="5" a="1"/>
  <c r="R148" i="5" a="1"/>
  <c r="P135" i="5" a="1"/>
  <c r="P124" i="5" a="1"/>
  <c r="G305" i="5" a="1"/>
  <c r="P122" i="5" a="1"/>
  <c r="N230" i="5" a="1"/>
  <c r="P144" i="5" a="1"/>
  <c r="G267" i="5" a="1"/>
  <c r="G170" i="5" a="1"/>
  <c r="P120" i="5" a="1"/>
  <c r="N192" i="5" a="1"/>
  <c r="R203" i="5" a="1"/>
  <c r="N215" i="5" a="1"/>
  <c r="R236" i="5" a="1"/>
  <c r="P91" i="5" a="1"/>
  <c r="N109" i="5" a="1"/>
  <c r="R245" i="5" a="1"/>
  <c r="N213" i="5" a="1"/>
  <c r="R235" i="5" a="1"/>
  <c r="P305" i="5" a="1"/>
  <c r="N127" i="5" a="1"/>
  <c r="P300" i="5" a="1"/>
  <c r="G135" i="5" a="1"/>
  <c r="N138" i="5" a="1"/>
  <c r="N249" i="5" a="1"/>
  <c r="N107" i="5" a="1"/>
  <c r="N234" i="5" a="1"/>
  <c r="P94" i="5" a="1"/>
  <c r="P280" i="5" a="1"/>
  <c r="G94" i="5" a="1"/>
  <c r="N160" i="5" a="1"/>
  <c r="G102" i="5" a="1"/>
  <c r="P183" i="5" a="1"/>
  <c r="P221" i="5" a="1"/>
  <c r="P129" i="5" a="1"/>
  <c r="G248" i="5" a="1"/>
  <c r="N108" i="5" a="1"/>
  <c r="R221" i="5" a="1"/>
  <c r="G269" i="5" a="1"/>
  <c r="N304" i="5" a="1"/>
  <c r="R223" i="5" a="1"/>
  <c r="P202" i="5" a="1"/>
  <c r="N143" i="5" a="1"/>
  <c r="N221" i="5" a="1"/>
  <c r="R279" i="5" a="1"/>
  <c r="N228" i="5" a="1"/>
  <c r="R91" i="5" a="1"/>
  <c r="P251" i="5" a="1"/>
  <c r="R273" i="5" a="1"/>
  <c r="G271" i="5" a="1"/>
  <c r="P212" i="5" a="1"/>
  <c r="P301" i="5" a="1"/>
  <c r="G126" i="5" a="1"/>
  <c r="R199" i="5" a="1"/>
  <c r="N265" i="5" a="1"/>
  <c r="P196" i="5" a="1"/>
  <c r="R95" i="5" a="1"/>
  <c r="N175" i="5" a="1"/>
  <c r="R131" i="5" a="1"/>
  <c r="G202" i="5" a="1"/>
  <c r="P209" i="5" a="1"/>
  <c r="G113" i="5" a="1"/>
  <c r="N205" i="5" a="1"/>
  <c r="N208" i="5" a="1"/>
  <c r="P204" i="5" a="1"/>
  <c r="N86" i="5" a="1"/>
  <c r="P97" i="5" a="1"/>
  <c r="P248" i="5" a="1"/>
  <c r="R176" i="5" a="1"/>
  <c r="G115" i="5" a="1"/>
  <c r="G234" i="5" a="1"/>
  <c r="G278" i="5" a="1"/>
  <c r="G244" i="5" a="1"/>
  <c r="R266" i="5" a="1"/>
  <c r="P128" i="5" a="1"/>
  <c r="P257" i="5" a="1"/>
  <c r="P203" i="5" a="1"/>
  <c r="R222" i="5" a="1"/>
  <c r="G264" i="5" a="1"/>
  <c r="G259" i="5" a="1"/>
  <c r="N146" i="5" a="1"/>
  <c r="N239" i="5" a="1"/>
  <c r="G272" i="5" a="1"/>
  <c r="P282" i="5" a="1"/>
  <c r="G258" i="5" a="1"/>
  <c r="P96" i="5" a="1"/>
  <c r="G162" i="5" a="1"/>
  <c r="R250" i="5" a="1"/>
  <c r="R92" i="5" a="1"/>
  <c r="P258" i="5" a="1"/>
  <c r="N170" i="5" a="1"/>
  <c r="P160" i="5" a="1"/>
  <c r="R99" i="5" a="1"/>
  <c r="R287" i="5" a="1"/>
  <c r="N91" i="5" a="1"/>
  <c r="R285" i="5" a="1"/>
  <c r="N279" i="5" a="1"/>
  <c r="R142" i="5" a="1"/>
  <c r="R198" i="5" a="1"/>
  <c r="R230" i="5" a="1"/>
  <c r="G182" i="5" a="1"/>
  <c r="P306" i="5" a="1"/>
  <c r="G129" i="5" a="1"/>
  <c r="N246" i="5" a="1"/>
  <c r="R272" i="5" a="1"/>
  <c r="G192" i="5" a="1"/>
  <c r="G151" i="5" a="1"/>
  <c r="G124" i="5" a="1"/>
  <c r="N97" i="5" a="1"/>
  <c r="P142" i="5" l="1"/>
  <c r="P307" i="5"/>
  <c r="R273" i="5"/>
  <c r="N221" i="5"/>
  <c r="G147" i="5"/>
  <c r="R163" i="5"/>
  <c r="R247" i="5"/>
  <c r="P156" i="5"/>
  <c r="R88" i="5"/>
  <c r="N144" i="5"/>
  <c r="R304" i="5"/>
  <c r="G111" i="5"/>
  <c r="R98" i="5"/>
  <c r="G112" i="5"/>
  <c r="P292" i="5"/>
  <c r="G288" i="5"/>
  <c r="N140" i="5"/>
  <c r="P212" i="5"/>
  <c r="G150" i="5"/>
  <c r="N271" i="5"/>
  <c r="R105" i="5"/>
  <c r="P210" i="5"/>
  <c r="R270" i="5"/>
  <c r="N93" i="5"/>
  <c r="R133" i="5"/>
  <c r="G142" i="5"/>
  <c r="P251" i="5"/>
  <c r="N143" i="5"/>
  <c r="R102" i="5"/>
  <c r="N295" i="5"/>
  <c r="N196" i="5"/>
  <c r="G144" i="5"/>
  <c r="R255" i="5"/>
  <c r="P89" i="5"/>
  <c r="P284" i="5"/>
  <c r="G197" i="5"/>
  <c r="P114" i="5"/>
  <c r="G159" i="5"/>
  <c r="G124" i="5"/>
  <c r="G235" i="5"/>
  <c r="N302" i="5"/>
  <c r="R187" i="5"/>
  <c r="G106" i="5"/>
  <c r="G217" i="5"/>
  <c r="N110" i="5"/>
  <c r="N212" i="5"/>
  <c r="R295" i="5"/>
  <c r="N89" i="5"/>
  <c r="R90" i="5"/>
  <c r="P242" i="5"/>
  <c r="G214" i="5"/>
  <c r="P202" i="5"/>
  <c r="N210" i="5"/>
  <c r="N281" i="5"/>
  <c r="R160" i="5"/>
  <c r="R275" i="5"/>
  <c r="N184" i="5"/>
  <c r="P88" i="5"/>
  <c r="R101" i="5"/>
  <c r="R183" i="5"/>
  <c r="R127" i="5"/>
  <c r="R110" i="5"/>
  <c r="R91" i="5"/>
  <c r="R223" i="5"/>
  <c r="R281" i="5"/>
  <c r="P150" i="5"/>
  <c r="N223" i="5"/>
  <c r="P125" i="5"/>
  <c r="P130" i="5"/>
  <c r="P216" i="5"/>
  <c r="R162" i="5"/>
  <c r="N90" i="5"/>
  <c r="G283" i="5"/>
  <c r="G252" i="5"/>
  <c r="G151" i="5"/>
  <c r="N304" i="5"/>
  <c r="N284" i="5"/>
  <c r="G130" i="5"/>
  <c r="P223" i="5"/>
  <c r="P230" i="5"/>
  <c r="N282" i="5"/>
  <c r="R125" i="5"/>
  <c r="G158" i="5"/>
  <c r="G223" i="5"/>
  <c r="R167" i="5"/>
  <c r="R294" i="5"/>
  <c r="P137" i="5"/>
  <c r="G269" i="5"/>
  <c r="P252" i="5"/>
  <c r="R115" i="5"/>
  <c r="R268" i="5"/>
  <c r="R144" i="5"/>
  <c r="R269" i="5"/>
  <c r="R214" i="5"/>
  <c r="P279" i="5"/>
  <c r="G282" i="5"/>
  <c r="R169" i="5"/>
  <c r="P187" i="5"/>
  <c r="N228" i="5"/>
  <c r="R221" i="5"/>
  <c r="P273" i="5"/>
  <c r="P171" i="5"/>
  <c r="G300" i="5"/>
  <c r="G169" i="5"/>
  <c r="N137" i="5"/>
  <c r="P113" i="5"/>
  <c r="G104" i="5"/>
  <c r="G185" i="5"/>
  <c r="P98" i="5"/>
  <c r="P244" i="5"/>
  <c r="G192" i="5"/>
  <c r="N108" i="5"/>
  <c r="P304" i="5"/>
  <c r="P168" i="5"/>
  <c r="N167" i="5"/>
  <c r="P162" i="5"/>
  <c r="R107" i="5"/>
  <c r="R231" i="5"/>
  <c r="N286" i="5"/>
  <c r="P170" i="5"/>
  <c r="P231" i="5"/>
  <c r="R229" i="5"/>
  <c r="N232" i="5"/>
  <c r="G248" i="5"/>
  <c r="G247" i="5"/>
  <c r="N97" i="5"/>
  <c r="R172" i="5"/>
  <c r="G304" i="5"/>
  <c r="N285" i="5"/>
  <c r="P211" i="5"/>
  <c r="G176" i="5"/>
  <c r="R147" i="5"/>
  <c r="P233" i="5"/>
  <c r="G145" i="5"/>
  <c r="R272" i="5"/>
  <c r="P129" i="5"/>
  <c r="P157" i="5"/>
  <c r="P179" i="5"/>
  <c r="P239" i="5"/>
  <c r="N185" i="5"/>
  <c r="N156" i="5"/>
  <c r="G210" i="5"/>
  <c r="P95" i="5"/>
  <c r="G246" i="5"/>
  <c r="R111" i="5"/>
  <c r="P240" i="5"/>
  <c r="N246" i="5"/>
  <c r="P221" i="5"/>
  <c r="G84" i="5"/>
  <c r="G271" i="5"/>
  <c r="R244" i="5"/>
  <c r="N121" i="5"/>
  <c r="R124" i="5"/>
  <c r="G295" i="5"/>
  <c r="G146" i="5"/>
  <c r="P159" i="5"/>
  <c r="N122" i="5"/>
  <c r="P151" i="5"/>
  <c r="R279" i="5"/>
  <c r="P183" i="5"/>
  <c r="G125" i="5"/>
  <c r="R201" i="5"/>
  <c r="G134" i="5"/>
  <c r="G237" i="5"/>
  <c r="P180" i="5"/>
  <c r="R238" i="5"/>
  <c r="P213" i="5"/>
  <c r="G204" i="5"/>
  <c r="R159" i="5"/>
  <c r="N132" i="5"/>
  <c r="P158" i="5"/>
  <c r="G102" i="5"/>
  <c r="P289" i="5"/>
  <c r="R193" i="5"/>
  <c r="R208" i="5"/>
  <c r="R185" i="5"/>
  <c r="G228" i="5"/>
  <c r="R277" i="5"/>
  <c r="R264" i="5"/>
  <c r="P174" i="5"/>
  <c r="G274" i="5"/>
  <c r="N149" i="5"/>
  <c r="G129" i="5"/>
  <c r="N160" i="5"/>
  <c r="G220" i="5"/>
  <c r="P123" i="5"/>
  <c r="R182" i="5"/>
  <c r="G88" i="5"/>
  <c r="G230" i="5"/>
  <c r="P295" i="5"/>
  <c r="R278" i="5"/>
  <c r="G132" i="5"/>
  <c r="G198" i="5"/>
  <c r="R97" i="5"/>
  <c r="P306" i="5"/>
  <c r="G94" i="5"/>
  <c r="P115" i="5"/>
  <c r="G90" i="5"/>
  <c r="P173" i="5"/>
  <c r="N85" i="5"/>
  <c r="R129" i="5"/>
  <c r="R84" i="5"/>
  <c r="N129" i="5"/>
  <c r="G148" i="5"/>
  <c r="N87" i="5"/>
  <c r="R135" i="5"/>
  <c r="G182" i="5"/>
  <c r="P280" i="5"/>
  <c r="G179" i="5"/>
  <c r="P277" i="5"/>
  <c r="P166" i="5"/>
  <c r="R213" i="5"/>
  <c r="G255" i="5"/>
  <c r="R196" i="5"/>
  <c r="N256" i="5"/>
  <c r="G121" i="5"/>
  <c r="G87" i="5"/>
  <c r="R256" i="5"/>
  <c r="R230" i="5"/>
  <c r="P94" i="5"/>
  <c r="N250" i="5"/>
  <c r="N292" i="5"/>
  <c r="R121" i="5"/>
  <c r="G89" i="5"/>
  <c r="P246" i="5"/>
  <c r="R215" i="5"/>
  <c r="N181" i="5"/>
  <c r="P127" i="5"/>
  <c r="R168" i="5"/>
  <c r="N173" i="5"/>
  <c r="R198" i="5"/>
  <c r="N234" i="5"/>
  <c r="R177" i="5"/>
  <c r="P288" i="5"/>
  <c r="R293" i="5"/>
  <c r="G127" i="5"/>
  <c r="N275" i="5"/>
  <c r="G194" i="5"/>
  <c r="R151" i="5"/>
  <c r="N219" i="5"/>
  <c r="P268" i="5"/>
  <c r="G249" i="5"/>
  <c r="R142" i="5"/>
  <c r="N107" i="5"/>
  <c r="N105" i="5"/>
  <c r="N166" i="5"/>
  <c r="G286" i="5"/>
  <c r="G85" i="5"/>
  <c r="R114" i="5"/>
  <c r="P132" i="5"/>
  <c r="G143" i="5"/>
  <c r="R211" i="5"/>
  <c r="N165" i="5"/>
  <c r="P208" i="5"/>
  <c r="N279" i="5"/>
  <c r="N249" i="5"/>
  <c r="G253" i="5"/>
  <c r="R290" i="5"/>
  <c r="R197" i="5"/>
  <c r="G208" i="5"/>
  <c r="G109" i="5"/>
  <c r="G276" i="5"/>
  <c r="N270" i="5"/>
  <c r="N182" i="5"/>
  <c r="G139" i="5"/>
  <c r="P165" i="5"/>
  <c r="R285" i="5"/>
  <c r="N138" i="5"/>
  <c r="G265" i="5"/>
  <c r="G174" i="5"/>
  <c r="P149" i="5"/>
  <c r="N133" i="5"/>
  <c r="R240" i="5"/>
  <c r="P84" i="5"/>
  <c r="N200" i="5"/>
  <c r="P267" i="5"/>
  <c r="P167" i="5"/>
  <c r="G222" i="5"/>
  <c r="N91" i="5"/>
  <c r="G135" i="5"/>
  <c r="N195" i="5"/>
  <c r="N128" i="5"/>
  <c r="P281" i="5"/>
  <c r="R209" i="5"/>
  <c r="N84" i="5"/>
  <c r="N103" i="5"/>
  <c r="G250" i="5"/>
  <c r="P107" i="5"/>
  <c r="N193" i="5"/>
  <c r="R109" i="5"/>
  <c r="R287" i="5"/>
  <c r="P300" i="5"/>
  <c r="P133" i="5"/>
  <c r="G175" i="5"/>
  <c r="N253" i="5"/>
  <c r="P175" i="5"/>
  <c r="P87" i="5"/>
  <c r="N136" i="5"/>
  <c r="N272" i="5"/>
  <c r="N179" i="5"/>
  <c r="R259" i="5"/>
  <c r="P163" i="5"/>
  <c r="R99" i="5"/>
  <c r="N127" i="5"/>
  <c r="R120" i="5"/>
  <c r="P271" i="5"/>
  <c r="N300" i="5"/>
  <c r="G199" i="5"/>
  <c r="R291" i="5"/>
  <c r="G238" i="5"/>
  <c r="R179" i="5"/>
  <c r="R302" i="5"/>
  <c r="N100" i="5"/>
  <c r="G218" i="5"/>
  <c r="P160" i="5"/>
  <c r="P305" i="5"/>
  <c r="G240" i="5"/>
  <c r="N186" i="5"/>
  <c r="P205" i="5"/>
  <c r="N276" i="5"/>
  <c r="N202" i="5"/>
  <c r="G128" i="5"/>
  <c r="N135" i="5"/>
  <c r="N164" i="5"/>
  <c r="P140" i="5"/>
  <c r="N303" i="5"/>
  <c r="N170" i="5"/>
  <c r="R235" i="5"/>
  <c r="P278" i="5"/>
  <c r="N162" i="5"/>
  <c r="P112" i="5"/>
  <c r="N266" i="5"/>
  <c r="G287" i="5"/>
  <c r="P194" i="5"/>
  <c r="G165" i="5"/>
  <c r="N255" i="5"/>
  <c r="G96" i="5"/>
  <c r="R126" i="5"/>
  <c r="P258" i="5"/>
  <c r="N213" i="5"/>
  <c r="G163" i="5"/>
  <c r="N287" i="5"/>
  <c r="N218" i="5"/>
  <c r="G99" i="5"/>
  <c r="N92" i="5"/>
  <c r="G141" i="5"/>
  <c r="N248" i="5"/>
  <c r="R137" i="5"/>
  <c r="G92" i="5"/>
  <c r="G221" i="5"/>
  <c r="R92" i="5"/>
  <c r="R245" i="5"/>
  <c r="P141" i="5"/>
  <c r="G105" i="5"/>
  <c r="G98" i="5"/>
  <c r="P200" i="5"/>
  <c r="R181" i="5"/>
  <c r="N204" i="5"/>
  <c r="G279" i="5"/>
  <c r="R303" i="5"/>
  <c r="G254" i="5"/>
  <c r="G290" i="5"/>
  <c r="R250" i="5"/>
  <c r="N109" i="5"/>
  <c r="G195" i="5"/>
  <c r="N174" i="5"/>
  <c r="N163" i="5"/>
  <c r="P272" i="5"/>
  <c r="G231" i="5"/>
  <c r="P134" i="5"/>
  <c r="R232" i="5"/>
  <c r="P269" i="5"/>
  <c r="G229" i="5"/>
  <c r="N101" i="5"/>
  <c r="G162" i="5"/>
  <c r="P91" i="5"/>
  <c r="G294" i="5"/>
  <c r="P254" i="5"/>
  <c r="G161" i="5"/>
  <c r="N288" i="5"/>
  <c r="R207" i="5"/>
  <c r="P207" i="5"/>
  <c r="N241" i="5"/>
  <c r="R157" i="5"/>
  <c r="G177" i="5"/>
  <c r="P303" i="5"/>
  <c r="P96" i="5"/>
  <c r="R236" i="5"/>
  <c r="N254" i="5"/>
  <c r="G166" i="5"/>
  <c r="P215" i="5"/>
  <c r="N151" i="5"/>
  <c r="N113" i="5"/>
  <c r="N147" i="5"/>
  <c r="G183" i="5"/>
  <c r="N124" i="5"/>
  <c r="G241" i="5"/>
  <c r="N183" i="5"/>
  <c r="G258" i="5"/>
  <c r="N215" i="5"/>
  <c r="P172" i="5"/>
  <c r="R139" i="5"/>
  <c r="G301" i="5"/>
  <c r="N289" i="5"/>
  <c r="G302" i="5"/>
  <c r="N237" i="5"/>
  <c r="R265" i="5"/>
  <c r="R249" i="5"/>
  <c r="N178" i="5"/>
  <c r="G138" i="5"/>
  <c r="P282" i="5"/>
  <c r="R203" i="5"/>
  <c r="P161" i="5"/>
  <c r="R248" i="5"/>
  <c r="P234" i="5"/>
  <c r="N141" i="5"/>
  <c r="G100" i="5"/>
  <c r="N267" i="5"/>
  <c r="P131" i="5"/>
  <c r="R239" i="5"/>
  <c r="N126" i="5"/>
  <c r="R274" i="5"/>
  <c r="G272" i="5"/>
  <c r="N192" i="5"/>
  <c r="P291" i="5"/>
  <c r="G232" i="5"/>
  <c r="N290" i="5"/>
  <c r="G242" i="5"/>
  <c r="G236" i="5"/>
  <c r="N150" i="5"/>
  <c r="R108" i="5"/>
  <c r="P285" i="5"/>
  <c r="N171" i="5"/>
  <c r="N301" i="5"/>
  <c r="N239" i="5"/>
  <c r="P120" i="5"/>
  <c r="P259" i="5"/>
  <c r="N291" i="5"/>
  <c r="G284" i="5"/>
  <c r="N257" i="5"/>
  <c r="G171" i="5"/>
  <c r="N106" i="5"/>
  <c r="N187" i="5"/>
  <c r="P220" i="5"/>
  <c r="N130" i="5"/>
  <c r="R237" i="5"/>
  <c r="N146" i="5"/>
  <c r="G170" i="5"/>
  <c r="G213" i="5"/>
  <c r="P197" i="5"/>
  <c r="G110" i="5"/>
  <c r="G184" i="5"/>
  <c r="R156" i="5"/>
  <c r="N242" i="5"/>
  <c r="P302" i="5"/>
  <c r="P229" i="5"/>
  <c r="G212" i="5"/>
  <c r="R288" i="5"/>
  <c r="G259" i="5"/>
  <c r="G267" i="5"/>
  <c r="N102" i="5"/>
  <c r="P143" i="5"/>
  <c r="G133" i="5"/>
  <c r="P106" i="5"/>
  <c r="G303" i="5"/>
  <c r="P276" i="5"/>
  <c r="R258" i="5"/>
  <c r="R228" i="5"/>
  <c r="R166" i="5"/>
  <c r="G196" i="5"/>
  <c r="G264" i="5"/>
  <c r="P144" i="5"/>
  <c r="R178" i="5"/>
  <c r="P265" i="5"/>
  <c r="P139" i="5"/>
  <c r="G103" i="5"/>
  <c r="N268" i="5"/>
  <c r="G215" i="5"/>
  <c r="R128" i="5"/>
  <c r="G181" i="5"/>
  <c r="R104" i="5"/>
  <c r="P293" i="5"/>
  <c r="R222" i="5"/>
  <c r="N230" i="5"/>
  <c r="R94" i="5"/>
  <c r="R252" i="5"/>
  <c r="R233" i="5"/>
  <c r="G168" i="5"/>
  <c r="R305" i="5"/>
  <c r="P266" i="5"/>
  <c r="N278" i="5"/>
  <c r="P274" i="5"/>
  <c r="N277" i="5"/>
  <c r="N269" i="5"/>
  <c r="P203" i="5"/>
  <c r="P122" i="5"/>
  <c r="P181" i="5"/>
  <c r="G289" i="5"/>
  <c r="N231" i="5"/>
  <c r="G281" i="5"/>
  <c r="N112" i="5"/>
  <c r="P169" i="5"/>
  <c r="R205" i="5"/>
  <c r="G219" i="5"/>
  <c r="R103" i="5"/>
  <c r="G291" i="5"/>
  <c r="P257" i="5"/>
  <c r="G305" i="5"/>
  <c r="N207" i="5"/>
  <c r="G193" i="5"/>
  <c r="G107" i="5"/>
  <c r="R130" i="5"/>
  <c r="G122" i="5"/>
  <c r="G93" i="5"/>
  <c r="G275" i="5"/>
  <c r="R122" i="5"/>
  <c r="N259" i="5"/>
  <c r="N222" i="5"/>
  <c r="P128" i="5"/>
  <c r="P124" i="5"/>
  <c r="N294" i="5"/>
  <c r="R174" i="5"/>
  <c r="P219" i="5"/>
  <c r="P270" i="5"/>
  <c r="R243" i="5"/>
  <c r="R284" i="5"/>
  <c r="P228" i="5"/>
  <c r="R212" i="5"/>
  <c r="P283" i="5"/>
  <c r="R253" i="5"/>
  <c r="R266" i="5"/>
  <c r="P135" i="5"/>
  <c r="R96" i="5"/>
  <c r="P185" i="5"/>
  <c r="N148" i="5"/>
  <c r="N258" i="5"/>
  <c r="P290" i="5"/>
  <c r="R87" i="5"/>
  <c r="G86" i="5"/>
  <c r="N180" i="5"/>
  <c r="R301" i="5"/>
  <c r="G156" i="5"/>
  <c r="G244" i="5"/>
  <c r="R148" i="5"/>
  <c r="N283" i="5"/>
  <c r="G243" i="5"/>
  <c r="G160" i="5"/>
  <c r="R286" i="5"/>
  <c r="P101" i="5"/>
  <c r="N120" i="5"/>
  <c r="P92" i="5"/>
  <c r="R195" i="5"/>
  <c r="N134" i="5"/>
  <c r="R192" i="5"/>
  <c r="G278" i="5"/>
  <c r="N220" i="5"/>
  <c r="G101" i="5"/>
  <c r="P256" i="5"/>
  <c r="N280" i="5"/>
  <c r="R276" i="5"/>
  <c r="R257" i="5"/>
  <c r="R123" i="5"/>
  <c r="R165" i="5"/>
  <c r="N145" i="5"/>
  <c r="N216" i="5"/>
  <c r="N115" i="5"/>
  <c r="G234" i="5"/>
  <c r="N244" i="5"/>
  <c r="G178" i="5"/>
  <c r="P145" i="5"/>
  <c r="R93" i="5"/>
  <c r="G207" i="5"/>
  <c r="G137" i="5"/>
  <c r="R85" i="5"/>
  <c r="P255" i="5"/>
  <c r="G293" i="5"/>
  <c r="N206" i="5"/>
  <c r="P198" i="5"/>
  <c r="G115" i="5"/>
  <c r="P178" i="5"/>
  <c r="N123" i="5"/>
  <c r="R175" i="5"/>
  <c r="N233" i="5"/>
  <c r="G131" i="5"/>
  <c r="R149" i="5"/>
  <c r="G200" i="5"/>
  <c r="P147" i="5"/>
  <c r="G157" i="5"/>
  <c r="R251" i="5"/>
  <c r="G257" i="5"/>
  <c r="R176" i="5"/>
  <c r="R173" i="5"/>
  <c r="R132" i="5"/>
  <c r="G172" i="5"/>
  <c r="G268" i="5"/>
  <c r="G205" i="5"/>
  <c r="R134" i="5"/>
  <c r="N176" i="5"/>
  <c r="G206" i="5"/>
  <c r="G203" i="5"/>
  <c r="N99" i="5"/>
  <c r="G306" i="5"/>
  <c r="P248" i="5"/>
  <c r="G149" i="5"/>
  <c r="N159" i="5"/>
  <c r="P201" i="5"/>
  <c r="G164" i="5"/>
  <c r="N111" i="5"/>
  <c r="N169" i="5"/>
  <c r="P110" i="5"/>
  <c r="P121" i="5"/>
  <c r="R145" i="5"/>
  <c r="R204" i="5"/>
  <c r="N198" i="5"/>
  <c r="P97" i="5"/>
  <c r="P275" i="5"/>
  <c r="R186" i="5"/>
  <c r="P249" i="5"/>
  <c r="R254" i="5"/>
  <c r="G251" i="5"/>
  <c r="G233" i="5"/>
  <c r="G91" i="5"/>
  <c r="N125" i="5"/>
  <c r="R280" i="5"/>
  <c r="G95" i="5"/>
  <c r="N88" i="5"/>
  <c r="N86" i="5"/>
  <c r="G114" i="5"/>
  <c r="N197" i="5"/>
  <c r="G186" i="5"/>
  <c r="R146" i="5"/>
  <c r="R184" i="5"/>
  <c r="N252" i="5"/>
  <c r="N157" i="5"/>
  <c r="P99" i="5"/>
  <c r="P100" i="5"/>
  <c r="P193" i="5"/>
  <c r="R289" i="5"/>
  <c r="P204" i="5"/>
  <c r="N306" i="5"/>
  <c r="R86" i="5"/>
  <c r="P182" i="5"/>
  <c r="R283" i="5"/>
  <c r="N158" i="5"/>
  <c r="G140" i="5"/>
  <c r="P218" i="5"/>
  <c r="R170" i="5"/>
  <c r="N264" i="5"/>
  <c r="N96" i="5"/>
  <c r="R113" i="5"/>
  <c r="N208" i="5"/>
  <c r="R267" i="5"/>
  <c r="G277" i="5"/>
  <c r="N293" i="5"/>
  <c r="R219" i="5"/>
  <c r="G97" i="5"/>
  <c r="P93" i="5"/>
  <c r="P195" i="5"/>
  <c r="P105" i="5"/>
  <c r="P253" i="5"/>
  <c r="N142" i="5"/>
  <c r="R194" i="5"/>
  <c r="N205" i="5"/>
  <c r="N139" i="5"/>
  <c r="N240" i="5"/>
  <c r="R140" i="5"/>
  <c r="P235" i="5"/>
  <c r="G108" i="5"/>
  <c r="R206" i="5"/>
  <c r="R202" i="5"/>
  <c r="N236" i="5"/>
  <c r="N168" i="5"/>
  <c r="R217" i="5"/>
  <c r="P247" i="5"/>
  <c r="G113" i="5"/>
  <c r="N229" i="5"/>
  <c r="P176" i="5"/>
  <c r="G120" i="5"/>
  <c r="P294" i="5"/>
  <c r="G245" i="5"/>
  <c r="N114" i="5"/>
  <c r="R158" i="5"/>
  <c r="R220" i="5"/>
  <c r="P264" i="5"/>
  <c r="R200" i="5"/>
  <c r="R246" i="5"/>
  <c r="P209" i="5"/>
  <c r="P186" i="5"/>
  <c r="N172" i="5"/>
  <c r="P192" i="5"/>
  <c r="R292" i="5"/>
  <c r="G123" i="5"/>
  <c r="G216" i="5"/>
  <c r="R271" i="5"/>
  <c r="P245" i="5"/>
  <c r="G211" i="5"/>
  <c r="N131" i="5"/>
  <c r="N305" i="5"/>
  <c r="G202" i="5"/>
  <c r="G285" i="5"/>
  <c r="G273" i="5"/>
  <c r="R171" i="5"/>
  <c r="P104" i="5"/>
  <c r="P138" i="5"/>
  <c r="R241" i="5"/>
  <c r="P222" i="5"/>
  <c r="N203" i="5"/>
  <c r="P217" i="5"/>
  <c r="G280" i="5"/>
  <c r="G136" i="5"/>
  <c r="R131" i="5"/>
  <c r="P287" i="5"/>
  <c r="R136" i="5"/>
  <c r="N245" i="5"/>
  <c r="P177" i="5"/>
  <c r="R234" i="5"/>
  <c r="P184" i="5"/>
  <c r="G256" i="5"/>
  <c r="G239" i="5"/>
  <c r="P250" i="5"/>
  <c r="P236" i="5"/>
  <c r="R210" i="5"/>
  <c r="N175" i="5"/>
  <c r="R242" i="5"/>
  <c r="P206" i="5"/>
  <c r="N211" i="5"/>
  <c r="P90" i="5"/>
  <c r="R282" i="5"/>
  <c r="G187" i="5"/>
  <c r="R141" i="5"/>
  <c r="P108" i="5"/>
  <c r="N217" i="5"/>
  <c r="R161" i="5"/>
  <c r="R143" i="5"/>
  <c r="R95" i="5"/>
  <c r="R164" i="5"/>
  <c r="P103" i="5"/>
  <c r="G270" i="5"/>
  <c r="G307" i="5"/>
  <c r="P237" i="5"/>
  <c r="G167" i="5"/>
  <c r="N95" i="5"/>
  <c r="N161" i="5"/>
  <c r="N98" i="5"/>
  <c r="N273" i="5"/>
  <c r="G266" i="5"/>
  <c r="P196" i="5"/>
  <c r="P126" i="5"/>
  <c r="P238" i="5"/>
  <c r="P232" i="5"/>
  <c r="P148" i="5"/>
  <c r="N243" i="5"/>
  <c r="G173" i="5"/>
  <c r="R89" i="5"/>
  <c r="P102" i="5"/>
  <c r="N274" i="5"/>
  <c r="N177" i="5"/>
  <c r="N194" i="5"/>
  <c r="N265" i="5"/>
  <c r="P286" i="5"/>
  <c r="R112" i="5"/>
  <c r="N251" i="5"/>
  <c r="N209" i="5"/>
  <c r="G201" i="5"/>
  <c r="P241" i="5"/>
  <c r="P85" i="5"/>
  <c r="P199" i="5"/>
  <c r="G292" i="5"/>
  <c r="R216" i="5"/>
  <c r="N214" i="5"/>
  <c r="R199" i="5"/>
  <c r="N307" i="5"/>
  <c r="N94" i="5"/>
  <c r="P164" i="5"/>
  <c r="R138" i="5"/>
  <c r="N238" i="5"/>
  <c r="G209" i="5"/>
  <c r="P86" i="5"/>
  <c r="R218" i="5"/>
  <c r="N201" i="5"/>
  <c r="N104" i="5"/>
  <c r="R300" i="5"/>
  <c r="G126" i="5"/>
  <c r="P136" i="5"/>
  <c r="P214" i="5"/>
  <c r="N199" i="5"/>
  <c r="P243" i="5"/>
  <c r="N247" i="5"/>
  <c r="R180" i="5"/>
  <c r="R106" i="5"/>
  <c r="G180" i="5"/>
  <c r="P146" i="5"/>
  <c r="N235" i="5"/>
  <c r="R307" i="5"/>
  <c r="P301" i="5"/>
  <c r="R150" i="5"/>
  <c r="R306" i="5"/>
  <c r="P109" i="5"/>
  <c r="R100" i="5"/>
  <c r="P111" i="5"/>
  <c r="DA201" i="7"/>
  <c r="FB201" i="7" s="1"/>
  <c r="DA202" i="7"/>
  <c r="EK394" i="7" s="1"/>
  <c r="DE202" i="7"/>
  <c r="DF202" i="7"/>
  <c r="DF166" i="7"/>
  <c r="DG166" i="7" s="1"/>
  <c r="DA165" i="7"/>
  <c r="DD392" i="7"/>
  <c r="DD393" i="7" s="1"/>
  <c r="DD164" i="7"/>
  <c r="BF54" i="8" l="1"/>
  <c r="K60" i="7" l="1"/>
  <c r="K58" i="7"/>
  <c r="P56" i="7"/>
  <c r="K56" i="7"/>
  <c r="M53" i="7"/>
  <c r="P52" i="7"/>
  <c r="W31" i="7"/>
  <c r="W32" i="7"/>
  <c r="W34" i="7"/>
  <c r="W36" i="7"/>
  <c r="K38" i="7"/>
  <c r="M38" i="7"/>
  <c r="W38" i="7"/>
  <c r="K39" i="7"/>
  <c r="M39" i="7"/>
  <c r="K52" i="7"/>
  <c r="K62" i="7"/>
  <c r="J11" i="7"/>
  <c r="DR113" i="7" s="1"/>
  <c r="BB54" i="8" l="1"/>
  <c r="EM394" i="7"/>
  <c r="EL386" i="7"/>
  <c r="EH392" i="7"/>
  <c r="EK386" i="7"/>
  <c r="EI386" i="7"/>
  <c r="DR114" i="7"/>
  <c r="EI384" i="7"/>
  <c r="EL384" i="7"/>
  <c r="EL394" i="7" s="1"/>
  <c r="EJ392" i="7"/>
  <c r="EH391" i="7"/>
  <c r="DB133" i="7"/>
  <c r="EI390" i="7"/>
  <c r="EH390" i="7"/>
  <c r="EH394" i="7" s="1"/>
  <c r="EK384" i="7"/>
  <c r="EI388" i="7"/>
  <c r="EH389" i="7"/>
  <c r="DS36" i="7"/>
  <c r="BB58" i="8" s="1"/>
  <c r="EQ393" i="7"/>
  <c r="EQ392" i="7" s="1"/>
  <c r="F43" i="5" l="1"/>
  <c r="N148" i="7"/>
  <c r="EY392" i="7"/>
  <c r="EU392" i="7"/>
  <c r="EX392" i="7"/>
  <c r="EV392" i="7"/>
  <c r="ET392" i="7"/>
  <c r="FA392" i="7"/>
  <c r="ES392" i="7"/>
  <c r="EZ392" i="7"/>
  <c r="ER392" i="7"/>
  <c r="EW392" i="7"/>
  <c r="DA208" i="7" l="1"/>
  <c r="FB165" i="7" l="1"/>
  <c r="FB140" i="7" s="1"/>
  <c r="M210" i="7" l="1"/>
  <c r="DA210" i="7" s="1"/>
  <c r="DB211" i="7" s="1"/>
  <c r="EX275" i="7"/>
  <c r="EY275" i="7" s="1"/>
  <c r="FA274" i="7"/>
  <c r="EX274" i="7"/>
  <c r="EY274" i="7" s="1"/>
  <c r="EX254" i="7"/>
  <c r="EY254" i="7" s="1"/>
  <c r="EX253" i="7"/>
  <c r="EY253" i="7" s="1"/>
  <c r="EX205" i="7"/>
  <c r="EY205" i="7" s="1"/>
  <c r="EX204" i="7"/>
  <c r="EY204" i="7" s="1"/>
  <c r="EX203" i="7"/>
  <c r="EY203" i="7" s="1"/>
  <c r="EX202" i="7"/>
  <c r="EY202" i="7" s="1"/>
  <c r="EX185" i="7"/>
  <c r="EY185" i="7" s="1"/>
  <c r="EX184" i="7"/>
  <c r="EY184" i="7" s="1"/>
  <c r="EX183" i="7"/>
  <c r="EY183" i="7" s="1"/>
  <c r="EX182" i="7"/>
  <c r="EY182" i="7" s="1"/>
  <c r="FA253" i="7" l="1"/>
  <c r="FA183" i="7"/>
  <c r="FB274" i="7"/>
  <c r="FB275" i="7" s="1"/>
  <c r="FB253" i="7"/>
  <c r="FA203" i="7"/>
  <c r="FB203" i="7"/>
  <c r="FB183" i="7"/>
  <c r="EX164" i="7"/>
  <c r="EY164" i="7" s="1"/>
  <c r="EX166" i="7"/>
  <c r="EY166" i="7" s="1"/>
  <c r="EX162" i="7"/>
  <c r="EY162" i="7" s="1"/>
  <c r="FD161" i="7"/>
  <c r="FD162" i="7"/>
  <c r="FE162" i="7" s="1"/>
  <c r="FD163" i="7"/>
  <c r="FE163" i="7" s="1"/>
  <c r="FD128" i="7"/>
  <c r="FE128" i="7" s="1"/>
  <c r="FD129" i="7"/>
  <c r="FE129" i="7" s="1"/>
  <c r="FD130" i="7"/>
  <c r="FE130" i="7" s="1"/>
  <c r="FD131" i="7"/>
  <c r="FE131" i="7" s="1"/>
  <c r="FD132" i="7"/>
  <c r="FE132" i="7" s="1"/>
  <c r="FD133" i="7"/>
  <c r="FE133" i="7" s="1"/>
  <c r="FD134" i="7"/>
  <c r="FE134" i="7" s="1"/>
  <c r="FD135" i="7"/>
  <c r="FE135" i="7" s="1"/>
  <c r="FD127" i="7"/>
  <c r="FE127" i="7" s="1"/>
  <c r="EX130" i="7"/>
  <c r="EY130" i="7" s="1"/>
  <c r="EX133" i="7"/>
  <c r="EY133" i="7" s="1"/>
  <c r="FB254" i="7" l="1"/>
  <c r="FE161" i="7"/>
  <c r="FB185" i="7"/>
  <c r="FH128" i="7"/>
  <c r="IP613" i="7"/>
  <c r="IP613" i="9"/>
  <c r="FG128" i="7"/>
  <c r="FB204" i="7"/>
  <c r="FB162" i="7"/>
  <c r="FB141" i="7" s="1"/>
  <c r="FA162" i="7"/>
  <c r="FA141" i="7" s="1"/>
  <c r="FB184" i="7"/>
  <c r="O134" i="7"/>
  <c r="EX134" i="7" s="1"/>
  <c r="EY134" i="7" s="1"/>
  <c r="EX127" i="7"/>
  <c r="EX128" i="7"/>
  <c r="EY128" i="7" s="1"/>
  <c r="EX129" i="7"/>
  <c r="EY129" i="7" s="1"/>
  <c r="EX131" i="7"/>
  <c r="EY131" i="7" s="1"/>
  <c r="EX132" i="7"/>
  <c r="EY132" i="7" s="1"/>
  <c r="EX135" i="7"/>
  <c r="EY135" i="7" s="1"/>
  <c r="EX113" i="7"/>
  <c r="DD391" i="7"/>
  <c r="J70" i="5"/>
  <c r="J68" i="5"/>
  <c r="FB142" i="7" l="1"/>
  <c r="IH613" i="9" s="1"/>
  <c r="ID613" i="7"/>
  <c r="ID613" i="9"/>
  <c r="FH130" i="7"/>
  <c r="FB164" i="7"/>
  <c r="FA128" i="7"/>
  <c r="EY127" i="7"/>
  <c r="FB128" i="7" s="1"/>
  <c r="IH613" i="7" l="1"/>
  <c r="FB130" i="7"/>
  <c r="IF613" i="9" s="1"/>
  <c r="IF613" i="7" l="1"/>
  <c r="DS39" i="7"/>
  <c r="DS38" i="7"/>
  <c r="DV38" i="7" s="1"/>
  <c r="DX38" i="7" l="1"/>
  <c r="DS211" i="7" l="1"/>
  <c r="F52" i="5" s="1"/>
  <c r="DA400" i="7" l="1"/>
  <c r="DA399" i="7"/>
  <c r="H33" i="5" l="1"/>
  <c r="AM10" i="7"/>
  <c r="P36" i="5"/>
  <c r="AK55" i="5"/>
  <c r="S36" i="5" s="1"/>
  <c r="F11" i="5"/>
  <c r="H35" i="5"/>
  <c r="L41" i="5"/>
  <c r="P41" i="5"/>
  <c r="V396" i="7"/>
  <c r="DA398" i="7"/>
  <c r="U29" i="5" l="1"/>
  <c r="U28" i="5"/>
  <c r="U26" i="5"/>
  <c r="U27" i="5"/>
  <c r="H28" i="5"/>
  <c r="H31" i="5"/>
  <c r="R16" i="5" l="1"/>
  <c r="EL393" i="7"/>
  <c r="EK393" i="7"/>
  <c r="EJ394" i="7"/>
  <c r="EJ393" i="7"/>
  <c r="DT211" i="7"/>
  <c r="EH388" i="7" l="1"/>
  <c r="EH387" i="7"/>
  <c r="DB180" i="7" l="1"/>
  <c r="EP163" i="7" l="1"/>
  <c r="EP164" i="7"/>
  <c r="EP165" i="7"/>
  <c r="EP162" i="7"/>
  <c r="EL162" i="7"/>
  <c r="EP161" i="7"/>
  <c r="EL161" i="7"/>
  <c r="EO163" i="7"/>
  <c r="EO164" i="7"/>
  <c r="EO165" i="7"/>
  <c r="EO162" i="7"/>
  <c r="EK162" i="7"/>
  <c r="EO161" i="7"/>
  <c r="EK161" i="7"/>
  <c r="EN163" i="7"/>
  <c r="EN164" i="7"/>
  <c r="EN165" i="7"/>
  <c r="EN162" i="7"/>
  <c r="EM162" i="7"/>
  <c r="EN161" i="7"/>
  <c r="EN143" i="7" s="1"/>
  <c r="EN141" i="7" s="1"/>
  <c r="EM161" i="7"/>
  <c r="EM163" i="7"/>
  <c r="EM164" i="7"/>
  <c r="EM165" i="7"/>
  <c r="EI162" i="7"/>
  <c r="EI161" i="7"/>
  <c r="EL163" i="7"/>
  <c r="EL164" i="7"/>
  <c r="EL165" i="7"/>
  <c r="EK164" i="7"/>
  <c r="EK163" i="7"/>
  <c r="EK165" i="7"/>
  <c r="EJ162" i="7"/>
  <c r="EJ163" i="7"/>
  <c r="EJ164" i="7"/>
  <c r="EJ165" i="7"/>
  <c r="EJ161" i="7"/>
  <c r="EI165" i="7"/>
  <c r="EI164" i="7"/>
  <c r="EI163" i="7"/>
  <c r="EP143" i="7" l="1"/>
  <c r="EP141" i="7" s="1"/>
  <c r="EP144" i="7" s="1"/>
  <c r="EL143" i="7"/>
  <c r="EM143" i="7"/>
  <c r="EM141" i="7" s="1"/>
  <c r="EJ143" i="7"/>
  <c r="EJ141" i="7" s="1"/>
  <c r="EK121" i="7" s="1"/>
  <c r="EO143" i="7"/>
  <c r="EK129" i="7"/>
  <c r="AH183" i="7"/>
  <c r="EK160" i="7" s="1"/>
  <c r="EK143" i="7" s="1"/>
  <c r="GD11" i="7"/>
  <c r="GD15" i="7" s="1"/>
  <c r="GC11" i="7"/>
  <c r="GC15" i="7" s="1"/>
  <c r="EK141" i="7" l="1"/>
  <c r="EK144" i="7" s="1"/>
  <c r="EK120" i="7" s="1"/>
  <c r="EO141" i="7"/>
  <c r="EK128" i="7" s="1"/>
  <c r="EL141" i="7"/>
  <c r="EL144" i="7" s="1"/>
  <c r="EK127" i="7"/>
  <c r="EK130" i="7"/>
  <c r="EK126" i="7" l="1"/>
  <c r="EO144" i="7"/>
  <c r="AK56" i="5"/>
  <c r="X36" i="5" l="1"/>
  <c r="F39" i="5" s="1"/>
  <c r="DF164" i="7" l="1"/>
  <c r="I11" i="5"/>
  <c r="DQ402" i="7" l="1"/>
  <c r="FB402" i="7" s="1"/>
  <c r="DQ403" i="7"/>
  <c r="FB403" i="7" s="1"/>
  <c r="DQ404" i="7"/>
  <c r="FB404" i="7" s="1"/>
  <c r="DQ405" i="7"/>
  <c r="FB405" i="7" s="1"/>
  <c r="DQ406" i="7"/>
  <c r="FB406" i="7" s="1"/>
  <c r="DQ407" i="7"/>
  <c r="FB407" i="7" s="1"/>
  <c r="DQ408" i="7"/>
  <c r="FB408" i="7" s="1"/>
  <c r="DQ409" i="7"/>
  <c r="FB409" i="7" s="1"/>
  <c r="DQ410" i="7"/>
  <c r="FB410" i="7" s="1"/>
  <c r="DQ411" i="7"/>
  <c r="FB411" i="7" s="1"/>
  <c r="DQ412" i="7"/>
  <c r="FB412" i="7" s="1"/>
  <c r="DQ413" i="7"/>
  <c r="FB413" i="7" s="1"/>
  <c r="DQ414" i="7"/>
  <c r="FB414" i="7" s="1"/>
  <c r="DQ415" i="7"/>
  <c r="FB415" i="7" s="1"/>
  <c r="DQ416" i="7"/>
  <c r="FB416" i="7" s="1"/>
  <c r="DQ417" i="7"/>
  <c r="FB417" i="7" s="1"/>
  <c r="DQ418" i="7"/>
  <c r="FB418" i="7" s="1"/>
  <c r="DQ419" i="7"/>
  <c r="FB419" i="7" s="1"/>
  <c r="DQ420" i="7"/>
  <c r="FB420" i="7" s="1"/>
  <c r="DQ421" i="7"/>
  <c r="FB421" i="7" s="1"/>
  <c r="DQ422" i="7"/>
  <c r="FB422" i="7" s="1"/>
  <c r="DQ423" i="7"/>
  <c r="FB423" i="7" s="1"/>
  <c r="DQ424" i="7"/>
  <c r="FB424" i="7" s="1"/>
  <c r="DQ425" i="7"/>
  <c r="FB425" i="7" s="1"/>
  <c r="DQ426" i="7"/>
  <c r="FB426" i="7" s="1"/>
  <c r="DQ427" i="7"/>
  <c r="FB427" i="7" s="1"/>
  <c r="DQ428" i="7"/>
  <c r="FB428" i="7" s="1"/>
  <c r="DQ429" i="7"/>
  <c r="FB429" i="7" s="1"/>
  <c r="DQ430" i="7"/>
  <c r="FB430" i="7" s="1"/>
  <c r="DQ431" i="7"/>
  <c r="FB431" i="7" s="1"/>
  <c r="DQ432" i="7"/>
  <c r="FB432" i="7" s="1"/>
  <c r="DQ433" i="7"/>
  <c r="FB433" i="7" s="1"/>
  <c r="DQ434" i="7"/>
  <c r="FB434" i="7" s="1"/>
  <c r="DQ435" i="7"/>
  <c r="FB435" i="7" s="1"/>
  <c r="DQ436" i="7"/>
  <c r="FB436" i="7" s="1"/>
  <c r="DQ437" i="7"/>
  <c r="FB437" i="7" s="1"/>
  <c r="DQ438" i="7"/>
  <c r="FB438" i="7" s="1"/>
  <c r="DQ439" i="7"/>
  <c r="FB439" i="7" s="1"/>
  <c r="DQ440" i="7"/>
  <c r="FB440" i="7" s="1"/>
  <c r="DQ441" i="7"/>
  <c r="FB441" i="7" s="1"/>
  <c r="DQ442" i="7"/>
  <c r="FB442" i="7" s="1"/>
  <c r="DQ443" i="7"/>
  <c r="FB443" i="7" s="1"/>
  <c r="DQ444" i="7"/>
  <c r="FB444" i="7" s="1"/>
  <c r="DQ445" i="7"/>
  <c r="FB445" i="7" s="1"/>
  <c r="DQ446" i="7"/>
  <c r="FB446" i="7" s="1"/>
  <c r="DQ447" i="7"/>
  <c r="FB447" i="7" s="1"/>
  <c r="DQ448" i="7"/>
  <c r="FB448" i="7" s="1"/>
  <c r="DQ449" i="7"/>
  <c r="FB449" i="7" s="1"/>
  <c r="DQ450" i="7"/>
  <c r="FB450" i="7" s="1"/>
  <c r="DQ451" i="7"/>
  <c r="FB451" i="7" s="1"/>
  <c r="DQ452" i="7"/>
  <c r="FB452" i="7" s="1"/>
  <c r="DQ453" i="7"/>
  <c r="FB453" i="7" s="1"/>
  <c r="DQ454" i="7"/>
  <c r="FB454" i="7" s="1"/>
  <c r="DQ455" i="7"/>
  <c r="FB455" i="7" s="1"/>
  <c r="DQ456" i="7"/>
  <c r="FB456" i="7" s="1"/>
  <c r="DQ457" i="7"/>
  <c r="FB457" i="7" s="1"/>
  <c r="DQ458" i="7"/>
  <c r="FB458" i="7" s="1"/>
  <c r="DQ459" i="7"/>
  <c r="FB459" i="7" s="1"/>
  <c r="DQ460" i="7"/>
  <c r="FB460" i="7" s="1"/>
  <c r="DQ461" i="7"/>
  <c r="FB461" i="7" s="1"/>
  <c r="DQ462" i="7"/>
  <c r="FB462" i="7" s="1"/>
  <c r="DQ463" i="7"/>
  <c r="FB463" i="7" s="1"/>
  <c r="DQ464" i="7"/>
  <c r="FB464" i="7" s="1"/>
  <c r="DQ465" i="7"/>
  <c r="FB465" i="7" s="1"/>
  <c r="DQ466" i="7"/>
  <c r="FB466" i="7" s="1"/>
  <c r="DQ467" i="7"/>
  <c r="FB467" i="7" s="1"/>
  <c r="DQ468" i="7"/>
  <c r="FB468" i="7" s="1"/>
  <c r="DQ469" i="7"/>
  <c r="FB469" i="7" s="1"/>
  <c r="DQ470" i="7"/>
  <c r="FB470" i="7" s="1"/>
  <c r="DQ471" i="7"/>
  <c r="FB471" i="7" s="1"/>
  <c r="DQ472" i="7"/>
  <c r="FB472" i="7" s="1"/>
  <c r="DQ473" i="7"/>
  <c r="FB473" i="7" s="1"/>
  <c r="DQ474" i="7"/>
  <c r="FB474" i="7" s="1"/>
  <c r="DQ475" i="7"/>
  <c r="FB475" i="7" s="1"/>
  <c r="DQ476" i="7"/>
  <c r="FB476" i="7" s="1"/>
  <c r="DQ477" i="7"/>
  <c r="FB477" i="7" s="1"/>
  <c r="DQ478" i="7"/>
  <c r="FB478" i="7" s="1"/>
  <c r="DQ479" i="7"/>
  <c r="FB479" i="7" s="1"/>
  <c r="DQ480" i="7"/>
  <c r="FB480" i="7" s="1"/>
  <c r="DQ481" i="7"/>
  <c r="FB481" i="7" s="1"/>
  <c r="DQ482" i="7"/>
  <c r="FB482" i="7" s="1"/>
  <c r="DQ483" i="7"/>
  <c r="FB483" i="7" s="1"/>
  <c r="DQ484" i="7"/>
  <c r="FB484" i="7" s="1"/>
  <c r="DQ485" i="7"/>
  <c r="FB485" i="7" s="1"/>
  <c r="DQ486" i="7"/>
  <c r="FB486" i="7" s="1"/>
  <c r="DQ487" i="7"/>
  <c r="FB487" i="7" s="1"/>
  <c r="DQ488" i="7"/>
  <c r="FB488" i="7" s="1"/>
  <c r="DQ489" i="7"/>
  <c r="FB489" i="7" s="1"/>
  <c r="DQ490" i="7"/>
  <c r="FB490" i="7" s="1"/>
  <c r="DQ491" i="7"/>
  <c r="FB491" i="7" s="1"/>
  <c r="DQ492" i="7"/>
  <c r="FB492" i="7" s="1"/>
  <c r="DQ493" i="7"/>
  <c r="FB493" i="7" s="1"/>
  <c r="DQ494" i="7"/>
  <c r="FB494" i="7" s="1"/>
  <c r="DQ495" i="7"/>
  <c r="FB495" i="7" s="1"/>
  <c r="DQ496" i="7"/>
  <c r="FB496" i="7" s="1"/>
  <c r="DQ497" i="7"/>
  <c r="FB497" i="7" s="1"/>
  <c r="DQ498" i="7"/>
  <c r="FB498" i="7" s="1"/>
  <c r="DQ499" i="7"/>
  <c r="FB499" i="7" s="1"/>
  <c r="DQ500" i="7"/>
  <c r="FB500" i="7" s="1"/>
  <c r="DQ401" i="7"/>
  <c r="EL401" i="7" l="1"/>
  <c r="EK401" i="7"/>
  <c r="DS390" i="7"/>
  <c r="EF401" i="7"/>
  <c r="FB401" i="7"/>
  <c r="EP412" i="7"/>
  <c r="EP497" i="7"/>
  <c r="EP411" i="7"/>
  <c r="EP424" i="7"/>
  <c r="EP434" i="7"/>
  <c r="EP410" i="7"/>
  <c r="EP461" i="7"/>
  <c r="EP448" i="7"/>
  <c r="EP435" i="7"/>
  <c r="EP457" i="7"/>
  <c r="EP421" i="7"/>
  <c r="EP409" i="7"/>
  <c r="EP425" i="7"/>
  <c r="EP447" i="7"/>
  <c r="EP422" i="7"/>
  <c r="EP468" i="7"/>
  <c r="EP432" i="7"/>
  <c r="EP420" i="7"/>
  <c r="EP408" i="7"/>
  <c r="EP436" i="7"/>
  <c r="EP458" i="7"/>
  <c r="EP407" i="7"/>
  <c r="EP473" i="7"/>
  <c r="EP460" i="7"/>
  <c r="EP483" i="7"/>
  <c r="EP482" i="7"/>
  <c r="EP469" i="7"/>
  <c r="EP492" i="7"/>
  <c r="EP467" i="7"/>
  <c r="EP430" i="7"/>
  <c r="EP406" i="7"/>
  <c r="EP413" i="7"/>
  <c r="EP459" i="7"/>
  <c r="EP494" i="7"/>
  <c r="EP433" i="7"/>
  <c r="EP491" i="7"/>
  <c r="EP419" i="7"/>
  <c r="EP453" i="7"/>
  <c r="EP441" i="7"/>
  <c r="EP429" i="7"/>
  <c r="EP417" i="7"/>
  <c r="EP405" i="7"/>
  <c r="EP485" i="7"/>
  <c r="EP496" i="7"/>
  <c r="EP423" i="7"/>
  <c r="EP493" i="7"/>
  <c r="EP444" i="7"/>
  <c r="EP455" i="7"/>
  <c r="EP490" i="7"/>
  <c r="EP418" i="7"/>
  <c r="EP477" i="7"/>
  <c r="EP476" i="7"/>
  <c r="EP464" i="7"/>
  <c r="EP452" i="7"/>
  <c r="EP440" i="7"/>
  <c r="EP428" i="7"/>
  <c r="EP416" i="7"/>
  <c r="EP404" i="7"/>
  <c r="EP449" i="7"/>
  <c r="EP484" i="7"/>
  <c r="EP471" i="7"/>
  <c r="EP470" i="7"/>
  <c r="EP481" i="7"/>
  <c r="EP456" i="7"/>
  <c r="EP431" i="7"/>
  <c r="EP466" i="7"/>
  <c r="EP454" i="7"/>
  <c r="EP489" i="7"/>
  <c r="EP500" i="7"/>
  <c r="EP487" i="7"/>
  <c r="EP463" i="7"/>
  <c r="EP451" i="7"/>
  <c r="EP439" i="7"/>
  <c r="EP427" i="7"/>
  <c r="EP415" i="7"/>
  <c r="EP403" i="7"/>
  <c r="EP437" i="7"/>
  <c r="EP472" i="7"/>
  <c r="EP495" i="7"/>
  <c r="EP446" i="7"/>
  <c r="EP445" i="7"/>
  <c r="EP480" i="7"/>
  <c r="EP479" i="7"/>
  <c r="EP443" i="7"/>
  <c r="EP478" i="7"/>
  <c r="EP442" i="7"/>
  <c r="EP465" i="7"/>
  <c r="EP488" i="7"/>
  <c r="EP499" i="7"/>
  <c r="EP475" i="7"/>
  <c r="EP498" i="7"/>
  <c r="EP486" i="7"/>
  <c r="EP474" i="7"/>
  <c r="EP462" i="7"/>
  <c r="EP450" i="7"/>
  <c r="EP438" i="7"/>
  <c r="EP426" i="7"/>
  <c r="EP414" i="7"/>
  <c r="EP402" i="7"/>
  <c r="EP401" i="7"/>
  <c r="EJ484" i="7"/>
  <c r="EV484" i="7"/>
  <c r="EQ484" i="7"/>
  <c r="EW484" i="7"/>
  <c r="ER484" i="7"/>
  <c r="EX484" i="7"/>
  <c r="ES484" i="7"/>
  <c r="EY484" i="7"/>
  <c r="EU484" i="7"/>
  <c r="FA484" i="7"/>
  <c r="EZ484" i="7"/>
  <c r="ET484" i="7"/>
  <c r="EJ489" i="7"/>
  <c r="ET489" i="7"/>
  <c r="EZ489" i="7"/>
  <c r="EU489" i="7"/>
  <c r="FA489" i="7"/>
  <c r="EW489" i="7"/>
  <c r="EV489" i="7"/>
  <c r="ES489" i="7"/>
  <c r="EY489" i="7"/>
  <c r="EQ489" i="7"/>
  <c r="EX489" i="7"/>
  <c r="ER489" i="7"/>
  <c r="EJ465" i="7"/>
  <c r="ET465" i="7"/>
  <c r="EZ465" i="7"/>
  <c r="EW465" i="7"/>
  <c r="EU465" i="7"/>
  <c r="FA465" i="7"/>
  <c r="EV465" i="7"/>
  <c r="ES465" i="7"/>
  <c r="EY465" i="7"/>
  <c r="EQ465" i="7"/>
  <c r="ER465" i="7"/>
  <c r="EX465" i="7"/>
  <c r="EJ497" i="7"/>
  <c r="ER497" i="7"/>
  <c r="EX497" i="7"/>
  <c r="ES497" i="7"/>
  <c r="EY497" i="7"/>
  <c r="EQ497" i="7"/>
  <c r="ET497" i="7"/>
  <c r="EZ497" i="7"/>
  <c r="EW497" i="7"/>
  <c r="EV497" i="7"/>
  <c r="FA497" i="7"/>
  <c r="EU497" i="7"/>
  <c r="EJ491" i="7"/>
  <c r="ER491" i="7"/>
  <c r="EX491" i="7"/>
  <c r="ES491" i="7"/>
  <c r="EY491" i="7"/>
  <c r="EQ491" i="7"/>
  <c r="EU491" i="7"/>
  <c r="ET491" i="7"/>
  <c r="EZ491" i="7"/>
  <c r="EW491" i="7"/>
  <c r="EV491" i="7"/>
  <c r="FA491" i="7"/>
  <c r="EJ485" i="7"/>
  <c r="ER485" i="7"/>
  <c r="EX485" i="7"/>
  <c r="EU485" i="7"/>
  <c r="ES485" i="7"/>
  <c r="EY485" i="7"/>
  <c r="EQ485" i="7"/>
  <c r="FA485" i="7"/>
  <c r="ET485" i="7"/>
  <c r="EZ485" i="7"/>
  <c r="EW485" i="7"/>
  <c r="EV485" i="7"/>
  <c r="EJ479" i="7"/>
  <c r="ER479" i="7"/>
  <c r="EX479" i="7"/>
  <c r="ES479" i="7"/>
  <c r="EY479" i="7"/>
  <c r="EQ479" i="7"/>
  <c r="ET479" i="7"/>
  <c r="EZ479" i="7"/>
  <c r="EU479" i="7"/>
  <c r="FA479" i="7"/>
  <c r="EW479" i="7"/>
  <c r="EV479" i="7"/>
  <c r="EJ473" i="7"/>
  <c r="ER473" i="7"/>
  <c r="EX473" i="7"/>
  <c r="FA473" i="7"/>
  <c r="ES473" i="7"/>
  <c r="EY473" i="7"/>
  <c r="EQ473" i="7"/>
  <c r="ET473" i="7"/>
  <c r="EZ473" i="7"/>
  <c r="EU473" i="7"/>
  <c r="EW473" i="7"/>
  <c r="EV473" i="7"/>
  <c r="EJ467" i="7"/>
  <c r="ER467" i="7"/>
  <c r="EX467" i="7"/>
  <c r="ES467" i="7"/>
  <c r="EY467" i="7"/>
  <c r="EQ467" i="7"/>
  <c r="FA467" i="7"/>
  <c r="ET467" i="7"/>
  <c r="EZ467" i="7"/>
  <c r="EU467" i="7"/>
  <c r="EW467" i="7"/>
  <c r="EV467" i="7"/>
  <c r="EJ490" i="7"/>
  <c r="EV490" i="7"/>
  <c r="EQ490" i="7"/>
  <c r="ES490" i="7"/>
  <c r="EW490" i="7"/>
  <c r="ER490" i="7"/>
  <c r="EX490" i="7"/>
  <c r="EU490" i="7"/>
  <c r="FA490" i="7"/>
  <c r="EY490" i="7"/>
  <c r="ET490" i="7"/>
  <c r="EZ490" i="7"/>
  <c r="EJ472" i="7"/>
  <c r="EV472" i="7"/>
  <c r="EQ472" i="7"/>
  <c r="ES472" i="7"/>
  <c r="EW472" i="7"/>
  <c r="EY472" i="7"/>
  <c r="ER472" i="7"/>
  <c r="EX472" i="7"/>
  <c r="EU472" i="7"/>
  <c r="FA472" i="7"/>
  <c r="ET472" i="7"/>
  <c r="EZ472" i="7"/>
  <c r="EJ471" i="7"/>
  <c r="ET471" i="7"/>
  <c r="EZ471" i="7"/>
  <c r="EU471" i="7"/>
  <c r="FA471" i="7"/>
  <c r="EW471" i="7"/>
  <c r="EV471" i="7"/>
  <c r="ES471" i="7"/>
  <c r="EY471" i="7"/>
  <c r="EQ471" i="7"/>
  <c r="EX471" i="7"/>
  <c r="ER471" i="7"/>
  <c r="EJ500" i="7"/>
  <c r="ER500" i="7"/>
  <c r="EX500" i="7"/>
  <c r="ES500" i="7"/>
  <c r="EY500" i="7"/>
  <c r="ET500" i="7"/>
  <c r="EZ500" i="7"/>
  <c r="EW500" i="7"/>
  <c r="EQ500" i="7"/>
  <c r="EU500" i="7"/>
  <c r="EV500" i="7"/>
  <c r="FA500" i="7"/>
  <c r="EJ494" i="7"/>
  <c r="ER494" i="7"/>
  <c r="EX494" i="7"/>
  <c r="ES494" i="7"/>
  <c r="EY494" i="7"/>
  <c r="ET494" i="7"/>
  <c r="EZ494" i="7"/>
  <c r="EW494" i="7"/>
  <c r="FA494" i="7"/>
  <c r="EQ494" i="7"/>
  <c r="EU494" i="7"/>
  <c r="EV494" i="7"/>
  <c r="EJ488" i="7"/>
  <c r="ER488" i="7"/>
  <c r="EX488" i="7"/>
  <c r="EU488" i="7"/>
  <c r="ES488" i="7"/>
  <c r="EY488" i="7"/>
  <c r="ET488" i="7"/>
  <c r="EZ488" i="7"/>
  <c r="FA488" i="7"/>
  <c r="EW488" i="7"/>
  <c r="EQ488" i="7"/>
  <c r="EV488" i="7"/>
  <c r="EJ482" i="7"/>
  <c r="ER482" i="7"/>
  <c r="EX482" i="7"/>
  <c r="EU482" i="7"/>
  <c r="ES482" i="7"/>
  <c r="EY482" i="7"/>
  <c r="ET482" i="7"/>
  <c r="EZ482" i="7"/>
  <c r="FA482" i="7"/>
  <c r="EW482" i="7"/>
  <c r="EV482" i="7"/>
  <c r="EQ482" i="7"/>
  <c r="EJ476" i="7"/>
  <c r="ER476" i="7"/>
  <c r="EX476" i="7"/>
  <c r="FA476" i="7"/>
  <c r="ES476" i="7"/>
  <c r="EY476" i="7"/>
  <c r="EU476" i="7"/>
  <c r="ET476" i="7"/>
  <c r="EZ476" i="7"/>
  <c r="EW476" i="7"/>
  <c r="EV476" i="7"/>
  <c r="EQ476" i="7"/>
  <c r="EJ470" i="7"/>
  <c r="ER470" i="7"/>
  <c r="EX470" i="7"/>
  <c r="EU470" i="7"/>
  <c r="ES470" i="7"/>
  <c r="EY470" i="7"/>
  <c r="ET470" i="7"/>
  <c r="EZ470" i="7"/>
  <c r="FA470" i="7"/>
  <c r="EW470" i="7"/>
  <c r="EQ470" i="7"/>
  <c r="EV470" i="7"/>
  <c r="EJ464" i="7"/>
  <c r="ER464" i="7"/>
  <c r="EX464" i="7"/>
  <c r="ES464" i="7"/>
  <c r="EY464" i="7"/>
  <c r="FA464" i="7"/>
  <c r="ET464" i="7"/>
  <c r="EZ464" i="7"/>
  <c r="EU464" i="7"/>
  <c r="EW464" i="7"/>
  <c r="EV464" i="7"/>
  <c r="EQ464" i="7"/>
  <c r="EJ478" i="7"/>
  <c r="EV478" i="7"/>
  <c r="EQ478" i="7"/>
  <c r="EY478" i="7"/>
  <c r="EW478" i="7"/>
  <c r="ES478" i="7"/>
  <c r="ER478" i="7"/>
  <c r="EX478" i="7"/>
  <c r="EU478" i="7"/>
  <c r="FA478" i="7"/>
  <c r="EZ478" i="7"/>
  <c r="ET478" i="7"/>
  <c r="EJ495" i="7"/>
  <c r="ET495" i="7"/>
  <c r="EZ495" i="7"/>
  <c r="EU495" i="7"/>
  <c r="FA495" i="7"/>
  <c r="EV495" i="7"/>
  <c r="ES495" i="7"/>
  <c r="EY495" i="7"/>
  <c r="EQ495" i="7"/>
  <c r="EX495" i="7"/>
  <c r="ER495" i="7"/>
  <c r="EW495" i="7"/>
  <c r="EJ477" i="7"/>
  <c r="ET477" i="7"/>
  <c r="EZ477" i="7"/>
  <c r="EU477" i="7"/>
  <c r="FA477" i="7"/>
  <c r="EV477" i="7"/>
  <c r="EW477" i="7"/>
  <c r="ES477" i="7"/>
  <c r="EY477" i="7"/>
  <c r="EQ477" i="7"/>
  <c r="ER477" i="7"/>
  <c r="EX477" i="7"/>
  <c r="EJ499" i="7"/>
  <c r="EV499" i="7"/>
  <c r="EW499" i="7"/>
  <c r="ER499" i="7"/>
  <c r="EX499" i="7"/>
  <c r="EU499" i="7"/>
  <c r="FA499" i="7"/>
  <c r="ET499" i="7"/>
  <c r="EY499" i="7"/>
  <c r="EZ499" i="7"/>
  <c r="ES499" i="7"/>
  <c r="EQ499" i="7"/>
  <c r="EJ493" i="7"/>
  <c r="EV493" i="7"/>
  <c r="EW493" i="7"/>
  <c r="ER493" i="7"/>
  <c r="EX493" i="7"/>
  <c r="EU493" i="7"/>
  <c r="FA493" i="7"/>
  <c r="EZ493" i="7"/>
  <c r="ET493" i="7"/>
  <c r="ES493" i="7"/>
  <c r="EQ493" i="7"/>
  <c r="EY493" i="7"/>
  <c r="EJ487" i="7"/>
  <c r="EV487" i="7"/>
  <c r="EW487" i="7"/>
  <c r="EY487" i="7"/>
  <c r="ER487" i="7"/>
  <c r="EX487" i="7"/>
  <c r="ES487" i="7"/>
  <c r="EU487" i="7"/>
  <c r="FA487" i="7"/>
  <c r="EZ487" i="7"/>
  <c r="EQ487" i="7"/>
  <c r="ET487" i="7"/>
  <c r="EJ481" i="7"/>
  <c r="EV481" i="7"/>
  <c r="EW481" i="7"/>
  <c r="ER481" i="7"/>
  <c r="EX481" i="7"/>
  <c r="ES481" i="7"/>
  <c r="EY481" i="7"/>
  <c r="EU481" i="7"/>
  <c r="FA481" i="7"/>
  <c r="ET481" i="7"/>
  <c r="EZ481" i="7"/>
  <c r="EQ481" i="7"/>
  <c r="EJ475" i="7"/>
  <c r="EV475" i="7"/>
  <c r="ES475" i="7"/>
  <c r="EW475" i="7"/>
  <c r="ER475" i="7"/>
  <c r="EX475" i="7"/>
  <c r="EY475" i="7"/>
  <c r="EU475" i="7"/>
  <c r="FA475" i="7"/>
  <c r="ET475" i="7"/>
  <c r="EQ475" i="7"/>
  <c r="EZ475" i="7"/>
  <c r="EJ469" i="7"/>
  <c r="EV469" i="7"/>
  <c r="EW469" i="7"/>
  <c r="EY469" i="7"/>
  <c r="ER469" i="7"/>
  <c r="EX469" i="7"/>
  <c r="ES469" i="7"/>
  <c r="EU469" i="7"/>
  <c r="FA469" i="7"/>
  <c r="EQ469" i="7"/>
  <c r="ET469" i="7"/>
  <c r="EZ469" i="7"/>
  <c r="EJ496" i="7"/>
  <c r="EV496" i="7"/>
  <c r="EQ496" i="7"/>
  <c r="EW496" i="7"/>
  <c r="ER496" i="7"/>
  <c r="EX496" i="7"/>
  <c r="EU496" i="7"/>
  <c r="FA496" i="7"/>
  <c r="ET496" i="7"/>
  <c r="ES496" i="7"/>
  <c r="EY496" i="7"/>
  <c r="EZ496" i="7"/>
  <c r="EJ466" i="7"/>
  <c r="EV466" i="7"/>
  <c r="EQ466" i="7"/>
  <c r="EY466" i="7"/>
  <c r="EW466" i="7"/>
  <c r="ES466" i="7"/>
  <c r="ER466" i="7"/>
  <c r="EX466" i="7"/>
  <c r="EU466" i="7"/>
  <c r="FA466" i="7"/>
  <c r="ET466" i="7"/>
  <c r="EZ466" i="7"/>
  <c r="EJ483" i="7"/>
  <c r="ET483" i="7"/>
  <c r="EZ483" i="7"/>
  <c r="EU483" i="7"/>
  <c r="FA483" i="7"/>
  <c r="EW483" i="7"/>
  <c r="EV483" i="7"/>
  <c r="ES483" i="7"/>
  <c r="EY483" i="7"/>
  <c r="EQ483" i="7"/>
  <c r="ER483" i="7"/>
  <c r="EX483" i="7"/>
  <c r="EJ498" i="7"/>
  <c r="ET498" i="7"/>
  <c r="EZ498" i="7"/>
  <c r="EU498" i="7"/>
  <c r="FA498" i="7"/>
  <c r="EV498" i="7"/>
  <c r="EQ498" i="7"/>
  <c r="ES498" i="7"/>
  <c r="EY498" i="7"/>
  <c r="EX498" i="7"/>
  <c r="ER498" i="7"/>
  <c r="EW498" i="7"/>
  <c r="EJ492" i="7"/>
  <c r="ET492" i="7"/>
  <c r="EZ492" i="7"/>
  <c r="EU492" i="7"/>
  <c r="FA492" i="7"/>
  <c r="EV492" i="7"/>
  <c r="EQ492" i="7"/>
  <c r="ES492" i="7"/>
  <c r="EY492" i="7"/>
  <c r="ER492" i="7"/>
  <c r="EW492" i="7"/>
  <c r="EX492" i="7"/>
  <c r="EJ486" i="7"/>
  <c r="ET486" i="7"/>
  <c r="EZ486" i="7"/>
  <c r="EU486" i="7"/>
  <c r="FA486" i="7"/>
  <c r="EV486" i="7"/>
  <c r="EQ486" i="7"/>
  <c r="EW486" i="7"/>
  <c r="ES486" i="7"/>
  <c r="EY486" i="7"/>
  <c r="ER486" i="7"/>
  <c r="EX486" i="7"/>
  <c r="EJ480" i="7"/>
  <c r="ET480" i="7"/>
  <c r="EZ480" i="7"/>
  <c r="EU480" i="7"/>
  <c r="FA480" i="7"/>
  <c r="EW480" i="7"/>
  <c r="EV480" i="7"/>
  <c r="EQ480" i="7"/>
  <c r="ES480" i="7"/>
  <c r="EY480" i="7"/>
  <c r="EX480" i="7"/>
  <c r="ER480" i="7"/>
  <c r="EJ474" i="7"/>
  <c r="ET474" i="7"/>
  <c r="EZ474" i="7"/>
  <c r="EU474" i="7"/>
  <c r="FA474" i="7"/>
  <c r="EW474" i="7"/>
  <c r="EV474" i="7"/>
  <c r="EQ474" i="7"/>
  <c r="ES474" i="7"/>
  <c r="EY474" i="7"/>
  <c r="ER474" i="7"/>
  <c r="EX474" i="7"/>
  <c r="EJ468" i="7"/>
  <c r="ET468" i="7"/>
  <c r="EZ468" i="7"/>
  <c r="EW468" i="7"/>
  <c r="EU468" i="7"/>
  <c r="FA468" i="7"/>
  <c r="EV468" i="7"/>
  <c r="EQ468" i="7"/>
  <c r="ES468" i="7"/>
  <c r="EY468" i="7"/>
  <c r="ER468" i="7"/>
  <c r="EX468" i="7"/>
  <c r="EJ449" i="7"/>
  <c r="ET449" i="7"/>
  <c r="EU449" i="7"/>
  <c r="EV449" i="7"/>
  <c r="EW449" i="7"/>
  <c r="EX449" i="7"/>
  <c r="EY449" i="7"/>
  <c r="EZ449" i="7"/>
  <c r="ES449" i="7"/>
  <c r="FA449" i="7"/>
  <c r="ER449" i="7"/>
  <c r="EQ449" i="7"/>
  <c r="EJ416" i="7"/>
  <c r="EU416" i="7"/>
  <c r="EQ416" i="7"/>
  <c r="EY416" i="7"/>
  <c r="ES416" i="7"/>
  <c r="ER416" i="7"/>
  <c r="EX416" i="7"/>
  <c r="EV416" i="7"/>
  <c r="FA416" i="7"/>
  <c r="ET416" i="7"/>
  <c r="EZ416" i="7"/>
  <c r="EW416" i="7"/>
  <c r="EJ408" i="7"/>
  <c r="EY408" i="7"/>
  <c r="EQ408" i="7"/>
  <c r="EU408" i="7"/>
  <c r="ET408" i="7"/>
  <c r="EZ408" i="7"/>
  <c r="ER408" i="7"/>
  <c r="FA408" i="7"/>
  <c r="EW408" i="7"/>
  <c r="EX408" i="7"/>
  <c r="ES408" i="7"/>
  <c r="EV408" i="7"/>
  <c r="EJ417" i="7"/>
  <c r="EY417" i="7"/>
  <c r="EQ417" i="7"/>
  <c r="EU417" i="7"/>
  <c r="ET417" i="7"/>
  <c r="EX417" i="7"/>
  <c r="ES417" i="7"/>
  <c r="ER417" i="7"/>
  <c r="EV417" i="7"/>
  <c r="EZ417" i="7"/>
  <c r="EW417" i="7"/>
  <c r="FA417" i="7"/>
  <c r="EJ448" i="7"/>
  <c r="EV448" i="7"/>
  <c r="EZ448" i="7"/>
  <c r="EW448" i="7"/>
  <c r="EX448" i="7"/>
  <c r="ER448" i="7"/>
  <c r="EY448" i="7"/>
  <c r="ES448" i="7"/>
  <c r="FA448" i="7"/>
  <c r="ET448" i="7"/>
  <c r="EU448" i="7"/>
  <c r="EQ448" i="7"/>
  <c r="EJ423" i="7"/>
  <c r="EU423" i="7"/>
  <c r="EY423" i="7"/>
  <c r="EQ423" i="7"/>
  <c r="EX423" i="7"/>
  <c r="EW423" i="7"/>
  <c r="ER423" i="7"/>
  <c r="EZ423" i="7"/>
  <c r="ES423" i="7"/>
  <c r="ET423" i="7"/>
  <c r="EV423" i="7"/>
  <c r="FA423" i="7"/>
  <c r="EJ415" i="7"/>
  <c r="EY415" i="7"/>
  <c r="EU415" i="7"/>
  <c r="EQ415" i="7"/>
  <c r="EW415" i="7"/>
  <c r="EZ415" i="7"/>
  <c r="ES415" i="7"/>
  <c r="FA415" i="7"/>
  <c r="ET415" i="7"/>
  <c r="EV415" i="7"/>
  <c r="EX415" i="7"/>
  <c r="ER415" i="7"/>
  <c r="EJ407" i="7"/>
  <c r="EU407" i="7"/>
  <c r="EQ407" i="7"/>
  <c r="EY407" i="7"/>
  <c r="EZ407" i="7"/>
  <c r="ES407" i="7"/>
  <c r="EW407" i="7"/>
  <c r="EV407" i="7"/>
  <c r="FA407" i="7"/>
  <c r="EX407" i="7"/>
  <c r="ER407" i="7"/>
  <c r="ET407" i="7"/>
  <c r="EJ433" i="7"/>
  <c r="ET433" i="7"/>
  <c r="EU433" i="7"/>
  <c r="EV433" i="7"/>
  <c r="EX433" i="7"/>
  <c r="EW433" i="7"/>
  <c r="EY433" i="7"/>
  <c r="ER433" i="7"/>
  <c r="EZ433" i="7"/>
  <c r="FA433" i="7"/>
  <c r="EQ433" i="7"/>
  <c r="ES433" i="7"/>
  <c r="EJ456" i="7"/>
  <c r="EV456" i="7"/>
  <c r="EZ456" i="7"/>
  <c r="EW456" i="7"/>
  <c r="EX456" i="7"/>
  <c r="ER456" i="7"/>
  <c r="EY456" i="7"/>
  <c r="ES456" i="7"/>
  <c r="FA456" i="7"/>
  <c r="EU456" i="7"/>
  <c r="EQ456" i="7"/>
  <c r="ET456" i="7"/>
  <c r="EJ447" i="7"/>
  <c r="EX447" i="7"/>
  <c r="EY447" i="7"/>
  <c r="ET447" i="7"/>
  <c r="EV447" i="7"/>
  <c r="ER447" i="7"/>
  <c r="EZ447" i="7"/>
  <c r="ES447" i="7"/>
  <c r="FA447" i="7"/>
  <c r="EU447" i="7"/>
  <c r="EQ447" i="7"/>
  <c r="EW447" i="7"/>
  <c r="EJ462" i="7"/>
  <c r="ER462" i="7"/>
  <c r="EZ462" i="7"/>
  <c r="ES462" i="7"/>
  <c r="FA462" i="7"/>
  <c r="ET462" i="7"/>
  <c r="EV462" i="7"/>
  <c r="EQ462" i="7"/>
  <c r="EU462" i="7"/>
  <c r="EW462" i="7"/>
  <c r="EY462" i="7"/>
  <c r="EX462" i="7"/>
  <c r="EJ454" i="7"/>
  <c r="ER454" i="7"/>
  <c r="EZ454" i="7"/>
  <c r="ES454" i="7"/>
  <c r="FA454" i="7"/>
  <c r="EQ454" i="7"/>
  <c r="ET454" i="7"/>
  <c r="EU454" i="7"/>
  <c r="EV454" i="7"/>
  <c r="EW454" i="7"/>
  <c r="EX454" i="7"/>
  <c r="EY454" i="7"/>
  <c r="EJ446" i="7"/>
  <c r="ER446" i="7"/>
  <c r="EZ446" i="7"/>
  <c r="ES446" i="7"/>
  <c r="FA446" i="7"/>
  <c r="ET446" i="7"/>
  <c r="EV446" i="7"/>
  <c r="EU446" i="7"/>
  <c r="EQ446" i="7"/>
  <c r="EW446" i="7"/>
  <c r="EX446" i="7"/>
  <c r="EY446" i="7"/>
  <c r="EJ438" i="7"/>
  <c r="ER438" i="7"/>
  <c r="EZ438" i="7"/>
  <c r="ES438" i="7"/>
  <c r="FA438" i="7"/>
  <c r="ET438" i="7"/>
  <c r="EQ438" i="7"/>
  <c r="EU438" i="7"/>
  <c r="EV438" i="7"/>
  <c r="EW438" i="7"/>
  <c r="EX438" i="7"/>
  <c r="EY438" i="7"/>
  <c r="EJ430" i="7"/>
  <c r="ER430" i="7"/>
  <c r="EZ430" i="7"/>
  <c r="EQ430" i="7"/>
  <c r="ES430" i="7"/>
  <c r="FA430" i="7"/>
  <c r="ET430" i="7"/>
  <c r="EU430" i="7"/>
  <c r="EV430" i="7"/>
  <c r="EW430" i="7"/>
  <c r="EX430" i="7"/>
  <c r="EY430" i="7"/>
  <c r="EJ422" i="7"/>
  <c r="EY422" i="7"/>
  <c r="EQ422" i="7"/>
  <c r="EU422" i="7"/>
  <c r="EV422" i="7"/>
  <c r="ET422" i="7"/>
  <c r="EX422" i="7"/>
  <c r="ER422" i="7"/>
  <c r="EZ422" i="7"/>
  <c r="ES422" i="7"/>
  <c r="FA422" i="7"/>
  <c r="EW422" i="7"/>
  <c r="EJ414" i="7"/>
  <c r="EU414" i="7"/>
  <c r="EQ414" i="7"/>
  <c r="EY414" i="7"/>
  <c r="ER414" i="7"/>
  <c r="EW414" i="7"/>
  <c r="ET414" i="7"/>
  <c r="FA414" i="7"/>
  <c r="EZ414" i="7"/>
  <c r="ES414" i="7"/>
  <c r="EV414" i="7"/>
  <c r="EX414" i="7"/>
  <c r="EJ406" i="7"/>
  <c r="EY406" i="7"/>
  <c r="EQ406" i="7"/>
  <c r="EU406" i="7"/>
  <c r="EZ406" i="7"/>
  <c r="ES406" i="7"/>
  <c r="EX406" i="7"/>
  <c r="EW406" i="7"/>
  <c r="FA406" i="7"/>
  <c r="ET406" i="7"/>
  <c r="EV406" i="7"/>
  <c r="ER406" i="7"/>
  <c r="EJ441" i="7"/>
  <c r="ET441" i="7"/>
  <c r="EU441" i="7"/>
  <c r="EV441" i="7"/>
  <c r="EW441" i="7"/>
  <c r="EX441" i="7"/>
  <c r="EY441" i="7"/>
  <c r="ER441" i="7"/>
  <c r="EZ441" i="7"/>
  <c r="FA441" i="7"/>
  <c r="ES441" i="7"/>
  <c r="EQ441" i="7"/>
  <c r="EJ432" i="7"/>
  <c r="EV432" i="7"/>
  <c r="EW432" i="7"/>
  <c r="ER432" i="7"/>
  <c r="EX432" i="7"/>
  <c r="EY432" i="7"/>
  <c r="EZ432" i="7"/>
  <c r="ES432" i="7"/>
  <c r="FA432" i="7"/>
  <c r="ET432" i="7"/>
  <c r="EQ432" i="7"/>
  <c r="EU432" i="7"/>
  <c r="EJ463" i="7"/>
  <c r="EX463" i="7"/>
  <c r="EY463" i="7"/>
  <c r="ER463" i="7"/>
  <c r="EZ463" i="7"/>
  <c r="ES463" i="7"/>
  <c r="FA463" i="7"/>
  <c r="ET463" i="7"/>
  <c r="EU463" i="7"/>
  <c r="EQ463" i="7"/>
  <c r="EV463" i="7"/>
  <c r="EW463" i="7"/>
  <c r="EJ453" i="7"/>
  <c r="ET453" i="7"/>
  <c r="EU453" i="7"/>
  <c r="EV453" i="7"/>
  <c r="EQ453" i="7"/>
  <c r="EX453" i="7"/>
  <c r="EW453" i="7"/>
  <c r="EY453" i="7"/>
  <c r="ER453" i="7"/>
  <c r="EZ453" i="7"/>
  <c r="ES453" i="7"/>
  <c r="FA453" i="7"/>
  <c r="EJ437" i="7"/>
  <c r="ET437" i="7"/>
  <c r="EU437" i="7"/>
  <c r="EV437" i="7"/>
  <c r="EX437" i="7"/>
  <c r="EW437" i="7"/>
  <c r="EQ437" i="7"/>
  <c r="EY437" i="7"/>
  <c r="ER437" i="7"/>
  <c r="EZ437" i="7"/>
  <c r="ES437" i="7"/>
  <c r="FA437" i="7"/>
  <c r="EJ429" i="7"/>
  <c r="ET429" i="7"/>
  <c r="EU429" i="7"/>
  <c r="EV429" i="7"/>
  <c r="EQ429" i="7"/>
  <c r="EX429" i="7"/>
  <c r="EW429" i="7"/>
  <c r="EY429" i="7"/>
  <c r="ER429" i="7"/>
  <c r="EZ429" i="7"/>
  <c r="ES429" i="7"/>
  <c r="FA429" i="7"/>
  <c r="EJ421" i="7"/>
  <c r="EY421" i="7"/>
  <c r="EU421" i="7"/>
  <c r="EQ421" i="7"/>
  <c r="FA421" i="7"/>
  <c r="ER421" i="7"/>
  <c r="EV421" i="7"/>
  <c r="ET421" i="7"/>
  <c r="EX421" i="7"/>
  <c r="EZ421" i="7"/>
  <c r="EW421" i="7"/>
  <c r="ES421" i="7"/>
  <c r="EJ413" i="7"/>
  <c r="EU413" i="7"/>
  <c r="EY413" i="7"/>
  <c r="EQ413" i="7"/>
  <c r="ER413" i="7"/>
  <c r="EV413" i="7"/>
  <c r="EZ413" i="7"/>
  <c r="ES413" i="7"/>
  <c r="FA413" i="7"/>
  <c r="EX413" i="7"/>
  <c r="EW413" i="7"/>
  <c r="ET413" i="7"/>
  <c r="EJ405" i="7"/>
  <c r="EY405" i="7"/>
  <c r="EQ405" i="7"/>
  <c r="EU405" i="7"/>
  <c r="ER405" i="7"/>
  <c r="EZ405" i="7"/>
  <c r="EW405" i="7"/>
  <c r="EX405" i="7"/>
  <c r="ES405" i="7"/>
  <c r="EV405" i="7"/>
  <c r="FA405" i="7"/>
  <c r="ET405" i="7"/>
  <c r="EJ457" i="7"/>
  <c r="ET457" i="7"/>
  <c r="EU457" i="7"/>
  <c r="EV457" i="7"/>
  <c r="EW457" i="7"/>
  <c r="EX457" i="7"/>
  <c r="EY457" i="7"/>
  <c r="ER457" i="7"/>
  <c r="ES457" i="7"/>
  <c r="EQ457" i="7"/>
  <c r="EZ457" i="7"/>
  <c r="FA457" i="7"/>
  <c r="EJ424" i="7"/>
  <c r="EY424" i="7"/>
  <c r="EU424" i="7"/>
  <c r="EQ424" i="7"/>
  <c r="EW424" i="7"/>
  <c r="EV424" i="7"/>
  <c r="EZ424" i="7"/>
  <c r="EX424" i="7"/>
  <c r="ES424" i="7"/>
  <c r="FA424" i="7"/>
  <c r="ER424" i="7"/>
  <c r="ET424" i="7"/>
  <c r="EJ455" i="7"/>
  <c r="EX455" i="7"/>
  <c r="EY455" i="7"/>
  <c r="ET455" i="7"/>
  <c r="ER455" i="7"/>
  <c r="EZ455" i="7"/>
  <c r="ES455" i="7"/>
  <c r="FA455" i="7"/>
  <c r="EU455" i="7"/>
  <c r="EQ455" i="7"/>
  <c r="EV455" i="7"/>
  <c r="EW455" i="7"/>
  <c r="EJ401" i="7"/>
  <c r="EU401" i="7"/>
  <c r="EQ401" i="7"/>
  <c r="EY401" i="7"/>
  <c r="EX401" i="7"/>
  <c r="FA401" i="7"/>
  <c r="ET401" i="7"/>
  <c r="EW401" i="7"/>
  <c r="ES401" i="7"/>
  <c r="ER401" i="7"/>
  <c r="EV401" i="7"/>
  <c r="EZ401" i="7"/>
  <c r="EJ444" i="7"/>
  <c r="EV444" i="7"/>
  <c r="EZ444" i="7"/>
  <c r="EW444" i="7"/>
  <c r="EX444" i="7"/>
  <c r="EQ444" i="7"/>
  <c r="ER444" i="7"/>
  <c r="EY444" i="7"/>
  <c r="ES444" i="7"/>
  <c r="FA444" i="7"/>
  <c r="ET444" i="7"/>
  <c r="EU444" i="7"/>
  <c r="EJ428" i="7"/>
  <c r="EV428" i="7"/>
  <c r="EW428" i="7"/>
  <c r="EX428" i="7"/>
  <c r="EQ428" i="7"/>
  <c r="EZ428" i="7"/>
  <c r="EY428" i="7"/>
  <c r="ER428" i="7"/>
  <c r="ES428" i="7"/>
  <c r="FA428" i="7"/>
  <c r="ET428" i="7"/>
  <c r="EU428" i="7"/>
  <c r="EJ420" i="7"/>
  <c r="EU420" i="7"/>
  <c r="EQ420" i="7"/>
  <c r="EY420" i="7"/>
  <c r="EX420" i="7"/>
  <c r="FA420" i="7"/>
  <c r="ET420" i="7"/>
  <c r="ER420" i="7"/>
  <c r="EW420" i="7"/>
  <c r="ES420" i="7"/>
  <c r="EV420" i="7"/>
  <c r="EZ420" i="7"/>
  <c r="EJ412" i="7"/>
  <c r="EY412" i="7"/>
  <c r="EQ412" i="7"/>
  <c r="EU412" i="7"/>
  <c r="EV412" i="7"/>
  <c r="EZ412" i="7"/>
  <c r="FA412" i="7"/>
  <c r="EX412" i="7"/>
  <c r="ES412" i="7"/>
  <c r="ET412" i="7"/>
  <c r="ER412" i="7"/>
  <c r="EW412" i="7"/>
  <c r="EJ404" i="7"/>
  <c r="EU404" i="7"/>
  <c r="EQ404" i="7"/>
  <c r="EY404" i="7"/>
  <c r="EW404" i="7"/>
  <c r="FA404" i="7"/>
  <c r="ET404" i="7"/>
  <c r="EZ404" i="7"/>
  <c r="EX404" i="7"/>
  <c r="ER404" i="7"/>
  <c r="ES404" i="7"/>
  <c r="EV404" i="7"/>
  <c r="EJ409" i="7"/>
  <c r="EU409" i="7"/>
  <c r="EQ409" i="7"/>
  <c r="EY409" i="7"/>
  <c r="EX409" i="7"/>
  <c r="FA409" i="7"/>
  <c r="ER409" i="7"/>
  <c r="EZ409" i="7"/>
  <c r="EW409" i="7"/>
  <c r="EV409" i="7"/>
  <c r="ES409" i="7"/>
  <c r="ET409" i="7"/>
  <c r="EJ431" i="7"/>
  <c r="EX431" i="7"/>
  <c r="EY431" i="7"/>
  <c r="ER431" i="7"/>
  <c r="EZ431" i="7"/>
  <c r="ET431" i="7"/>
  <c r="ES431" i="7"/>
  <c r="FA431" i="7"/>
  <c r="EU431" i="7"/>
  <c r="EQ431" i="7"/>
  <c r="EV431" i="7"/>
  <c r="EW431" i="7"/>
  <c r="EJ461" i="7"/>
  <c r="ET461" i="7"/>
  <c r="EX461" i="7"/>
  <c r="EU461" i="7"/>
  <c r="EQ461" i="7"/>
  <c r="EV461" i="7"/>
  <c r="EW461" i="7"/>
  <c r="EY461" i="7"/>
  <c r="ER461" i="7"/>
  <c r="ES461" i="7"/>
  <c r="EZ461" i="7"/>
  <c r="FA461" i="7"/>
  <c r="EJ452" i="7"/>
  <c r="EV452" i="7"/>
  <c r="EZ452" i="7"/>
  <c r="EW452" i="7"/>
  <c r="EX452" i="7"/>
  <c r="EQ452" i="7"/>
  <c r="EY452" i="7"/>
  <c r="ER452" i="7"/>
  <c r="ES452" i="7"/>
  <c r="FA452" i="7"/>
  <c r="ET452" i="7"/>
  <c r="EU452" i="7"/>
  <c r="EJ459" i="7"/>
  <c r="EX459" i="7"/>
  <c r="EY459" i="7"/>
  <c r="EQ459" i="7"/>
  <c r="ET459" i="7"/>
  <c r="ER459" i="7"/>
  <c r="EZ459" i="7"/>
  <c r="ES459" i="7"/>
  <c r="FA459" i="7"/>
  <c r="EU459" i="7"/>
  <c r="EW459" i="7"/>
  <c r="EV459" i="7"/>
  <c r="EJ451" i="7"/>
  <c r="EX451" i="7"/>
  <c r="EY451" i="7"/>
  <c r="EQ451" i="7"/>
  <c r="ET451" i="7"/>
  <c r="ER451" i="7"/>
  <c r="EZ451" i="7"/>
  <c r="ES451" i="7"/>
  <c r="FA451" i="7"/>
  <c r="EU451" i="7"/>
  <c r="EV451" i="7"/>
  <c r="EW451" i="7"/>
  <c r="EJ443" i="7"/>
  <c r="EX443" i="7"/>
  <c r="EY443" i="7"/>
  <c r="EQ443" i="7"/>
  <c r="ET443" i="7"/>
  <c r="ER443" i="7"/>
  <c r="EZ443" i="7"/>
  <c r="ES443" i="7"/>
  <c r="FA443" i="7"/>
  <c r="EU443" i="7"/>
  <c r="EV443" i="7"/>
  <c r="EW443" i="7"/>
  <c r="EJ435" i="7"/>
  <c r="EX435" i="7"/>
  <c r="ET435" i="7"/>
  <c r="EY435" i="7"/>
  <c r="EQ435" i="7"/>
  <c r="ER435" i="7"/>
  <c r="EZ435" i="7"/>
  <c r="ES435" i="7"/>
  <c r="FA435" i="7"/>
  <c r="EU435" i="7"/>
  <c r="EV435" i="7"/>
  <c r="EW435" i="7"/>
  <c r="EJ427" i="7"/>
  <c r="EX427" i="7"/>
  <c r="EY427" i="7"/>
  <c r="EQ427" i="7"/>
  <c r="ET427" i="7"/>
  <c r="ER427" i="7"/>
  <c r="EZ427" i="7"/>
  <c r="ES427" i="7"/>
  <c r="FA427" i="7"/>
  <c r="EU427" i="7"/>
  <c r="EV427" i="7"/>
  <c r="EW427" i="7"/>
  <c r="EJ419" i="7"/>
  <c r="EU419" i="7"/>
  <c r="EQ419" i="7"/>
  <c r="EY419" i="7"/>
  <c r="ER419" i="7"/>
  <c r="EZ419" i="7"/>
  <c r="EW419" i="7"/>
  <c r="ES419" i="7"/>
  <c r="EX419" i="7"/>
  <c r="ET419" i="7"/>
  <c r="EV419" i="7"/>
  <c r="FA419" i="7"/>
  <c r="EJ411" i="7"/>
  <c r="EQ411" i="7"/>
  <c r="EY411" i="7"/>
  <c r="EU411" i="7"/>
  <c r="EV411" i="7"/>
  <c r="EZ411" i="7"/>
  <c r="ES411" i="7"/>
  <c r="FA411" i="7"/>
  <c r="ET411" i="7"/>
  <c r="EX411" i="7"/>
  <c r="ER411" i="7"/>
  <c r="EW411" i="7"/>
  <c r="EJ403" i="7"/>
  <c r="EQ403" i="7"/>
  <c r="EU403" i="7"/>
  <c r="EY403" i="7"/>
  <c r="EV403" i="7"/>
  <c r="FA403" i="7"/>
  <c r="EX403" i="7"/>
  <c r="EZ403" i="7"/>
  <c r="ES403" i="7"/>
  <c r="ER403" i="7"/>
  <c r="ET403" i="7"/>
  <c r="EW403" i="7"/>
  <c r="EJ425" i="7"/>
  <c r="EU425" i="7"/>
  <c r="EQ425" i="7"/>
  <c r="EY425" i="7"/>
  <c r="ES425" i="7"/>
  <c r="ET425" i="7"/>
  <c r="EZ425" i="7"/>
  <c r="FA425" i="7"/>
  <c r="ER425" i="7"/>
  <c r="EV425" i="7"/>
  <c r="EW425" i="7"/>
  <c r="EX425" i="7"/>
  <c r="EJ440" i="7"/>
  <c r="EV440" i="7"/>
  <c r="EZ440" i="7"/>
  <c r="EW440" i="7"/>
  <c r="EX440" i="7"/>
  <c r="ER440" i="7"/>
  <c r="EY440" i="7"/>
  <c r="ES440" i="7"/>
  <c r="FA440" i="7"/>
  <c r="ET440" i="7"/>
  <c r="EU440" i="7"/>
  <c r="EQ440" i="7"/>
  <c r="EJ439" i="7"/>
  <c r="EX439" i="7"/>
  <c r="EY439" i="7"/>
  <c r="ET439" i="7"/>
  <c r="ER439" i="7"/>
  <c r="EZ439" i="7"/>
  <c r="ES439" i="7"/>
  <c r="FA439" i="7"/>
  <c r="EU439" i="7"/>
  <c r="EQ439" i="7"/>
  <c r="EV439" i="7"/>
  <c r="EW439" i="7"/>
  <c r="EJ445" i="7"/>
  <c r="ET445" i="7"/>
  <c r="EU445" i="7"/>
  <c r="EV445" i="7"/>
  <c r="EQ445" i="7"/>
  <c r="EW445" i="7"/>
  <c r="EX445" i="7"/>
  <c r="EY445" i="7"/>
  <c r="ER445" i="7"/>
  <c r="EZ445" i="7"/>
  <c r="ES445" i="7"/>
  <c r="FA445" i="7"/>
  <c r="EJ460" i="7"/>
  <c r="EV460" i="7"/>
  <c r="EW460" i="7"/>
  <c r="EX460" i="7"/>
  <c r="EQ460" i="7"/>
  <c r="ER460" i="7"/>
  <c r="EY460" i="7"/>
  <c r="EZ460" i="7"/>
  <c r="ES460" i="7"/>
  <c r="FA460" i="7"/>
  <c r="EU460" i="7"/>
  <c r="ET460" i="7"/>
  <c r="EJ436" i="7"/>
  <c r="EV436" i="7"/>
  <c r="EW436" i="7"/>
  <c r="EZ436" i="7"/>
  <c r="EX436" i="7"/>
  <c r="EQ436" i="7"/>
  <c r="ER436" i="7"/>
  <c r="EY436" i="7"/>
  <c r="ES436" i="7"/>
  <c r="FA436" i="7"/>
  <c r="ET436" i="7"/>
  <c r="EU436" i="7"/>
  <c r="EJ458" i="7"/>
  <c r="ER458" i="7"/>
  <c r="EZ458" i="7"/>
  <c r="EQ458" i="7"/>
  <c r="ES458" i="7"/>
  <c r="FA458" i="7"/>
  <c r="ET458" i="7"/>
  <c r="EV458" i="7"/>
  <c r="EU458" i="7"/>
  <c r="EW458" i="7"/>
  <c r="EY458" i="7"/>
  <c r="EX458" i="7"/>
  <c r="EJ450" i="7"/>
  <c r="ER450" i="7"/>
  <c r="EZ450" i="7"/>
  <c r="EQ450" i="7"/>
  <c r="ES450" i="7"/>
  <c r="FA450" i="7"/>
  <c r="ET450" i="7"/>
  <c r="EV450" i="7"/>
  <c r="EU450" i="7"/>
  <c r="EW450" i="7"/>
  <c r="EX450" i="7"/>
  <c r="EY450" i="7"/>
  <c r="EJ442" i="7"/>
  <c r="ER442" i="7"/>
  <c r="EZ442" i="7"/>
  <c r="EQ442" i="7"/>
  <c r="ES442" i="7"/>
  <c r="FA442" i="7"/>
  <c r="ET442" i="7"/>
  <c r="EV442" i="7"/>
  <c r="EU442" i="7"/>
  <c r="EW442" i="7"/>
  <c r="EX442" i="7"/>
  <c r="EY442" i="7"/>
  <c r="EJ434" i="7"/>
  <c r="ER434" i="7"/>
  <c r="EZ434" i="7"/>
  <c r="EQ434" i="7"/>
  <c r="ES434" i="7"/>
  <c r="FA434" i="7"/>
  <c r="ET434" i="7"/>
  <c r="EU434" i="7"/>
  <c r="EV434" i="7"/>
  <c r="EW434" i="7"/>
  <c r="EX434" i="7"/>
  <c r="EY434" i="7"/>
  <c r="EJ426" i="7"/>
  <c r="ER426" i="7"/>
  <c r="EZ426" i="7"/>
  <c r="EQ426" i="7"/>
  <c r="EV426" i="7"/>
  <c r="ES426" i="7"/>
  <c r="FA426" i="7"/>
  <c r="ET426" i="7"/>
  <c r="EU426" i="7"/>
  <c r="EW426" i="7"/>
  <c r="EX426" i="7"/>
  <c r="EY426" i="7"/>
  <c r="EJ418" i="7"/>
  <c r="EQ418" i="7"/>
  <c r="EY418" i="7"/>
  <c r="EU418" i="7"/>
  <c r="EX418" i="7"/>
  <c r="ER418" i="7"/>
  <c r="ET418" i="7"/>
  <c r="FA418" i="7"/>
  <c r="EW418" i="7"/>
  <c r="EZ418" i="7"/>
  <c r="ES418" i="7"/>
  <c r="EV418" i="7"/>
  <c r="EJ410" i="7"/>
  <c r="EU410" i="7"/>
  <c r="EQ410" i="7"/>
  <c r="EY410" i="7"/>
  <c r="ET410" i="7"/>
  <c r="EW410" i="7"/>
  <c r="ES410" i="7"/>
  <c r="EV410" i="7"/>
  <c r="EZ410" i="7"/>
  <c r="FA410" i="7"/>
  <c r="EX410" i="7"/>
  <c r="ER410" i="7"/>
  <c r="EJ402" i="7"/>
  <c r="EY402" i="7"/>
  <c r="EQ402" i="7"/>
  <c r="EU402" i="7"/>
  <c r="EW402" i="7"/>
  <c r="FA402" i="7"/>
  <c r="EZ402" i="7"/>
  <c r="ES402" i="7"/>
  <c r="ET402" i="7"/>
  <c r="EV402" i="7"/>
  <c r="EX402" i="7"/>
  <c r="ER402" i="7"/>
  <c r="EL458" i="7"/>
  <c r="EH458" i="7"/>
  <c r="EL426" i="7"/>
  <c r="EH426" i="7"/>
  <c r="EL481" i="7"/>
  <c r="EH481" i="7"/>
  <c r="EL473" i="7"/>
  <c r="EH473" i="7"/>
  <c r="EL465" i="7"/>
  <c r="EH465" i="7"/>
  <c r="EL457" i="7"/>
  <c r="EH457" i="7"/>
  <c r="EL449" i="7"/>
  <c r="EH449" i="7"/>
  <c r="EL441" i="7"/>
  <c r="EH441" i="7"/>
  <c r="EL433" i="7"/>
  <c r="EH433" i="7"/>
  <c r="EL425" i="7"/>
  <c r="EH425" i="7"/>
  <c r="EL417" i="7"/>
  <c r="EH417" i="7"/>
  <c r="EL409" i="7"/>
  <c r="EH409" i="7"/>
  <c r="EL498" i="7"/>
  <c r="EH498" i="7"/>
  <c r="EL418" i="7"/>
  <c r="EH418" i="7"/>
  <c r="EL480" i="7"/>
  <c r="EH480" i="7"/>
  <c r="EL464" i="7"/>
  <c r="EH464" i="7"/>
  <c r="EL456" i="7"/>
  <c r="EH456" i="7"/>
  <c r="EL448" i="7"/>
  <c r="EH448" i="7"/>
  <c r="EL440" i="7"/>
  <c r="EH440" i="7"/>
  <c r="EL432" i="7"/>
  <c r="EH432" i="7"/>
  <c r="EL424" i="7"/>
  <c r="EH424" i="7"/>
  <c r="EL416" i="7"/>
  <c r="EH416" i="7"/>
  <c r="EL408" i="7"/>
  <c r="EH408" i="7"/>
  <c r="EL490" i="7"/>
  <c r="EH490" i="7"/>
  <c r="EL442" i="7"/>
  <c r="EH442" i="7"/>
  <c r="EL489" i="7"/>
  <c r="EH489" i="7"/>
  <c r="EL488" i="7"/>
  <c r="EH488" i="7"/>
  <c r="EL495" i="7"/>
  <c r="EH495" i="7"/>
  <c r="EL471" i="7"/>
  <c r="EH471" i="7"/>
  <c r="EL455" i="7"/>
  <c r="EH455" i="7"/>
  <c r="EL439" i="7"/>
  <c r="EH439" i="7"/>
  <c r="EL423" i="7"/>
  <c r="EH423" i="7"/>
  <c r="EL415" i="7"/>
  <c r="EH415" i="7"/>
  <c r="EL407" i="7"/>
  <c r="EH407" i="7"/>
  <c r="EL474" i="7"/>
  <c r="EH474" i="7"/>
  <c r="EL410" i="7"/>
  <c r="EH410" i="7"/>
  <c r="EL496" i="7"/>
  <c r="EH496" i="7"/>
  <c r="EL472" i="7"/>
  <c r="EH472" i="7"/>
  <c r="EL487" i="7"/>
  <c r="EH487" i="7"/>
  <c r="EL479" i="7"/>
  <c r="EH479" i="7"/>
  <c r="EL463" i="7"/>
  <c r="EH463" i="7"/>
  <c r="EL447" i="7"/>
  <c r="EH447" i="7"/>
  <c r="EL431" i="7"/>
  <c r="EH431" i="7"/>
  <c r="EL494" i="7"/>
  <c r="EH494" i="7"/>
  <c r="EL486" i="7"/>
  <c r="EH486" i="7"/>
  <c r="EL478" i="7"/>
  <c r="EH478" i="7"/>
  <c r="EL470" i="7"/>
  <c r="EH470" i="7"/>
  <c r="EL462" i="7"/>
  <c r="EH462" i="7"/>
  <c r="EL454" i="7"/>
  <c r="EH454" i="7"/>
  <c r="EL446" i="7"/>
  <c r="EH446" i="7"/>
  <c r="EL438" i="7"/>
  <c r="EH438" i="7"/>
  <c r="EL430" i="7"/>
  <c r="EH430" i="7"/>
  <c r="EL422" i="7"/>
  <c r="EH422" i="7"/>
  <c r="EL414" i="7"/>
  <c r="EH414" i="7"/>
  <c r="EL406" i="7"/>
  <c r="EH406" i="7"/>
  <c r="EL482" i="7"/>
  <c r="EH482" i="7"/>
  <c r="EL450" i="7"/>
  <c r="EH450" i="7"/>
  <c r="EL493" i="7"/>
  <c r="EH493" i="7"/>
  <c r="EL485" i="7"/>
  <c r="EH485" i="7"/>
  <c r="EL469" i="7"/>
  <c r="EH469" i="7"/>
  <c r="EL453" i="7"/>
  <c r="EH453" i="7"/>
  <c r="EL445" i="7"/>
  <c r="EH445" i="7"/>
  <c r="EL429" i="7"/>
  <c r="EH429" i="7"/>
  <c r="EL413" i="7"/>
  <c r="EH413" i="7"/>
  <c r="EL492" i="7"/>
  <c r="EH492" i="7"/>
  <c r="EL476" i="7"/>
  <c r="EH476" i="7"/>
  <c r="EL468" i="7"/>
  <c r="EH468" i="7"/>
  <c r="EL460" i="7"/>
  <c r="EH460" i="7"/>
  <c r="EL452" i="7"/>
  <c r="EH452" i="7"/>
  <c r="EL444" i="7"/>
  <c r="EH444" i="7"/>
  <c r="EL436" i="7"/>
  <c r="EH436" i="7"/>
  <c r="EL428" i="7"/>
  <c r="EH428" i="7"/>
  <c r="EL420" i="7"/>
  <c r="EH420" i="7"/>
  <c r="EL412" i="7"/>
  <c r="EH412" i="7"/>
  <c r="EH404" i="7"/>
  <c r="EL404" i="7"/>
  <c r="EL466" i="7"/>
  <c r="EH466" i="7"/>
  <c r="EL434" i="7"/>
  <c r="EH434" i="7"/>
  <c r="EL497" i="7"/>
  <c r="EH497" i="7"/>
  <c r="EL477" i="7"/>
  <c r="EH477" i="7"/>
  <c r="EL461" i="7"/>
  <c r="EH461" i="7"/>
  <c r="EL437" i="7"/>
  <c r="EH437" i="7"/>
  <c r="EL421" i="7"/>
  <c r="EH421" i="7"/>
  <c r="EL405" i="7"/>
  <c r="EH405" i="7"/>
  <c r="EL500" i="7"/>
  <c r="EH500" i="7"/>
  <c r="EL484" i="7"/>
  <c r="EH484" i="7"/>
  <c r="EL499" i="7"/>
  <c r="EH499" i="7"/>
  <c r="EL491" i="7"/>
  <c r="EH491" i="7"/>
  <c r="EL483" i="7"/>
  <c r="EH483" i="7"/>
  <c r="EL475" i="7"/>
  <c r="EH475" i="7"/>
  <c r="EL467" i="7"/>
  <c r="EH467" i="7"/>
  <c r="EL459" i="7"/>
  <c r="EH459" i="7"/>
  <c r="EL451" i="7"/>
  <c r="EH451" i="7"/>
  <c r="EL443" i="7"/>
  <c r="EH443" i="7"/>
  <c r="EL435" i="7"/>
  <c r="EH435" i="7"/>
  <c r="EL427" i="7"/>
  <c r="EH427" i="7"/>
  <c r="EL419" i="7"/>
  <c r="EH419" i="7"/>
  <c r="EL411" i="7"/>
  <c r="EH411" i="7"/>
  <c r="EL403" i="7"/>
  <c r="EH403" i="7"/>
  <c r="EL402" i="7"/>
  <c r="EH402" i="7"/>
  <c r="EK403" i="7"/>
  <c r="EE403" i="7"/>
  <c r="EF403" i="7"/>
  <c r="EI403" i="7"/>
  <c r="ED403" i="7"/>
  <c r="EE402" i="7"/>
  <c r="EI402" i="7"/>
  <c r="EK402" i="7"/>
  <c r="EF402" i="7"/>
  <c r="ED402" i="7"/>
  <c r="EI401" i="7"/>
  <c r="EE401" i="7"/>
  <c r="ED401" i="7"/>
  <c r="EK404" i="7"/>
  <c r="ED404" i="7"/>
  <c r="EE404" i="7"/>
  <c r="EI404" i="7"/>
  <c r="EF404" i="7"/>
  <c r="EK409" i="7"/>
  <c r="EI409" i="7"/>
  <c r="EE409" i="7"/>
  <c r="ED409" i="7"/>
  <c r="EF409" i="7"/>
  <c r="ED408" i="7"/>
  <c r="EI408" i="7"/>
  <c r="EF408" i="7"/>
  <c r="EE408" i="7"/>
  <c r="EK408" i="7"/>
  <c r="ED407" i="7"/>
  <c r="EF407" i="7"/>
  <c r="EK407" i="7"/>
  <c r="EE407" i="7"/>
  <c r="EI407" i="7"/>
  <c r="EI406" i="7"/>
  <c r="ED406" i="7"/>
  <c r="EF406" i="7"/>
  <c r="EE406" i="7"/>
  <c r="EK406" i="7"/>
  <c r="EI405" i="7"/>
  <c r="EF405" i="7"/>
  <c r="EK405" i="7"/>
  <c r="ED405" i="7"/>
  <c r="EE405" i="7"/>
  <c r="EI499" i="7"/>
  <c r="EK499" i="7"/>
  <c r="EE499" i="7"/>
  <c r="ED499" i="7"/>
  <c r="EF499" i="7"/>
  <c r="EK410" i="7"/>
  <c r="EI410" i="7"/>
  <c r="EE410" i="7"/>
  <c r="EF410" i="7"/>
  <c r="ED410" i="7"/>
  <c r="EK489" i="7"/>
  <c r="EI489" i="7"/>
  <c r="EE489" i="7"/>
  <c r="EF489" i="7"/>
  <c r="ED489" i="7"/>
  <c r="EK473" i="7"/>
  <c r="EI473" i="7"/>
  <c r="EE473" i="7"/>
  <c r="ED473" i="7"/>
  <c r="EF473" i="7"/>
  <c r="EK457" i="7"/>
  <c r="EI457" i="7"/>
  <c r="EE457" i="7"/>
  <c r="EF457" i="7"/>
  <c r="ED457" i="7"/>
  <c r="EK441" i="7"/>
  <c r="EI441" i="7"/>
  <c r="EE441" i="7"/>
  <c r="ED441" i="7"/>
  <c r="EF441" i="7"/>
  <c r="EK417" i="7"/>
  <c r="EI417" i="7"/>
  <c r="ED417" i="7"/>
  <c r="EE417" i="7"/>
  <c r="EF417" i="7"/>
  <c r="EK496" i="7"/>
  <c r="EI496" i="7"/>
  <c r="EE496" i="7"/>
  <c r="ED496" i="7"/>
  <c r="EF496" i="7"/>
  <c r="EK488" i="7"/>
  <c r="EI488" i="7"/>
  <c r="EE488" i="7"/>
  <c r="EF488" i="7"/>
  <c r="ED488" i="7"/>
  <c r="EK480" i="7"/>
  <c r="EI480" i="7"/>
  <c r="EE480" i="7"/>
  <c r="EF480" i="7"/>
  <c r="ED480" i="7"/>
  <c r="EK472" i="7"/>
  <c r="EI472" i="7"/>
  <c r="EE472" i="7"/>
  <c r="ED472" i="7"/>
  <c r="EF472" i="7"/>
  <c r="EK464" i="7"/>
  <c r="EI464" i="7"/>
  <c r="EE464" i="7"/>
  <c r="ED464" i="7"/>
  <c r="EF464" i="7"/>
  <c r="EK456" i="7"/>
  <c r="EI456" i="7"/>
  <c r="EE456" i="7"/>
  <c r="EF456" i="7"/>
  <c r="ED456" i="7"/>
  <c r="EK448" i="7"/>
  <c r="EI448" i="7"/>
  <c r="EE448" i="7"/>
  <c r="EF448" i="7"/>
  <c r="ED448" i="7"/>
  <c r="EK440" i="7"/>
  <c r="EI440" i="7"/>
  <c r="EE440" i="7"/>
  <c r="ED440" i="7"/>
  <c r="EF440" i="7"/>
  <c r="EK432" i="7"/>
  <c r="EI432" i="7"/>
  <c r="EE432" i="7"/>
  <c r="ED432" i="7"/>
  <c r="EF432" i="7"/>
  <c r="EK424" i="7"/>
  <c r="EI424" i="7"/>
  <c r="EE424" i="7"/>
  <c r="EF424" i="7"/>
  <c r="ED424" i="7"/>
  <c r="EK497" i="7"/>
  <c r="EI497" i="7"/>
  <c r="EE497" i="7"/>
  <c r="ED497" i="7"/>
  <c r="EF497" i="7"/>
  <c r="EK481" i="7"/>
  <c r="EI481" i="7"/>
  <c r="ED481" i="7"/>
  <c r="EE481" i="7"/>
  <c r="EF481" i="7"/>
  <c r="EK465" i="7"/>
  <c r="EI465" i="7"/>
  <c r="EE465" i="7"/>
  <c r="ED465" i="7"/>
  <c r="EF465" i="7"/>
  <c r="EK449" i="7"/>
  <c r="EI449" i="7"/>
  <c r="ED449" i="7"/>
  <c r="EE449" i="7"/>
  <c r="EF449" i="7"/>
  <c r="EK433" i="7"/>
  <c r="EI433" i="7"/>
  <c r="EE433" i="7"/>
  <c r="ED433" i="7"/>
  <c r="EF433" i="7"/>
  <c r="EK425" i="7"/>
  <c r="EI425" i="7"/>
  <c r="EE425" i="7"/>
  <c r="EF425" i="7"/>
  <c r="ED425" i="7"/>
  <c r="EI495" i="7"/>
  <c r="EK495" i="7"/>
  <c r="EF495" i="7"/>
  <c r="EE495" i="7"/>
  <c r="ED495" i="7"/>
  <c r="EI487" i="7"/>
  <c r="EK487" i="7"/>
  <c r="EE487" i="7"/>
  <c r="EF487" i="7"/>
  <c r="ED487" i="7"/>
  <c r="EI479" i="7"/>
  <c r="EK479" i="7"/>
  <c r="ED479" i="7"/>
  <c r="EF479" i="7"/>
  <c r="EE479" i="7"/>
  <c r="EK471" i="7"/>
  <c r="EI471" i="7"/>
  <c r="EF471" i="7"/>
  <c r="ED471" i="7"/>
  <c r="EE471" i="7"/>
  <c r="EK463" i="7"/>
  <c r="EI463" i="7"/>
  <c r="EF463" i="7"/>
  <c r="ED463" i="7"/>
  <c r="EE463" i="7"/>
  <c r="EK455" i="7"/>
  <c r="EI455" i="7"/>
  <c r="EE455" i="7"/>
  <c r="EF455" i="7"/>
  <c r="ED455" i="7"/>
  <c r="EK447" i="7"/>
  <c r="EI447" i="7"/>
  <c r="ED447" i="7"/>
  <c r="EF447" i="7"/>
  <c r="EE447" i="7"/>
  <c r="EK439" i="7"/>
  <c r="EI439" i="7"/>
  <c r="EF439" i="7"/>
  <c r="ED439" i="7"/>
  <c r="EE439" i="7"/>
  <c r="EK431" i="7"/>
  <c r="EI431" i="7"/>
  <c r="EF431" i="7"/>
  <c r="ED431" i="7"/>
  <c r="EE431" i="7"/>
  <c r="EK423" i="7"/>
  <c r="EI423" i="7"/>
  <c r="EE423" i="7"/>
  <c r="EF423" i="7"/>
  <c r="ED423" i="7"/>
  <c r="EK491" i="7"/>
  <c r="EI491" i="7"/>
  <c r="ED491" i="7"/>
  <c r="EF491" i="7"/>
  <c r="EE491" i="7"/>
  <c r="EK494" i="7"/>
  <c r="EI494" i="7"/>
  <c r="EF494" i="7"/>
  <c r="ED494" i="7"/>
  <c r="EE494" i="7"/>
  <c r="EK486" i="7"/>
  <c r="EI486" i="7"/>
  <c r="EF486" i="7"/>
  <c r="ED486" i="7"/>
  <c r="EE486" i="7"/>
  <c r="EK478" i="7"/>
  <c r="EI478" i="7"/>
  <c r="EF478" i="7"/>
  <c r="EE478" i="7"/>
  <c r="ED478" i="7"/>
  <c r="EK470" i="7"/>
  <c r="EI470" i="7"/>
  <c r="EF470" i="7"/>
  <c r="EE470" i="7"/>
  <c r="ED470" i="7"/>
  <c r="EK462" i="7"/>
  <c r="EI462" i="7"/>
  <c r="EF462" i="7"/>
  <c r="EE462" i="7"/>
  <c r="ED462" i="7"/>
  <c r="EK454" i="7"/>
  <c r="EI454" i="7"/>
  <c r="EF454" i="7"/>
  <c r="ED454" i="7"/>
  <c r="EE454" i="7"/>
  <c r="EK446" i="7"/>
  <c r="EI446" i="7"/>
  <c r="EF446" i="7"/>
  <c r="EE446" i="7"/>
  <c r="ED446" i="7"/>
  <c r="EK438" i="7"/>
  <c r="EI438" i="7"/>
  <c r="EF438" i="7"/>
  <c r="EE438" i="7"/>
  <c r="ED438" i="7"/>
  <c r="EK430" i="7"/>
  <c r="EI430" i="7"/>
  <c r="EF430" i="7"/>
  <c r="EE430" i="7"/>
  <c r="ED430" i="7"/>
  <c r="EK422" i="7"/>
  <c r="EI422" i="7"/>
  <c r="EF422" i="7"/>
  <c r="ED422" i="7"/>
  <c r="EE422" i="7"/>
  <c r="EK485" i="7"/>
  <c r="EI485" i="7"/>
  <c r="ED485" i="7"/>
  <c r="EF485" i="7"/>
  <c r="EE485" i="7"/>
  <c r="EK493" i="7"/>
  <c r="EI493" i="7"/>
  <c r="ED493" i="7"/>
  <c r="EF493" i="7"/>
  <c r="EE493" i="7"/>
  <c r="EK477" i="7"/>
  <c r="EI477" i="7"/>
  <c r="EE477" i="7"/>
  <c r="ED477" i="7"/>
  <c r="EF477" i="7"/>
  <c r="EK469" i="7"/>
  <c r="EI469" i="7"/>
  <c r="EF469" i="7"/>
  <c r="EE469" i="7"/>
  <c r="ED469" i="7"/>
  <c r="EK461" i="7"/>
  <c r="EI461" i="7"/>
  <c r="ED461" i="7"/>
  <c r="EE461" i="7"/>
  <c r="EF461" i="7"/>
  <c r="EK453" i="7"/>
  <c r="EI453" i="7"/>
  <c r="ED453" i="7"/>
  <c r="EE453" i="7"/>
  <c r="EF453" i="7"/>
  <c r="EK445" i="7"/>
  <c r="EI445" i="7"/>
  <c r="EE445" i="7"/>
  <c r="EF445" i="7"/>
  <c r="ED445" i="7"/>
  <c r="EK437" i="7"/>
  <c r="EI437" i="7"/>
  <c r="EF437" i="7"/>
  <c r="EE437" i="7"/>
  <c r="ED437" i="7"/>
  <c r="EK429" i="7"/>
  <c r="EI429" i="7"/>
  <c r="ED429" i="7"/>
  <c r="EE429" i="7"/>
  <c r="EF429" i="7"/>
  <c r="EK421" i="7"/>
  <c r="EI421" i="7"/>
  <c r="ED421" i="7"/>
  <c r="EE421" i="7"/>
  <c r="EF421" i="7"/>
  <c r="EK492" i="7"/>
  <c r="EI492" i="7"/>
  <c r="ED492" i="7"/>
  <c r="EF492" i="7"/>
  <c r="EE492" i="7"/>
  <c r="EK484" i="7"/>
  <c r="EI484" i="7"/>
  <c r="ED484" i="7"/>
  <c r="EE484" i="7"/>
  <c r="EF484" i="7"/>
  <c r="EK476" i="7"/>
  <c r="EI476" i="7"/>
  <c r="ED476" i="7"/>
  <c r="EE476" i="7"/>
  <c r="EF476" i="7"/>
  <c r="EK468" i="7"/>
  <c r="EI468" i="7"/>
  <c r="EF468" i="7"/>
  <c r="ED468" i="7"/>
  <c r="EE468" i="7"/>
  <c r="EK460" i="7"/>
  <c r="EI460" i="7"/>
  <c r="EE460" i="7"/>
  <c r="ED460" i="7"/>
  <c r="EF460" i="7"/>
  <c r="EK452" i="7"/>
  <c r="EI452" i="7"/>
  <c r="ED452" i="7"/>
  <c r="EE452" i="7"/>
  <c r="EF452" i="7"/>
  <c r="EK444" i="7"/>
  <c r="EI444" i="7"/>
  <c r="ED444" i="7"/>
  <c r="EE444" i="7"/>
  <c r="EF444" i="7"/>
  <c r="EK436" i="7"/>
  <c r="EI436" i="7"/>
  <c r="EF436" i="7"/>
  <c r="ED436" i="7"/>
  <c r="EE436" i="7"/>
  <c r="EK428" i="7"/>
  <c r="EI428" i="7"/>
  <c r="ED428" i="7"/>
  <c r="EE428" i="7"/>
  <c r="EF428" i="7"/>
  <c r="EK420" i="7"/>
  <c r="EI420" i="7"/>
  <c r="ED420" i="7"/>
  <c r="EE420" i="7"/>
  <c r="EF420" i="7"/>
  <c r="EI475" i="7"/>
  <c r="EK475" i="7"/>
  <c r="ED475" i="7"/>
  <c r="EF475" i="7"/>
  <c r="EE475" i="7"/>
  <c r="EI483" i="7"/>
  <c r="EK483" i="7"/>
  <c r="ED483" i="7"/>
  <c r="EE483" i="7"/>
  <c r="EF483" i="7"/>
  <c r="EI467" i="7"/>
  <c r="EK467" i="7"/>
  <c r="ED467" i="7"/>
  <c r="EF467" i="7"/>
  <c r="EE467" i="7"/>
  <c r="EK459" i="7"/>
  <c r="EI459" i="7"/>
  <c r="ED459" i="7"/>
  <c r="EE459" i="7"/>
  <c r="EF459" i="7"/>
  <c r="EK451" i="7"/>
  <c r="EI451" i="7"/>
  <c r="ED451" i="7"/>
  <c r="EF451" i="7"/>
  <c r="EE451" i="7"/>
  <c r="EI443" i="7"/>
  <c r="EK443" i="7"/>
  <c r="ED443" i="7"/>
  <c r="EF443" i="7"/>
  <c r="EE443" i="7"/>
  <c r="EI435" i="7"/>
  <c r="EK435" i="7"/>
  <c r="ED435" i="7"/>
  <c r="EE435" i="7"/>
  <c r="EF435" i="7"/>
  <c r="EI427" i="7"/>
  <c r="EK427" i="7"/>
  <c r="ED427" i="7"/>
  <c r="EF427" i="7"/>
  <c r="EE427" i="7"/>
  <c r="EI419" i="7"/>
  <c r="EK419" i="7"/>
  <c r="ED419" i="7"/>
  <c r="EF419" i="7"/>
  <c r="EE419" i="7"/>
  <c r="EK498" i="7"/>
  <c r="EI498" i="7"/>
  <c r="EE498" i="7"/>
  <c r="EF498" i="7"/>
  <c r="ED498" i="7"/>
  <c r="EK490" i="7"/>
  <c r="EI490" i="7"/>
  <c r="EE490" i="7"/>
  <c r="EF490" i="7"/>
  <c r="ED490" i="7"/>
  <c r="EK482" i="7"/>
  <c r="EI482" i="7"/>
  <c r="EF482" i="7"/>
  <c r="EE482" i="7"/>
  <c r="ED482" i="7"/>
  <c r="EK474" i="7"/>
  <c r="EI474" i="7"/>
  <c r="EE474" i="7"/>
  <c r="EF474" i="7"/>
  <c r="ED474" i="7"/>
  <c r="EK466" i="7"/>
  <c r="EI466" i="7"/>
  <c r="ED466" i="7"/>
  <c r="EE466" i="7"/>
  <c r="EF466" i="7"/>
  <c r="EK458" i="7"/>
  <c r="EI458" i="7"/>
  <c r="ED458" i="7"/>
  <c r="EF458" i="7"/>
  <c r="EE458" i="7"/>
  <c r="EK450" i="7"/>
  <c r="EI450" i="7"/>
  <c r="EE450" i="7"/>
  <c r="EF450" i="7"/>
  <c r="ED450" i="7"/>
  <c r="EK442" i="7"/>
  <c r="EI442" i="7"/>
  <c r="EE442" i="7"/>
  <c r="ED442" i="7"/>
  <c r="EF442" i="7"/>
  <c r="EK434" i="7"/>
  <c r="EI434" i="7"/>
  <c r="EE434" i="7"/>
  <c r="EF434" i="7"/>
  <c r="ED434" i="7"/>
  <c r="EK426" i="7"/>
  <c r="EI426" i="7"/>
  <c r="ED426" i="7"/>
  <c r="EE426" i="7"/>
  <c r="EF426" i="7"/>
  <c r="EK418" i="7"/>
  <c r="EI418" i="7"/>
  <c r="ED418" i="7"/>
  <c r="EE418" i="7"/>
  <c r="EF418" i="7"/>
  <c r="EK416" i="7"/>
  <c r="EI416" i="7"/>
  <c r="EE416" i="7"/>
  <c r="ED416" i="7"/>
  <c r="EF416" i="7"/>
  <c r="ED415" i="7"/>
  <c r="EF415" i="7"/>
  <c r="EK415" i="7"/>
  <c r="EE415" i="7"/>
  <c r="EI415" i="7"/>
  <c r="EI413" i="7"/>
  <c r="EK413" i="7"/>
  <c r="EE413" i="7"/>
  <c r="EF413" i="7"/>
  <c r="ED413" i="7"/>
  <c r="EK411" i="7"/>
  <c r="EI411" i="7"/>
  <c r="ED411" i="7"/>
  <c r="EF411" i="7"/>
  <c r="EE411" i="7"/>
  <c r="EK414" i="7"/>
  <c r="EI414" i="7"/>
  <c r="EF414" i="7"/>
  <c r="EE414" i="7"/>
  <c r="ED414" i="7"/>
  <c r="EK412" i="7"/>
  <c r="EI412" i="7"/>
  <c r="ED412" i="7"/>
  <c r="EF412" i="7"/>
  <c r="EE412" i="7"/>
  <c r="ED500" i="7"/>
  <c r="EF500" i="7"/>
  <c r="EK500" i="7"/>
  <c r="EI500" i="7"/>
  <c r="EE500" i="7"/>
  <c r="DA254" i="7"/>
  <c r="DX180" i="7"/>
  <c r="DE204" i="7"/>
  <c r="DE203" i="7"/>
  <c r="AR13" i="5" l="1"/>
  <c r="M206" i="7"/>
  <c r="AG149" i="7"/>
  <c r="FE149" i="7" s="1"/>
  <c r="EA144" i="7"/>
  <c r="EA160" i="7"/>
  <c r="EA146" i="7"/>
  <c r="X32" i="5"/>
  <c r="K11" i="5"/>
  <c r="ID614" i="7"/>
  <c r="ID614" i="9"/>
  <c r="DS40" i="7"/>
  <c r="DV39" i="7" s="1"/>
  <c r="DX250" i="7"/>
  <c r="DX251" i="7" s="1"/>
  <c r="EB250" i="7" s="1"/>
  <c r="DX270" i="7" s="1"/>
  <c r="DX181" i="7"/>
  <c r="EB180" i="7" s="1"/>
  <c r="DS28" i="7"/>
  <c r="DW38" i="7"/>
  <c r="FH144" i="7" l="1"/>
  <c r="FH146" i="7" s="1"/>
  <c r="EA143" i="7"/>
  <c r="DX39" i="7"/>
  <c r="DS35" i="7" s="1"/>
  <c r="DX184" i="7"/>
  <c r="DX183" i="7"/>
  <c r="DX182" i="7"/>
  <c r="DX200" i="7"/>
  <c r="DX253" i="7"/>
  <c r="DX252" i="7"/>
  <c r="DX254" i="7"/>
  <c r="IM613" i="7" l="1"/>
  <c r="IM613" i="9"/>
  <c r="JC202" i="7"/>
  <c r="IF624" i="9"/>
  <c r="N221" i="7"/>
  <c r="K36" i="5" l="1"/>
  <c r="DD183" i="7"/>
  <c r="H37" i="5" s="1"/>
  <c r="DD162" i="7"/>
  <c r="K35" i="5" l="1"/>
  <c r="J11" i="5"/>
  <c r="H41" i="5"/>
  <c r="GC312" i="7" l="1"/>
  <c r="DA253" i="7" l="1"/>
  <c r="IJ613" i="9" s="1"/>
  <c r="IJ613" i="7" l="1"/>
  <c r="IT613" i="7" s="1"/>
  <c r="IF614" i="7" s="1"/>
  <c r="IT613" i="9"/>
  <c r="IF614" i="9" s="1"/>
  <c r="EA127" i="7"/>
  <c r="EA128" i="7"/>
  <c r="EA130" i="7"/>
  <c r="EA133" i="7"/>
  <c r="EA162" i="7" s="1"/>
  <c r="EA132" i="7"/>
  <c r="EA161" i="7" s="1"/>
  <c r="EA131" i="7"/>
  <c r="EA134" i="7"/>
  <c r="EA163" i="7" s="1"/>
  <c r="DX205" i="7"/>
  <c r="DX206" i="7" s="1"/>
  <c r="EB205" i="7" s="1"/>
  <c r="DX220" i="7" s="1"/>
  <c r="AB183" i="7"/>
  <c r="EI160" i="7" s="1"/>
  <c r="EI143" i="7" s="1"/>
  <c r="EI141" i="7" s="1"/>
  <c r="EK114" i="7" l="1"/>
  <c r="DX208" i="7"/>
  <c r="DX207" i="7"/>
  <c r="DX209" i="7"/>
  <c r="GI315" i="7" l="1"/>
  <c r="GI316" i="7" s="1"/>
  <c r="GD21" i="7"/>
  <c r="GC21" i="7"/>
  <c r="GJ301" i="7"/>
  <c r="GJ302" i="7" s="1"/>
  <c r="AD91" i="8" l="1"/>
  <c r="AG88" i="8" s="1"/>
  <c r="AD89" i="8"/>
  <c r="AG87" i="8" s="1"/>
  <c r="AD87" i="8"/>
  <c r="AG86" i="8" s="1"/>
  <c r="AD85" i="8"/>
  <c r="AG85" i="8" s="1"/>
  <c r="GN303" i="7" l="1"/>
  <c r="GN302" i="7"/>
  <c r="GN304" i="7"/>
  <c r="GN305" i="7"/>
  <c r="L113" i="7"/>
  <c r="EM399" i="7" l="1"/>
  <c r="R13" i="5"/>
  <c r="V13" i="5"/>
  <c r="EM483" i="7" l="1"/>
  <c r="EM481" i="7"/>
  <c r="EM472" i="7"/>
  <c r="EM486" i="7"/>
  <c r="EM448" i="7"/>
  <c r="EM459" i="7"/>
  <c r="EM490" i="7"/>
  <c r="EM487" i="7"/>
  <c r="EM482" i="7"/>
  <c r="EM456" i="7"/>
  <c r="EM495" i="7"/>
  <c r="EM465" i="7"/>
  <c r="EM474" i="7"/>
  <c r="EM494" i="7"/>
  <c r="EM485" i="7"/>
  <c r="EM463" i="7"/>
  <c r="EM457" i="7"/>
  <c r="EM469" i="7"/>
  <c r="EM477" i="7"/>
  <c r="EM449" i="7"/>
  <c r="EM488" i="7"/>
  <c r="EM462" i="7"/>
  <c r="EM497" i="7"/>
  <c r="EM458" i="7"/>
  <c r="EM496" i="7"/>
  <c r="EM466" i="7"/>
  <c r="EM451" i="7"/>
  <c r="EM492" i="7"/>
  <c r="EM491" i="7"/>
  <c r="EM476" i="7"/>
  <c r="EM484" i="7"/>
  <c r="EM480" i="7"/>
  <c r="EM499" i="7"/>
  <c r="EM450" i="7"/>
  <c r="EM454" i="7"/>
  <c r="EM473" i="7"/>
  <c r="EM467" i="7"/>
  <c r="EM493" i="7"/>
  <c r="EM464" i="7"/>
  <c r="EM471" i="7"/>
  <c r="EM479" i="7"/>
  <c r="EM475" i="7"/>
  <c r="EM453" i="7"/>
  <c r="EM489" i="7"/>
  <c r="EM460" i="7"/>
  <c r="EM452" i="7"/>
  <c r="EM470" i="7"/>
  <c r="EM498" i="7"/>
  <c r="EM461" i="7"/>
  <c r="EM468" i="7"/>
  <c r="EM455" i="7"/>
  <c r="EM500" i="7"/>
  <c r="EM478" i="7"/>
  <c r="EM401" i="7"/>
  <c r="EM410" i="7"/>
  <c r="EM409" i="7"/>
  <c r="EM420" i="7"/>
  <c r="EM430" i="7"/>
  <c r="EM405" i="7"/>
  <c r="EM443" i="7"/>
  <c r="EM438" i="7"/>
  <c r="EM412" i="7"/>
  <c r="EM425" i="7"/>
  <c r="EM408" i="7"/>
  <c r="EM406" i="7"/>
  <c r="EM419" i="7"/>
  <c r="EM440" i="7"/>
  <c r="EM439" i="7"/>
  <c r="EM426" i="7"/>
  <c r="EM447" i="7"/>
  <c r="EM436" i="7"/>
  <c r="EM413" i="7"/>
  <c r="EM418" i="7"/>
  <c r="EM428" i="7"/>
  <c r="EM427" i="7"/>
  <c r="EM446" i="7"/>
  <c r="EM442" i="7"/>
  <c r="EM414" i="7"/>
  <c r="EM402" i="7"/>
  <c r="EM411" i="7"/>
  <c r="EM435" i="7"/>
  <c r="EM422" i="7"/>
  <c r="EM441" i="7"/>
  <c r="EM423" i="7"/>
  <c r="EM416" i="7"/>
  <c r="EM415" i="7"/>
  <c r="EM445" i="7"/>
  <c r="EM424" i="7"/>
  <c r="EM407" i="7"/>
  <c r="EM429" i="7"/>
  <c r="EM404" i="7"/>
  <c r="EM403" i="7"/>
  <c r="EM434" i="7"/>
  <c r="EM421" i="7"/>
  <c r="EM432" i="7"/>
  <c r="EM433" i="7"/>
  <c r="EM417" i="7"/>
  <c r="EM444" i="7"/>
  <c r="EM431" i="7"/>
  <c r="EM437" i="7"/>
  <c r="EH401" i="7"/>
  <c r="R14" i="5"/>
  <c r="R1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Sachi Kumamaru</author>
  </authors>
  <commentList>
    <comment ref="J11" authorId="0" shapeId="0" xr:uid="{BBB9EFD8-C049-4772-A925-BD79CBF383B9}">
      <text>
        <r>
          <rPr>
            <b/>
            <sz val="10"/>
            <color indexed="81"/>
            <rFont val="Meiryo UI"/>
            <family val="3"/>
            <charset val="128"/>
          </rPr>
          <t xml:space="preserve">速報時間指定がある場合は
　速報時間指定：　時
福島に分析を頼む場合は
　NS福島事業所：アスベスト建材
の表記を選択する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<sst xmlns="http://schemas.openxmlformats.org/spreadsheetml/2006/main" count="2400" uniqueCount="748">
  <si>
    <t xml:space="preserve"> 速報方法</t>
    <rPh sb="1" eb="3">
      <t>ソクホウ</t>
    </rPh>
    <rPh sb="3" eb="5">
      <t>ホウホウ</t>
    </rPh>
    <phoneticPr fontId="3"/>
  </si>
  <si>
    <t>リスト内容</t>
    <rPh sb="3" eb="5">
      <t>ナイヨウ</t>
    </rPh>
    <phoneticPr fontId="2"/>
  </si>
  <si>
    <t>　選択肢　01</t>
    <rPh sb="1" eb="3">
      <t>センタク</t>
    </rPh>
    <rPh sb="3" eb="4">
      <t>シ</t>
    </rPh>
    <phoneticPr fontId="2"/>
  </si>
  <si>
    <t>　選択肢　02</t>
    <rPh sb="1" eb="3">
      <t>センタク</t>
    </rPh>
    <rPh sb="3" eb="4">
      <t>シ</t>
    </rPh>
    <phoneticPr fontId="2"/>
  </si>
  <si>
    <t>　選択肢　03</t>
    <rPh sb="1" eb="3">
      <t>センタク</t>
    </rPh>
    <rPh sb="3" eb="4">
      <t>シ</t>
    </rPh>
    <phoneticPr fontId="2"/>
  </si>
  <si>
    <t>　選択肢　04</t>
    <rPh sb="1" eb="3">
      <t>センタク</t>
    </rPh>
    <rPh sb="3" eb="4">
      <t>シ</t>
    </rPh>
    <phoneticPr fontId="2"/>
  </si>
  <si>
    <t>　選択肢　05</t>
    <rPh sb="1" eb="3">
      <t>センタク</t>
    </rPh>
    <rPh sb="3" eb="4">
      <t>シ</t>
    </rPh>
    <phoneticPr fontId="2"/>
  </si>
  <si>
    <t>　選択肢　06</t>
    <rPh sb="1" eb="3">
      <t>センタク</t>
    </rPh>
    <rPh sb="3" eb="4">
      <t>シ</t>
    </rPh>
    <phoneticPr fontId="2"/>
  </si>
  <si>
    <t xml:space="preserve"> 分析内容</t>
    <rPh sb="1" eb="3">
      <t>ブンセキ</t>
    </rPh>
    <rPh sb="3" eb="5">
      <t>ナイヨウ</t>
    </rPh>
    <phoneticPr fontId="2"/>
  </si>
  <si>
    <t>定性・定量分析</t>
    <rPh sb="0" eb="2">
      <t>テイセイ</t>
    </rPh>
    <rPh sb="3" eb="5">
      <t>テイリョウ</t>
    </rPh>
    <rPh sb="5" eb="7">
      <t>ブンセキ</t>
    </rPh>
    <phoneticPr fontId="2"/>
  </si>
  <si>
    <t xml:space="preserve"> 定性分析方法</t>
  </si>
  <si>
    <t xml:space="preserve"> 層別分析</t>
    <rPh sb="1" eb="3">
      <t>ソウベツ</t>
    </rPh>
    <rPh sb="3" eb="5">
      <t>ブンセキ</t>
    </rPh>
    <phoneticPr fontId="2"/>
  </si>
  <si>
    <t xml:space="preserve"> 断面写真</t>
    <rPh sb="1" eb="3">
      <t>ダンメン</t>
    </rPh>
    <rPh sb="3" eb="5">
      <t>シャシン</t>
    </rPh>
    <phoneticPr fontId="6"/>
  </si>
  <si>
    <t>不要</t>
    <rPh sb="0" eb="2">
      <t>フヨウ</t>
    </rPh>
    <phoneticPr fontId="5"/>
  </si>
  <si>
    <t xml:space="preserve"> 分析後試料取扱</t>
    <rPh sb="1" eb="3">
      <t>ブンセキ</t>
    </rPh>
    <rPh sb="3" eb="4">
      <t>ゴ</t>
    </rPh>
    <rPh sb="4" eb="6">
      <t>シリョウ</t>
    </rPh>
    <rPh sb="6" eb="8">
      <t>トリアツカイ</t>
    </rPh>
    <phoneticPr fontId="6"/>
  </si>
  <si>
    <t>-</t>
  </si>
  <si>
    <t xml:space="preserve"> 添付資料</t>
    <rPh sb="1" eb="3">
      <t>テンプ</t>
    </rPh>
    <rPh sb="3" eb="5">
      <t>シリョウ</t>
    </rPh>
    <phoneticPr fontId="5"/>
  </si>
  <si>
    <t xml:space="preserve"> 請求先</t>
    <rPh sb="1" eb="3">
      <t>セイキュウ</t>
    </rPh>
    <rPh sb="3" eb="4">
      <t>サキ</t>
    </rPh>
    <phoneticPr fontId="5"/>
  </si>
  <si>
    <t>【試料送付先】</t>
    <rPh sb="1" eb="3">
      <t>シリョウ</t>
    </rPh>
    <rPh sb="3" eb="5">
      <t>ソウフ</t>
    </rPh>
    <rPh sb="5" eb="6">
      <t>サキ</t>
    </rPh>
    <phoneticPr fontId="5"/>
  </si>
  <si>
    <t>有（検出時のみ）   ★有料★</t>
    <rPh sb="0" eb="1">
      <t>ア</t>
    </rPh>
    <rPh sb="2" eb="4">
      <t>ケンシュツ</t>
    </rPh>
    <rPh sb="4" eb="5">
      <t>ジ</t>
    </rPh>
    <rPh sb="12" eb="14">
      <t>ユウリョウ</t>
    </rPh>
    <phoneticPr fontId="5"/>
  </si>
  <si>
    <t>有（全試料）   ★有料★</t>
    <rPh sb="0" eb="1">
      <t>ア</t>
    </rPh>
    <rPh sb="2" eb="3">
      <t>ゼン</t>
    </rPh>
    <rPh sb="3" eb="5">
      <t>シリョウ</t>
    </rPh>
    <phoneticPr fontId="5"/>
  </si>
  <si>
    <t>返却  [分析後試料返送]    ★有料★</t>
    <rPh sb="0" eb="2">
      <t>ヘンキャク</t>
    </rPh>
    <rPh sb="5" eb="7">
      <t>ブンセキ</t>
    </rPh>
    <rPh sb="7" eb="8">
      <t>ゴ</t>
    </rPh>
    <rPh sb="8" eb="10">
      <t>シリョウ</t>
    </rPh>
    <rPh sb="10" eb="12">
      <t>ヘンソウ</t>
    </rPh>
    <phoneticPr fontId="5"/>
  </si>
  <si>
    <t>FAX</t>
  </si>
  <si>
    <t>メール（PDF）</t>
  </si>
  <si>
    <t>不要</t>
    <rPh sb="0" eb="2">
      <t>フヨウ</t>
    </rPh>
    <phoneticPr fontId="4"/>
  </si>
  <si>
    <t>通常様式</t>
    <rPh sb="0" eb="2">
      <t>ツウジョウ</t>
    </rPh>
    <rPh sb="2" eb="4">
      <t>ヨウシキ</t>
    </rPh>
    <phoneticPr fontId="5"/>
  </si>
  <si>
    <t>厚生労働省様式</t>
    <rPh sb="0" eb="2">
      <t>コウセイ</t>
    </rPh>
    <rPh sb="2" eb="5">
      <t>ロウドウショウ</t>
    </rPh>
    <rPh sb="5" eb="7">
      <t>ヨウシキ</t>
    </rPh>
    <phoneticPr fontId="5"/>
  </si>
  <si>
    <t>　選択肢　07</t>
    <rPh sb="1" eb="3">
      <t>センタク</t>
    </rPh>
    <rPh sb="3" eb="4">
      <t>シ</t>
    </rPh>
    <phoneticPr fontId="2"/>
  </si>
  <si>
    <t>通常 　顕微鏡写真　 ※JIS A 1481-2は分析チャート付</t>
    <rPh sb="0" eb="2">
      <t>ツウジョウ</t>
    </rPh>
    <rPh sb="4" eb="7">
      <t>ケンビキョウ</t>
    </rPh>
    <rPh sb="7" eb="9">
      <t>シャシン</t>
    </rPh>
    <rPh sb="25" eb="27">
      <t>ブンセキ</t>
    </rPh>
    <rPh sb="31" eb="32">
      <t>ツキ</t>
    </rPh>
    <phoneticPr fontId="5"/>
  </si>
  <si>
    <t>通常+定量チャート　★有料</t>
    <rPh sb="0" eb="2">
      <t>ツウジョウ</t>
    </rPh>
    <rPh sb="3" eb="5">
      <t>テイリョウ</t>
    </rPh>
    <rPh sb="11" eb="13">
      <t>ユウリョウ</t>
    </rPh>
    <phoneticPr fontId="5"/>
  </si>
  <si>
    <t>上記お客様情報宛</t>
    <rPh sb="0" eb="2">
      <t>ジョウキ</t>
    </rPh>
    <rPh sb="3" eb="5">
      <t>キャクサマ</t>
    </rPh>
    <rPh sb="5" eb="7">
      <t>ジョウホウ</t>
    </rPh>
    <rPh sb="7" eb="8">
      <t>アテ</t>
    </rPh>
    <phoneticPr fontId="5"/>
  </si>
  <si>
    <t>その他送付先宛</t>
    <rPh sb="2" eb="3">
      <t>タ</t>
    </rPh>
    <rPh sb="3" eb="5">
      <t>ソウフ</t>
    </rPh>
    <rPh sb="5" eb="6">
      <t>サキ</t>
    </rPh>
    <rPh sb="6" eb="7">
      <t>アテ</t>
    </rPh>
    <phoneticPr fontId="5"/>
  </si>
  <si>
    <t>上記お客様情報先</t>
    <rPh sb="0" eb="2">
      <t>ジョウキ</t>
    </rPh>
    <rPh sb="3" eb="5">
      <t>キャクサマ</t>
    </rPh>
    <rPh sb="5" eb="7">
      <t>ジョウホウ</t>
    </rPh>
    <rPh sb="7" eb="8">
      <t>サキ</t>
    </rPh>
    <phoneticPr fontId="5"/>
  </si>
  <si>
    <t>　【お問い合わせ】</t>
    <rPh sb="3" eb="4">
      <t>ト</t>
    </rPh>
    <rPh sb="5" eb="6">
      <t>ア</t>
    </rPh>
    <phoneticPr fontId="5"/>
  </si>
  <si>
    <t>Tel</t>
    <phoneticPr fontId="4"/>
  </si>
  <si>
    <t>FAX</t>
    <phoneticPr fontId="4"/>
  </si>
  <si>
    <t>住所</t>
    <rPh sb="0" eb="2">
      <t>ジュウショ</t>
    </rPh>
    <phoneticPr fontId="4"/>
  </si>
  <si>
    <t>mail 1</t>
    <phoneticPr fontId="4"/>
  </si>
  <si>
    <t>静岡県浜松市南区西島町1622</t>
  </si>
  <si>
    <t>〒</t>
    <phoneticPr fontId="4"/>
  </si>
  <si>
    <t>053-425-7533</t>
  </si>
  <si>
    <t>固定</t>
    <rPh sb="0" eb="2">
      <t>コテイ</t>
    </rPh>
    <phoneticPr fontId="4"/>
  </si>
  <si>
    <t>社名の後に+されます選択してください</t>
    <rPh sb="0" eb="2">
      <t>シャメイ</t>
    </rPh>
    <rPh sb="3" eb="4">
      <t>アト</t>
    </rPh>
    <rPh sb="10" eb="12">
      <t>センタク</t>
    </rPh>
    <phoneticPr fontId="4"/>
  </si>
  <si>
    <t>群馬県藤岡市下栗須387-2</t>
  </si>
  <si>
    <t>説明</t>
    <rPh sb="0" eb="2">
      <t>セツメイ</t>
    </rPh>
    <phoneticPr fontId="4"/>
  </si>
  <si>
    <t>選択</t>
    <rPh sb="0" eb="2">
      <t>センタク</t>
    </rPh>
    <phoneticPr fontId="4"/>
  </si>
  <si>
    <t>mail 2　（サブ依頼書用）</t>
    <rPh sb="10" eb="13">
      <t>イライショ</t>
    </rPh>
    <rPh sb="13" eb="14">
      <t>ヨウ</t>
    </rPh>
    <phoneticPr fontId="4"/>
  </si>
  <si>
    <t>053-425-7531</t>
  </si>
  <si>
    <t>入力</t>
    <rPh sb="0" eb="2">
      <t>ニュウリョク</t>
    </rPh>
    <phoneticPr fontId="4"/>
  </si>
  <si>
    <t>　【本書送信先】</t>
    <rPh sb="2" eb="4">
      <t>ホンショ</t>
    </rPh>
    <rPh sb="4" eb="6">
      <t>ソウシン</t>
    </rPh>
    <rPh sb="6" eb="7">
      <t>サキ</t>
    </rPh>
    <phoneticPr fontId="5"/>
  </si>
  <si>
    <t>jp12-ns-order-hamamatsu@eurofins.com</t>
  </si>
  <si>
    <t>ユーロフィン日本総研株式会社</t>
  </si>
  <si>
    <t xml:space="preserve">Website   </t>
    <phoneticPr fontId="3"/>
  </si>
  <si>
    <t xml:space="preserve">E-mail     </t>
    <phoneticPr fontId="3"/>
  </si>
  <si>
    <t xml:space="preserve">TEL      </t>
    <phoneticPr fontId="3"/>
  </si>
  <si>
    <t xml:space="preserve">Fax        </t>
    <phoneticPr fontId="3"/>
  </si>
  <si>
    <t>営業ASM設定管理</t>
    <rPh sb="0" eb="2">
      <t>エイギョウ</t>
    </rPh>
    <rPh sb="5" eb="9">
      <t>セッテイカンリ</t>
    </rPh>
    <phoneticPr fontId="4"/>
  </si>
  <si>
    <t>営業・ASM　（技術）　顧客担当が設定できるシートとなります</t>
    <rPh sb="0" eb="2">
      <t>エイギョウ</t>
    </rPh>
    <rPh sb="8" eb="10">
      <t>ギジュツ</t>
    </rPh>
    <rPh sb="12" eb="16">
      <t>コキャクタントウ</t>
    </rPh>
    <rPh sb="17" eb="19">
      <t>セッテイ</t>
    </rPh>
    <phoneticPr fontId="4"/>
  </si>
  <si>
    <t>Book Pass</t>
    <phoneticPr fontId="4"/>
  </si>
  <si>
    <t>https://www.eurofins.co.jp/アスベストTOP</t>
    <phoneticPr fontId="4"/>
  </si>
  <si>
    <t>表示</t>
    <rPh sb="0" eb="2">
      <t>ヒョウジ</t>
    </rPh>
    <phoneticPr fontId="4"/>
  </si>
  <si>
    <t>〒430-0837　</t>
  </si>
  <si>
    <t>042-649-9895</t>
  </si>
  <si>
    <t>042-649-9896</t>
  </si>
  <si>
    <t>〒192-0081</t>
  </si>
  <si>
    <t>東京都八王子市横山町25-6ザイマックス八王子ビル6階</t>
  </si>
  <si>
    <t>0274-35-9003</t>
  </si>
  <si>
    <t>0274-35-9010</t>
  </si>
  <si>
    <t>〒375-0014</t>
  </si>
  <si>
    <t>024-545-3032</t>
  </si>
  <si>
    <t>024-545-3033</t>
  </si>
  <si>
    <t>〒960-1108</t>
  </si>
  <si>
    <t>福島県福島市成川字上谷地1-1</t>
  </si>
  <si>
    <t>設定後、シートの非表示でお客様に編集できないよう処理して</t>
    <rPh sb="0" eb="3">
      <t>セッテイゴ</t>
    </rPh>
    <rPh sb="8" eb="11">
      <t>ヒヒョウジ</t>
    </rPh>
    <rPh sb="13" eb="15">
      <t>キャクサマ</t>
    </rPh>
    <rPh sb="16" eb="18">
      <t>ヘンシュウ</t>
    </rPh>
    <rPh sb="24" eb="26">
      <t>ショリ</t>
    </rPh>
    <phoneticPr fontId="4"/>
  </si>
  <si>
    <t>Bookを保護して下さい。</t>
    <rPh sb="5" eb="7">
      <t>ホゴ</t>
    </rPh>
    <rPh sb="9" eb="10">
      <t>クダ</t>
    </rPh>
    <phoneticPr fontId="4"/>
  </si>
  <si>
    <t>営業担当　</t>
    <phoneticPr fontId="4"/>
  </si>
  <si>
    <t xml:space="preserve">営業 Mob  </t>
    <phoneticPr fontId="4"/>
  </si>
  <si>
    <t>浜松アスベスト事業部</t>
  </si>
  <si>
    <t>首都圏アスベスト事業部</t>
  </si>
  <si>
    <t>群馬アスベスト事業部</t>
  </si>
  <si>
    <t>表示設定</t>
    <rPh sb="0" eb="2">
      <t>ヒョウジ</t>
    </rPh>
    <rPh sb="2" eb="4">
      <t>セッテイ</t>
    </rPh>
    <phoneticPr fontId="4"/>
  </si>
  <si>
    <t>営業 mail</t>
    <phoneticPr fontId="4"/>
  </si>
  <si>
    <t>OK</t>
    <phoneticPr fontId="4"/>
  </si>
  <si>
    <t>×</t>
    <phoneticPr fontId="4"/>
  </si>
  <si>
    <t>組み合わせ</t>
    <rPh sb="0" eb="1">
      <t>ク</t>
    </rPh>
    <rPh sb="2" eb="3">
      <t>ア</t>
    </rPh>
    <phoneticPr fontId="4"/>
  </si>
  <si>
    <t>事業所名etc</t>
    <rPh sb="0" eb="3">
      <t>ジギョウショ</t>
    </rPh>
    <rPh sb="3" eb="4">
      <t>メイ</t>
    </rPh>
    <phoneticPr fontId="4"/>
  </si>
  <si>
    <t>アスベストＧ ASM課</t>
    <rPh sb="10" eb="11">
      <t>カ</t>
    </rPh>
    <phoneticPr fontId="4"/>
  </si>
  <si>
    <t>new2</t>
    <phoneticPr fontId="4"/>
  </si>
  <si>
    <t>new3</t>
    <phoneticPr fontId="4"/>
  </si>
  <si>
    <t>【分析試料送付先】</t>
    <rPh sb="1" eb="3">
      <t>ブンセキ</t>
    </rPh>
    <rPh sb="3" eb="5">
      <t>シリョウ</t>
    </rPh>
    <rPh sb="5" eb="7">
      <t>ソウフ</t>
    </rPh>
    <rPh sb="7" eb="8">
      <t>サキ</t>
    </rPh>
    <phoneticPr fontId="5"/>
  </si>
  <si>
    <t>メール作成</t>
    <rPh sb="3" eb="5">
      <t>サクセイ</t>
    </rPh>
    <phoneticPr fontId="4"/>
  </si>
  <si>
    <t>TEL</t>
    <phoneticPr fontId="4"/>
  </si>
  <si>
    <t>表示設定</t>
  </si>
  <si>
    <t>ユーロフィン日本総研(株)　アスベストG</t>
  </si>
  <si>
    <t>　※「分析試料在中」と記載をお願い致します</t>
  </si>
  <si>
    <t>　※「建材在中」と記載をお願い致します</t>
    <rPh sb="3" eb="5">
      <t>ケンザイ</t>
    </rPh>
    <phoneticPr fontId="4"/>
  </si>
  <si>
    <t>2.[契約事項及び販売規約の同意]</t>
    <rPh sb="3" eb="5">
      <t>ケイヤク</t>
    </rPh>
    <rPh sb="5" eb="7">
      <t>ジコウ</t>
    </rPh>
    <rPh sb="7" eb="8">
      <t>オヨ</t>
    </rPh>
    <rPh sb="9" eb="13">
      <t>ハンバイキヤク</t>
    </rPh>
    <rPh sb="14" eb="16">
      <t>ドウイ</t>
    </rPh>
    <phoneticPr fontId="1"/>
  </si>
  <si>
    <t>3.【お客様情報】</t>
    <phoneticPr fontId="1"/>
  </si>
  <si>
    <t xml:space="preserve"> 会社名</t>
  </si>
  <si>
    <t>*必須</t>
    <rPh sb="1" eb="3">
      <t>ヒッス</t>
    </rPh>
    <phoneticPr fontId="3"/>
  </si>
  <si>
    <t xml:space="preserve"> 郵便番号</t>
  </si>
  <si>
    <t xml:space="preserve"> 会社住所</t>
  </si>
  <si>
    <t xml:space="preserve"> 部署名</t>
  </si>
  <si>
    <t xml:space="preserve"> 御担当者様</t>
  </si>
  <si>
    <t xml:space="preserve"> 電話番号</t>
  </si>
  <si>
    <t xml:space="preserve"> 携帯電話番号</t>
  </si>
  <si>
    <t xml:space="preserve"> FAX番号</t>
  </si>
  <si>
    <t>4.【分析依頼情報】</t>
    <rPh sb="3" eb="5">
      <t>ブンセキ</t>
    </rPh>
    <rPh sb="5" eb="7">
      <t>イライ</t>
    </rPh>
    <rPh sb="7" eb="9">
      <t>ジョウホウ</t>
    </rPh>
    <phoneticPr fontId="1"/>
  </si>
  <si>
    <t>4.1　納期情報</t>
    <rPh sb="4" eb="6">
      <t>ノウキ</t>
    </rPh>
    <rPh sb="6" eb="8">
      <t>ジョウホウ</t>
    </rPh>
    <phoneticPr fontId="4"/>
  </si>
  <si>
    <t>[選択]</t>
    <phoneticPr fontId="4"/>
  </si>
  <si>
    <t>*必須</t>
    <phoneticPr fontId="4"/>
  </si>
  <si>
    <t>all</t>
    <phoneticPr fontId="4"/>
  </si>
  <si>
    <t>4C3</t>
    <phoneticPr fontId="4"/>
  </si>
  <si>
    <t>4C2</t>
    <phoneticPr fontId="4"/>
  </si>
  <si>
    <t>納期リスト設定</t>
    <rPh sb="0" eb="2">
      <t>ノウキ</t>
    </rPh>
    <rPh sb="5" eb="7">
      <t>セッテイ</t>
    </rPh>
    <phoneticPr fontId="4"/>
  </si>
  <si>
    <t>リスト</t>
    <phoneticPr fontId="4"/>
  </si>
  <si>
    <t>特急</t>
    <rPh sb="0" eb="2">
      <t>トッキュウ</t>
    </rPh>
    <phoneticPr fontId="4"/>
  </si>
  <si>
    <t>快速</t>
    <rPh sb="0" eb="2">
      <t>カイソク</t>
    </rPh>
    <phoneticPr fontId="4"/>
  </si>
  <si>
    <t>標準</t>
    <rPh sb="0" eb="2">
      <t>ヒョウジュン</t>
    </rPh>
    <phoneticPr fontId="4"/>
  </si>
  <si>
    <t>長納期</t>
    <rPh sb="0" eb="3">
      <t>チョウノウキ</t>
    </rPh>
    <phoneticPr fontId="4"/>
  </si>
  <si>
    <t xml:space="preserve">リスト化しています➡BB列から始まります
編集可能各自必要事項埋めてください
</t>
    <rPh sb="3" eb="4">
      <t>カ</t>
    </rPh>
    <rPh sb="12" eb="13">
      <t>レツ</t>
    </rPh>
    <rPh sb="15" eb="16">
      <t>ハジ</t>
    </rPh>
    <rPh sb="21" eb="23">
      <t>ヘンシュウ</t>
    </rPh>
    <rPh sb="23" eb="25">
      <t>カノウ</t>
    </rPh>
    <rPh sb="25" eb="27">
      <t>カクジ</t>
    </rPh>
    <rPh sb="27" eb="32">
      <t>ヒツヨウジコウウ</t>
    </rPh>
    <phoneticPr fontId="4"/>
  </si>
  <si>
    <t>mail 1</t>
  </si>
  <si>
    <t>Tel</t>
  </si>
  <si>
    <t>〒</t>
  </si>
  <si>
    <t>編集設定可能セル（リストBB列にあり、直接入力も可能）</t>
    <rPh sb="0" eb="2">
      <t>ヘンシュウ</t>
    </rPh>
    <rPh sb="2" eb="4">
      <t>セッテイ</t>
    </rPh>
    <rPh sb="4" eb="6">
      <t>カノウ</t>
    </rPh>
    <rPh sb="14" eb="15">
      <t>レツ</t>
    </rPh>
    <rPh sb="19" eb="23">
      <t>チョクセツニュウリョク</t>
    </rPh>
    <rPh sb="24" eb="26">
      <t>カノウ</t>
    </rPh>
    <phoneticPr fontId="4"/>
  </si>
  <si>
    <t>表示させたい場合　1　それ以外は非表示</t>
    <rPh sb="0" eb="2">
      <t>ヒョウジ</t>
    </rPh>
    <rPh sb="6" eb="8">
      <t>バアイ</t>
    </rPh>
    <rPh sb="13" eb="15">
      <t>イガイ</t>
    </rPh>
    <rPh sb="16" eb="19">
      <t>ヒヒョウジ</t>
    </rPh>
    <phoneticPr fontId="4"/>
  </si>
  <si>
    <t>リストから表示させたいリスト番号入力</t>
    <rPh sb="5" eb="7">
      <t>ヒョウジ</t>
    </rPh>
    <rPh sb="14" eb="16">
      <t>バンゴウ</t>
    </rPh>
    <rPh sb="16" eb="18">
      <t>ニュウリョク</t>
    </rPh>
    <phoneticPr fontId="4"/>
  </si>
  <si>
    <t>設定セル</t>
    <rPh sb="0" eb="2">
      <t>セッテイ</t>
    </rPh>
    <phoneticPr fontId="4"/>
  </si>
  <si>
    <t>参照セル</t>
    <rPh sb="0" eb="2">
      <t>サンショウ</t>
    </rPh>
    <phoneticPr fontId="4"/>
  </si>
  <si>
    <t>納期設定</t>
    <rPh sb="0" eb="4">
      <t>ノウキセッテイ</t>
    </rPh>
    <phoneticPr fontId="4"/>
  </si>
  <si>
    <t>=営業ASM設定管理!AA86</t>
    <phoneticPr fontId="4"/>
  </si>
  <si>
    <t>=入力フォーム!P144</t>
    <phoneticPr fontId="4"/>
  </si>
  <si>
    <t>顧客提示</t>
    <rPh sb="0" eb="2">
      <t>コキャク</t>
    </rPh>
    <rPh sb="2" eb="4">
      <t>テイジ</t>
    </rPh>
    <phoneticPr fontId="4"/>
  </si>
  <si>
    <t>リスト</t>
    <phoneticPr fontId="4"/>
  </si>
  <si>
    <t>2段階参照セル</t>
    <rPh sb="1" eb="3">
      <t>ダンカイ</t>
    </rPh>
    <rPh sb="3" eb="5">
      <t>サンショウ</t>
    </rPh>
    <phoneticPr fontId="4"/>
  </si>
  <si>
    <t>1段階参照セル</t>
    <rPh sb="1" eb="3">
      <t>ダンカイ</t>
    </rPh>
    <rPh sb="3" eb="5">
      <t>サンショウ</t>
    </rPh>
    <phoneticPr fontId="4"/>
  </si>
  <si>
    <t xml:space="preserve"> 分析内容 </t>
    <rPh sb="1" eb="3">
      <t>ブンセキ</t>
    </rPh>
    <rPh sb="3" eb="5">
      <t>ナイヨウ</t>
    </rPh>
    <phoneticPr fontId="3"/>
  </si>
  <si>
    <t>[選択]</t>
    <rPh sb="1" eb="3">
      <t>センタク</t>
    </rPh>
    <phoneticPr fontId="3"/>
  </si>
  <si>
    <t xml:space="preserve"> 層別分析</t>
    <rPh sb="1" eb="3">
      <t>ソウベツ</t>
    </rPh>
    <rPh sb="3" eb="5">
      <t>ブンセキ</t>
    </rPh>
    <phoneticPr fontId="3"/>
  </si>
  <si>
    <t>定性分析</t>
    <rPh sb="0" eb="2">
      <t>テイセイ</t>
    </rPh>
    <rPh sb="2" eb="4">
      <t>ブンセキ</t>
    </rPh>
    <phoneticPr fontId="2"/>
  </si>
  <si>
    <t>層別分析</t>
    <rPh sb="0" eb="4">
      <t>ソウベツブンセキ</t>
    </rPh>
    <phoneticPr fontId="4"/>
  </si>
  <si>
    <t>[選択]</t>
  </si>
  <si>
    <t>リスト</t>
    <phoneticPr fontId="4"/>
  </si>
  <si>
    <t>GA300から</t>
    <phoneticPr fontId="4"/>
  </si>
  <si>
    <t>=入力フォーム!P164</t>
  </si>
  <si>
    <t>オプションボタン</t>
    <phoneticPr fontId="4"/>
  </si>
  <si>
    <t>=入力フォーム!DA164</t>
  </si>
  <si>
    <t>=入力フォーム!P166</t>
  </si>
  <si>
    <t xml:space="preserve"> 分析後試料取扱</t>
    <rPh sb="1" eb="3">
      <t>ブンセキ</t>
    </rPh>
    <rPh sb="3" eb="4">
      <t>ゴ</t>
    </rPh>
    <rPh sb="4" eb="6">
      <t>シリョウ</t>
    </rPh>
    <rPh sb="6" eb="8">
      <t>トリアツカイ</t>
    </rPh>
    <phoneticPr fontId="3"/>
  </si>
  <si>
    <t xml:space="preserve"> 断面写真</t>
    <rPh sb="1" eb="3">
      <t>ダンメン</t>
    </rPh>
    <rPh sb="3" eb="5">
      <t>シャシン</t>
    </rPh>
    <phoneticPr fontId="3"/>
  </si>
  <si>
    <t xml:space="preserve"> 連絡送付先E-mail</t>
    <phoneticPr fontId="4"/>
  </si>
  <si>
    <t>指定無  [保管一ヶ月]</t>
    <rPh sb="0" eb="2">
      <t>シテイ</t>
    </rPh>
    <rPh sb="2" eb="3">
      <t>ナシ</t>
    </rPh>
    <rPh sb="6" eb="8">
      <t>ホカン</t>
    </rPh>
    <rPh sb="8" eb="9">
      <t>イッ</t>
    </rPh>
    <rPh sb="10" eb="11">
      <t>ゲツ</t>
    </rPh>
    <phoneticPr fontId="5"/>
  </si>
  <si>
    <t xml:space="preserve"> 貴社管理番号  (PO №)</t>
    <rPh sb="1" eb="3">
      <t>キシャ</t>
    </rPh>
    <rPh sb="3" eb="5">
      <t>カンリ</t>
    </rPh>
    <rPh sb="5" eb="7">
      <t>バンゴウ</t>
    </rPh>
    <phoneticPr fontId="3"/>
  </si>
  <si>
    <t xml:space="preserve"> 本案件見積№  (当社提出）</t>
    <rPh sb="1" eb="4">
      <t>ホンアンケン</t>
    </rPh>
    <rPh sb="4" eb="6">
      <t>ミツモリ</t>
    </rPh>
    <rPh sb="10" eb="14">
      <t>トウシャテイシュツ</t>
    </rPh>
    <phoneticPr fontId="3"/>
  </si>
  <si>
    <t>コントロール</t>
    <phoneticPr fontId="4"/>
  </si>
  <si>
    <t xml:space="preserve"> 請求書送付先</t>
    <rPh sb="1" eb="3">
      <t>セイキュウ</t>
    </rPh>
    <rPh sb="3" eb="4">
      <t>ショ</t>
    </rPh>
    <rPh sb="4" eb="6">
      <t>ソウフ</t>
    </rPh>
    <rPh sb="6" eb="7">
      <t>サキ</t>
    </rPh>
    <phoneticPr fontId="5"/>
  </si>
  <si>
    <t>その他請求送付先</t>
    <rPh sb="2" eb="3">
      <t>タ</t>
    </rPh>
    <rPh sb="3" eb="5">
      <t>セイキュウ</t>
    </rPh>
    <rPh sb="5" eb="7">
      <t>ソウフ</t>
    </rPh>
    <rPh sb="7" eb="8">
      <t>サキ</t>
    </rPh>
    <phoneticPr fontId="5"/>
  </si>
  <si>
    <t xml:space="preserve"> E-mail</t>
    <phoneticPr fontId="4"/>
  </si>
  <si>
    <t>6.2.【請求書送付先情報】</t>
    <rPh sb="5" eb="8">
      <t>セイキュウショ</t>
    </rPh>
    <rPh sb="8" eb="11">
      <t>ソウフサキ</t>
    </rPh>
    <phoneticPr fontId="1"/>
  </si>
  <si>
    <t>4.1.　速報納期情報</t>
    <rPh sb="5" eb="7">
      <t>ソクホウ</t>
    </rPh>
    <rPh sb="7" eb="9">
      <t>ノウキ</t>
    </rPh>
    <rPh sb="9" eb="11">
      <t>ジョウホウ</t>
    </rPh>
    <phoneticPr fontId="4"/>
  </si>
  <si>
    <t>4.2.　基本情報</t>
    <rPh sb="5" eb="7">
      <t>キホン</t>
    </rPh>
    <rPh sb="7" eb="9">
      <t>ジョウホウ</t>
    </rPh>
    <phoneticPr fontId="4"/>
  </si>
  <si>
    <t>4.4. オプション項目</t>
    <rPh sb="10" eb="12">
      <t>コウモク</t>
    </rPh>
    <phoneticPr fontId="4"/>
  </si>
  <si>
    <t xml:space="preserve"> E-mail</t>
  </si>
  <si>
    <t>【連絡事項】</t>
    <rPh sb="1" eb="3">
      <t>レンラク</t>
    </rPh>
    <rPh sb="3" eb="5">
      <t>ジコウ</t>
    </rPh>
    <phoneticPr fontId="25"/>
  </si>
  <si>
    <t xml:space="preserve"> 現場住所</t>
    <rPh sb="1" eb="5">
      <t>ゲンバジュウショ</t>
    </rPh>
    <phoneticPr fontId="4"/>
  </si>
  <si>
    <t>7.1. 共通</t>
    <rPh sb="5" eb="7">
      <t>キョウツウ</t>
    </rPh>
    <phoneticPr fontId="4"/>
  </si>
  <si>
    <t xml:space="preserve"> 件名</t>
    <rPh sb="1" eb="3">
      <t>ケンメイ</t>
    </rPh>
    <phoneticPr fontId="4"/>
  </si>
  <si>
    <t>*必須</t>
    <phoneticPr fontId="4"/>
  </si>
  <si>
    <t xml:space="preserve"> 建屋名称</t>
    <rPh sb="1" eb="3">
      <t>タテヤ</t>
    </rPh>
    <rPh sb="3" eb="5">
      <t>メイショウ</t>
    </rPh>
    <phoneticPr fontId="4"/>
  </si>
  <si>
    <t xml:space="preserve"> 建屋用途</t>
    <rPh sb="1" eb="3">
      <t>タテヤ</t>
    </rPh>
    <rPh sb="3" eb="5">
      <t>ヨウト</t>
    </rPh>
    <phoneticPr fontId="4"/>
  </si>
  <si>
    <t xml:space="preserve"> 施工年</t>
    <rPh sb="1" eb="4">
      <t>セコウネン</t>
    </rPh>
    <phoneticPr fontId="4"/>
  </si>
  <si>
    <t>8.【試料別情報】</t>
    <rPh sb="3" eb="5">
      <t>シリョウ</t>
    </rPh>
    <rPh sb="5" eb="6">
      <t>ベツ</t>
    </rPh>
    <rPh sb="6" eb="8">
      <t>ジョウホウ</t>
    </rPh>
    <phoneticPr fontId="5"/>
  </si>
  <si>
    <t>下記に試料毎の情報をご記入ください。</t>
    <rPh sb="0" eb="2">
      <t>カキ</t>
    </rPh>
    <rPh sb="3" eb="5">
      <t>シリョウ</t>
    </rPh>
    <rPh sb="5" eb="6">
      <t>ゴト</t>
    </rPh>
    <rPh sb="7" eb="9">
      <t>ジョウホウ</t>
    </rPh>
    <rPh sb="11" eb="13">
      <t>キニュウ</t>
    </rPh>
    <phoneticPr fontId="5"/>
  </si>
  <si>
    <t>※同封の試料にも下記と同じ試料名をご記入ください。試料は飛散防止の為、１試料毎にチャック袋等で２重に梱包して送付をお願い致します。</t>
    <rPh sb="1" eb="3">
      <t>ドウフウ</t>
    </rPh>
    <rPh sb="4" eb="6">
      <t>シリョウ</t>
    </rPh>
    <rPh sb="8" eb="9">
      <t>シタ</t>
    </rPh>
    <rPh sb="9" eb="10">
      <t>キ</t>
    </rPh>
    <rPh sb="11" eb="12">
      <t>オナ</t>
    </rPh>
    <rPh sb="13" eb="15">
      <t>シリョウ</t>
    </rPh>
    <rPh sb="15" eb="16">
      <t>メイ</t>
    </rPh>
    <rPh sb="18" eb="20">
      <t>キニュウ</t>
    </rPh>
    <rPh sb="25" eb="27">
      <t>シリョウ</t>
    </rPh>
    <rPh sb="28" eb="30">
      <t>ヒサン</t>
    </rPh>
    <rPh sb="30" eb="32">
      <t>ボウシ</t>
    </rPh>
    <rPh sb="33" eb="34">
      <t>タメ</t>
    </rPh>
    <rPh sb="36" eb="38">
      <t>シリョウ</t>
    </rPh>
    <rPh sb="38" eb="39">
      <t>ゴト</t>
    </rPh>
    <rPh sb="44" eb="45">
      <t>ブクロ</t>
    </rPh>
    <rPh sb="45" eb="46">
      <t>トウ</t>
    </rPh>
    <rPh sb="48" eb="49">
      <t>ジュウ</t>
    </rPh>
    <rPh sb="50" eb="52">
      <t>コンポウ</t>
    </rPh>
    <rPh sb="54" eb="56">
      <t>ソウフ</t>
    </rPh>
    <rPh sb="58" eb="59">
      <t>ネガ</t>
    </rPh>
    <rPh sb="60" eb="61">
      <t>イタ</t>
    </rPh>
    <phoneticPr fontId="5"/>
  </si>
  <si>
    <t>　試料名称</t>
    <rPh sb="3" eb="5">
      <t>メイショウ</t>
    </rPh>
    <phoneticPr fontId="5"/>
  </si>
  <si>
    <t xml:space="preserve">  氏名</t>
    <rPh sb="2" eb="4">
      <t>シメイ</t>
    </rPh>
    <phoneticPr fontId="5"/>
  </si>
  <si>
    <t xml:space="preserve"> 所属</t>
    <rPh sb="1" eb="3">
      <t>ショゾク</t>
    </rPh>
    <phoneticPr fontId="5"/>
  </si>
  <si>
    <t>*必須</t>
  </si>
  <si>
    <t xml:space="preserve">  採取場所</t>
  </si>
  <si>
    <t xml:space="preserve">  試料採取者</t>
  </si>
  <si>
    <t>[選択or入力]</t>
  </si>
  <si>
    <t>試料</t>
    <rPh sb="0" eb="2">
      <t>シリョウ</t>
    </rPh>
    <phoneticPr fontId="5"/>
  </si>
  <si>
    <t>番号</t>
  </si>
  <si>
    <r>
      <t xml:space="preserve"> 資格           　</t>
    </r>
    <r>
      <rPr>
        <sz val="9"/>
        <color theme="1"/>
        <rFont val="Meiryo UI"/>
        <family val="3"/>
        <charset val="128"/>
      </rPr>
      <t>[選択or入力]</t>
    </r>
    <rPh sb="1" eb="3">
      <t>シカク</t>
    </rPh>
    <phoneticPr fontId="5"/>
  </si>
  <si>
    <t>板状</t>
    <rPh sb="0" eb="1">
      <t>イタ</t>
    </rPh>
    <rPh sb="1" eb="2">
      <t>ジョウ</t>
    </rPh>
    <phoneticPr fontId="5"/>
  </si>
  <si>
    <t>吹付け</t>
    <rPh sb="0" eb="1">
      <t>フ</t>
    </rPh>
    <rPh sb="1" eb="2">
      <t>ツ</t>
    </rPh>
    <phoneticPr fontId="5"/>
  </si>
  <si>
    <t>有機性建材</t>
    <rPh sb="0" eb="5">
      <t>ユウキセイケンザイ</t>
    </rPh>
    <phoneticPr fontId="5"/>
  </si>
  <si>
    <t>保温材</t>
    <rPh sb="0" eb="3">
      <t>ホオンザイ</t>
    </rPh>
    <phoneticPr fontId="5"/>
  </si>
  <si>
    <t>断熱材</t>
    <rPh sb="0" eb="3">
      <t>ダンネツザイ</t>
    </rPh>
    <phoneticPr fontId="5"/>
  </si>
  <si>
    <t>塊状</t>
    <rPh sb="0" eb="1">
      <t>カタマリ</t>
    </rPh>
    <rPh sb="1" eb="2">
      <t>ジョウ</t>
    </rPh>
    <phoneticPr fontId="5"/>
  </si>
  <si>
    <t>約10c㎥</t>
  </si>
  <si>
    <t>約100c㎡</t>
  </si>
  <si>
    <t>1箇所</t>
  </si>
  <si>
    <t>2箇所</t>
  </si>
  <si>
    <t>3箇所</t>
  </si>
  <si>
    <t>4箇所</t>
  </si>
  <si>
    <t>5箇所</t>
  </si>
  <si>
    <t>=入力フォーム!P183</t>
    <phoneticPr fontId="25"/>
  </si>
  <si>
    <t>=入力フォーム!P184</t>
    <phoneticPr fontId="25"/>
  </si>
  <si>
    <t>=入力フォーム!P202</t>
    <phoneticPr fontId="25"/>
  </si>
  <si>
    <t>=入力フォーム!P203</t>
    <phoneticPr fontId="25"/>
  </si>
  <si>
    <t>=入力フォーム!P204</t>
    <phoneticPr fontId="25"/>
  </si>
  <si>
    <t>=入力フォーム!P253</t>
    <phoneticPr fontId="25"/>
  </si>
  <si>
    <t>=入力フォーム!P254</t>
    <phoneticPr fontId="25"/>
  </si>
  <si>
    <t xml:space="preserve">  採取箇所等の指示（判断)者</t>
    <phoneticPr fontId="25"/>
  </si>
  <si>
    <t xml:space="preserve"> 形状・材質</t>
    <phoneticPr fontId="25"/>
  </si>
  <si>
    <t xml:space="preserve"> 大きさ</t>
    <phoneticPr fontId="25"/>
  </si>
  <si>
    <t xml:space="preserve"> 採取箇所</t>
    <phoneticPr fontId="25"/>
  </si>
  <si>
    <t xml:space="preserve"> 採取箇所</t>
    <rPh sb="1" eb="3">
      <t>サイシュ</t>
    </rPh>
    <rPh sb="3" eb="5">
      <t>カショ</t>
    </rPh>
    <phoneticPr fontId="11"/>
  </si>
  <si>
    <t xml:space="preserve"> 大きさ</t>
    <rPh sb="1" eb="2">
      <t>オオ</t>
    </rPh>
    <phoneticPr fontId="11"/>
  </si>
  <si>
    <t>特定建築物石綿含有建材調査者</t>
  </si>
  <si>
    <t>石綿作業主任者</t>
  </si>
  <si>
    <t>一般建築物石綿含有建材調査者</t>
    <rPh sb="0" eb="2">
      <t>イッパン</t>
    </rPh>
    <phoneticPr fontId="4"/>
  </si>
  <si>
    <t>一戸建て等石綿含有建材調査者</t>
  </si>
  <si>
    <t>アスベスト診断士</t>
  </si>
  <si>
    <t>8.1. 試料取扱事前確認</t>
    <rPh sb="5" eb="7">
      <t>シリョウ</t>
    </rPh>
    <rPh sb="7" eb="9">
      <t>トリアツカイ</t>
    </rPh>
    <rPh sb="9" eb="11">
      <t>ジゼン</t>
    </rPh>
    <rPh sb="11" eb="13">
      <t>カクニン</t>
    </rPh>
    <phoneticPr fontId="4"/>
  </si>
  <si>
    <t>5.【依頼管理番号】</t>
    <phoneticPr fontId="1"/>
  </si>
  <si>
    <t>8.2.試料設定</t>
    <rPh sb="4" eb="8">
      <t>シリョウセッテイ</t>
    </rPh>
    <phoneticPr fontId="25"/>
  </si>
  <si>
    <t>チェックがない場合、都度確認の上対応させていただきます。</t>
    <rPh sb="7" eb="9">
      <t>バアイ</t>
    </rPh>
    <rPh sb="10" eb="14">
      <t>ツドカクニン</t>
    </rPh>
    <rPh sb="15" eb="16">
      <t>ウエ</t>
    </rPh>
    <rPh sb="16" eb="18">
      <t>タイオウ</t>
    </rPh>
    <phoneticPr fontId="25"/>
  </si>
  <si>
    <t>BOX1-3</t>
    <phoneticPr fontId="25"/>
  </si>
  <si>
    <t>浜松営業</t>
    <rPh sb="0" eb="4">
      <t>ハママツエイギョウ</t>
    </rPh>
    <phoneticPr fontId="4"/>
  </si>
  <si>
    <t>首都圏営業</t>
    <rPh sb="0" eb="5">
      <t>シュトケンエイギョウ</t>
    </rPh>
    <phoneticPr fontId="4"/>
  </si>
  <si>
    <t>群馬営業</t>
    <rPh sb="0" eb="4">
      <t>グンマエイギョウ</t>
    </rPh>
    <phoneticPr fontId="4"/>
  </si>
  <si>
    <t>福島営業</t>
    <rPh sb="0" eb="4">
      <t>フクシマエイギョウ</t>
    </rPh>
    <phoneticPr fontId="4"/>
  </si>
  <si>
    <t>浜松ASM</t>
    <rPh sb="0" eb="2">
      <t>ハママツ</t>
    </rPh>
    <phoneticPr fontId="4"/>
  </si>
  <si>
    <t>リスト</t>
    <phoneticPr fontId="25"/>
  </si>
  <si>
    <t>=INDIRECT($GJ$302)</t>
    <phoneticPr fontId="25"/>
  </si>
  <si>
    <t>混在</t>
    <rPh sb="0" eb="2">
      <t>コンザイ</t>
    </rPh>
    <phoneticPr fontId="2"/>
  </si>
  <si>
    <t>リスト一致確認</t>
    <rPh sb="3" eb="7">
      <t>イッチカクニン</t>
    </rPh>
    <phoneticPr fontId="25"/>
  </si>
  <si>
    <t>可変リスト</t>
    <rPh sb="0" eb="2">
      <t>カヘン</t>
    </rPh>
    <phoneticPr fontId="25"/>
  </si>
  <si>
    <t>=INDIRECT($GI$316)</t>
    <phoneticPr fontId="25"/>
  </si>
  <si>
    <t>GD320:GJ320</t>
    <phoneticPr fontId="25"/>
  </si>
  <si>
    <t>リスト数値化</t>
    <rPh sb="3" eb="6">
      <t>スウチカ</t>
    </rPh>
    <phoneticPr fontId="25"/>
  </si>
  <si>
    <t>リスト+手</t>
    <rPh sb="4" eb="5">
      <t>テ</t>
    </rPh>
    <phoneticPr fontId="25"/>
  </si>
  <si>
    <t>　（選択リスト1番目以外有料オプションとなります。）</t>
    <rPh sb="2" eb="4">
      <t>センタク</t>
    </rPh>
    <rPh sb="8" eb="10">
      <t>バンメ</t>
    </rPh>
    <phoneticPr fontId="4"/>
  </si>
  <si>
    <t>システム飛ばし</t>
    <rPh sb="4" eb="5">
      <t>ト</t>
    </rPh>
    <phoneticPr fontId="25"/>
  </si>
  <si>
    <t xml:space="preserve"> 連絡送付先E-mail</t>
  </si>
  <si>
    <t>3.【お客様情報】</t>
  </si>
  <si>
    <t xml:space="preserve"> 分析納期</t>
  </si>
  <si>
    <t xml:space="preserve"> 速報方法</t>
  </si>
  <si>
    <t>5.【依頼管理番号】</t>
  </si>
  <si>
    <t>DF144</t>
    <phoneticPr fontId="25"/>
  </si>
  <si>
    <t>P127</t>
  </si>
  <si>
    <t>P128</t>
  </si>
  <si>
    <t>P130</t>
  </si>
  <si>
    <t>P131</t>
  </si>
  <si>
    <t>P132</t>
  </si>
  <si>
    <t>P134</t>
  </si>
  <si>
    <t>P135</t>
  </si>
  <si>
    <t>P136</t>
  </si>
  <si>
    <t>P137</t>
  </si>
  <si>
    <t>P138</t>
  </si>
  <si>
    <t>P139</t>
  </si>
  <si>
    <t>DD146</t>
  </si>
  <si>
    <t>DD162</t>
    <phoneticPr fontId="25"/>
  </si>
  <si>
    <t>DD164</t>
  </si>
  <si>
    <t>DF166</t>
  </si>
  <si>
    <t>P182</t>
  </si>
  <si>
    <t>DD183</t>
  </si>
  <si>
    <t>リスト一致確認</t>
    <phoneticPr fontId="25"/>
  </si>
  <si>
    <t>文言簡略化</t>
    <rPh sb="0" eb="5">
      <t>モンゴンカンリャクカ</t>
    </rPh>
    <phoneticPr fontId="25"/>
  </si>
  <si>
    <t>DF202</t>
    <phoneticPr fontId="25"/>
  </si>
  <si>
    <t>DF203</t>
    <phoneticPr fontId="25"/>
  </si>
  <si>
    <t>P223</t>
    <phoneticPr fontId="25"/>
  </si>
  <si>
    <t>P224</t>
    <phoneticPr fontId="25"/>
  </si>
  <si>
    <t>P253</t>
    <phoneticPr fontId="25"/>
  </si>
  <si>
    <t>P254</t>
    <phoneticPr fontId="25"/>
  </si>
  <si>
    <t>P274</t>
    <phoneticPr fontId="25"/>
  </si>
  <si>
    <t>P276</t>
    <phoneticPr fontId="25"/>
  </si>
  <si>
    <t>LIMS</t>
    <phoneticPr fontId="25"/>
  </si>
  <si>
    <t>受注システム</t>
    <rPh sb="0" eb="2">
      <t>ジュチュウ</t>
    </rPh>
    <phoneticPr fontId="25"/>
  </si>
  <si>
    <t>アドレス</t>
    <phoneticPr fontId="25"/>
  </si>
  <si>
    <t>条件</t>
    <rPh sb="0" eb="2">
      <t>ジョウケン</t>
    </rPh>
    <phoneticPr fontId="25"/>
  </si>
  <si>
    <t>AG127</t>
    <phoneticPr fontId="25"/>
  </si>
  <si>
    <t>AG128</t>
  </si>
  <si>
    <t>AG130</t>
  </si>
  <si>
    <t>AG131</t>
  </si>
  <si>
    <t>AG132</t>
  </si>
  <si>
    <t>AG133</t>
  </si>
  <si>
    <t>AG134</t>
  </si>
  <si>
    <t>DA254</t>
    <phoneticPr fontId="25"/>
  </si>
  <si>
    <t>AG143</t>
  </si>
  <si>
    <t>AG144</t>
  </si>
  <si>
    <t>AG146</t>
    <phoneticPr fontId="25"/>
  </si>
  <si>
    <t>AG160</t>
  </si>
  <si>
    <t>AG161</t>
  </si>
  <si>
    <t>AG162</t>
  </si>
  <si>
    <t>AG163</t>
  </si>
  <si>
    <t>分割1</t>
    <rPh sb="0" eb="2">
      <t>ブンカツ</t>
    </rPh>
    <phoneticPr fontId="25"/>
  </si>
  <si>
    <t>分割2</t>
    <rPh sb="0" eb="2">
      <t>ブンカツ</t>
    </rPh>
    <phoneticPr fontId="25"/>
  </si>
  <si>
    <t>分割3</t>
    <rPh sb="0" eb="2">
      <t>ブンカツ</t>
    </rPh>
    <phoneticPr fontId="25"/>
  </si>
  <si>
    <t>3.【お客様情報】　住所</t>
    <rPh sb="10" eb="12">
      <t>ジュウショ</t>
    </rPh>
    <phoneticPr fontId="25"/>
  </si>
  <si>
    <t>元</t>
    <rPh sb="0" eb="1">
      <t>モト</t>
    </rPh>
    <phoneticPr fontId="25"/>
  </si>
  <si>
    <t>住所分割 1</t>
    <rPh sb="0" eb="4">
      <t>ジュウショブンカツ</t>
    </rPh>
    <phoneticPr fontId="25"/>
  </si>
  <si>
    <t>住所分割 2</t>
    <rPh sb="0" eb="4">
      <t>ジュウショブンカツ</t>
    </rPh>
    <phoneticPr fontId="25"/>
  </si>
  <si>
    <t xml:space="preserve">  採取箇所等の指示（判断)者</t>
  </si>
  <si>
    <t xml:space="preserve"> 形状・材質</t>
  </si>
  <si>
    <t xml:space="preserve"> 大きさ</t>
  </si>
  <si>
    <t xml:space="preserve"> 採取箇所</t>
  </si>
  <si>
    <t>採取日</t>
    <phoneticPr fontId="25"/>
  </si>
  <si>
    <t xml:space="preserve"> 資格 </t>
    <rPh sb="1" eb="3">
      <t>シカク</t>
    </rPh>
    <phoneticPr fontId="5"/>
  </si>
  <si>
    <t>分析項目セット</t>
    <rPh sb="0" eb="4">
      <t>ブンセキコウモク</t>
    </rPh>
    <phoneticPr fontId="25"/>
  </si>
  <si>
    <t>オプション項目セット1</t>
    <rPh sb="5" eb="7">
      <t>コウモク</t>
    </rPh>
    <phoneticPr fontId="25"/>
  </si>
  <si>
    <t>オプション項目セット2</t>
    <rPh sb="5" eb="7">
      <t>コウモク</t>
    </rPh>
    <phoneticPr fontId="25"/>
  </si>
  <si>
    <t>オプション項目セット3</t>
    <rPh sb="5" eb="7">
      <t>コウモク</t>
    </rPh>
    <phoneticPr fontId="25"/>
  </si>
  <si>
    <t>オプション項目セット4</t>
    <rPh sb="5" eb="7">
      <t>コウモク</t>
    </rPh>
    <phoneticPr fontId="25"/>
  </si>
  <si>
    <t>オプション項目セット5</t>
    <rPh sb="5" eb="7">
      <t>コウモク</t>
    </rPh>
    <phoneticPr fontId="25"/>
  </si>
  <si>
    <t>オプション項目セット6</t>
    <rPh sb="5" eb="7">
      <t>コウモク</t>
    </rPh>
    <phoneticPr fontId="25"/>
  </si>
  <si>
    <t>オプション項目セット7</t>
    <rPh sb="5" eb="7">
      <t>コウモク</t>
    </rPh>
    <phoneticPr fontId="25"/>
  </si>
  <si>
    <t>LIMS</t>
    <phoneticPr fontId="25"/>
  </si>
  <si>
    <t>Ver.21.10.01.002.05.3</t>
    <phoneticPr fontId="25"/>
  </si>
  <si>
    <t>DF184</t>
    <phoneticPr fontId="25"/>
  </si>
  <si>
    <t>採取区分</t>
    <rPh sb="0" eb="4">
      <t>サイシュクブン</t>
    </rPh>
    <phoneticPr fontId="25"/>
  </si>
  <si>
    <t>自社採取</t>
    <rPh sb="0" eb="4">
      <t>ジシャサイシュ</t>
    </rPh>
    <phoneticPr fontId="25"/>
  </si>
  <si>
    <t>引き取り</t>
    <rPh sb="0" eb="1">
      <t>ヒ</t>
    </rPh>
    <rPh sb="2" eb="3">
      <t>ト</t>
    </rPh>
    <phoneticPr fontId="25"/>
  </si>
  <si>
    <t>持ち込み</t>
    <rPh sb="0" eb="1">
      <t>モ</t>
    </rPh>
    <rPh sb="2" eb="3">
      <t>コ</t>
    </rPh>
    <phoneticPr fontId="25"/>
  </si>
  <si>
    <t>採取</t>
    <rPh sb="0" eb="2">
      <t>サイシュ</t>
    </rPh>
    <phoneticPr fontId="25"/>
  </si>
  <si>
    <t>試料数カウント</t>
    <rPh sb="0" eb="3">
      <t>シリョウスウ</t>
    </rPh>
    <phoneticPr fontId="25"/>
  </si>
  <si>
    <t>DF164</t>
    <phoneticPr fontId="25"/>
  </si>
  <si>
    <t>DG166</t>
    <phoneticPr fontId="25"/>
  </si>
  <si>
    <t>仮</t>
    <rPh sb="0" eb="1">
      <t>カリ</t>
    </rPh>
    <phoneticPr fontId="25"/>
  </si>
  <si>
    <t>営業日目安</t>
    <rPh sb="0" eb="3">
      <t>エイギョウビ</t>
    </rPh>
    <rPh sb="3" eb="5">
      <t>メヤス</t>
    </rPh>
    <phoneticPr fontId="25"/>
  </si>
  <si>
    <t>➡空白セル</t>
    <rPh sb="1" eb="3">
      <t>クウハク</t>
    </rPh>
    <phoneticPr fontId="25"/>
  </si>
  <si>
    <t>試料容器返却</t>
    <rPh sb="0" eb="2">
      <t>シリョウ</t>
    </rPh>
    <rPh sb="2" eb="4">
      <t>ヨウキ</t>
    </rPh>
    <rPh sb="4" eb="6">
      <t>ヘンキャク</t>
    </rPh>
    <phoneticPr fontId="25"/>
  </si>
  <si>
    <t>連絡</t>
    <rPh sb="0" eb="2">
      <t>レンラク</t>
    </rPh>
    <phoneticPr fontId="25"/>
  </si>
  <si>
    <t>TO/CC</t>
    <phoneticPr fontId="4"/>
  </si>
  <si>
    <t xml:space="preserve"> 連絡</t>
    <rPh sb="1" eb="3">
      <t>レンラク</t>
    </rPh>
    <phoneticPr fontId="11"/>
  </si>
  <si>
    <t xml:space="preserve"> TO/CC</t>
    <phoneticPr fontId="11"/>
  </si>
  <si>
    <t>ALL</t>
    <phoneticPr fontId="25"/>
  </si>
  <si>
    <t>速報のみ</t>
    <rPh sb="0" eb="2">
      <t>ソクホウ</t>
    </rPh>
    <phoneticPr fontId="25"/>
  </si>
  <si>
    <t>TO</t>
    <phoneticPr fontId="25"/>
  </si>
  <si>
    <t>CC</t>
    <phoneticPr fontId="25"/>
  </si>
  <si>
    <t>御担当者</t>
    <rPh sb="0" eb="4">
      <t>ゴタントウシャ</t>
    </rPh>
    <phoneticPr fontId="4"/>
  </si>
  <si>
    <r>
      <t>3.2.【連絡先追加情報】　</t>
    </r>
    <r>
      <rPr>
        <sz val="11"/>
        <color theme="1"/>
        <rFont val="Meiryo UI"/>
        <family val="3"/>
        <charset val="128"/>
      </rPr>
      <t>e-mailの連絡かつ同時発信での対応とさせていただきます。</t>
    </r>
    <rPh sb="5" eb="8">
      <t>レンラクサキ</t>
    </rPh>
    <rPh sb="8" eb="12">
      <t>ツイカジョウホウ</t>
    </rPh>
    <rPh sb="21" eb="23">
      <t>レンラク</t>
    </rPh>
    <rPh sb="25" eb="29">
      <t>ドウジハッシン</t>
    </rPh>
    <rPh sb="31" eb="33">
      <t>タイオウ</t>
    </rPh>
    <phoneticPr fontId="1"/>
  </si>
  <si>
    <t xml:space="preserve"> 御担当者様</t>
    <phoneticPr fontId="25"/>
  </si>
  <si>
    <t>3.【お客様情報】 御担当者様</t>
    <rPh sb="4" eb="5">
      <t>キャク</t>
    </rPh>
    <rPh sb="5" eb="6">
      <t>サマ</t>
    </rPh>
    <rPh sb="6" eb="8">
      <t>ジョウホウ</t>
    </rPh>
    <phoneticPr fontId="4"/>
  </si>
  <si>
    <t>※作成途中の物提示しましたが却下されたので</t>
    <rPh sb="1" eb="3">
      <t>サクセイ</t>
    </rPh>
    <rPh sb="3" eb="5">
      <t>トチュウ</t>
    </rPh>
    <rPh sb="6" eb="7">
      <t>モノ</t>
    </rPh>
    <rPh sb="7" eb="9">
      <t>テイジ</t>
    </rPh>
    <rPh sb="14" eb="16">
      <t>キャッカ</t>
    </rPh>
    <phoneticPr fontId="4"/>
  </si>
  <si>
    <t>　使用しない（運用が決まらないなら）なら削除予定</t>
    <rPh sb="1" eb="3">
      <t>シヨウ</t>
    </rPh>
    <rPh sb="7" eb="9">
      <t>ウンヨウ</t>
    </rPh>
    <rPh sb="10" eb="11">
      <t>キ</t>
    </rPh>
    <rPh sb="20" eb="24">
      <t>サクジョヨテイ</t>
    </rPh>
    <phoneticPr fontId="4"/>
  </si>
  <si>
    <t>OK</t>
    <phoneticPr fontId="25"/>
  </si>
  <si>
    <t>DF204+DS28</t>
    <phoneticPr fontId="25"/>
  </si>
  <si>
    <r>
      <t>分析試料毎に連絡事項ございましたら、下記の欄をご使用ください。（</t>
    </r>
    <r>
      <rPr>
        <sz val="9"/>
        <color theme="1"/>
        <rFont val="Meiryo UI"/>
        <family val="3"/>
        <charset val="128"/>
      </rPr>
      <t>対応する試料番号の記載お願いします）</t>
    </r>
    <rPh sb="0" eb="5">
      <t>ブンセキシリョウゴト</t>
    </rPh>
    <rPh sb="6" eb="10">
      <t>レンラクジコウ</t>
    </rPh>
    <rPh sb="18" eb="20">
      <t>カキ</t>
    </rPh>
    <rPh sb="21" eb="22">
      <t>ラン</t>
    </rPh>
    <rPh sb="24" eb="26">
      <t>シヨウ</t>
    </rPh>
    <rPh sb="32" eb="34">
      <t>タイオウ</t>
    </rPh>
    <rPh sb="36" eb="40">
      <t>シリョウバンゴウ</t>
    </rPh>
    <rPh sb="41" eb="43">
      <t>キサイ</t>
    </rPh>
    <rPh sb="44" eb="45">
      <t>ネガ</t>
    </rPh>
    <phoneticPr fontId="25"/>
  </si>
  <si>
    <t>上段　（注文全般）</t>
    <rPh sb="0" eb="2">
      <t>ジョウダン</t>
    </rPh>
    <rPh sb="4" eb="6">
      <t>チュウモン</t>
    </rPh>
    <rPh sb="6" eb="8">
      <t>ゼンパン</t>
    </rPh>
    <phoneticPr fontId="25"/>
  </si>
  <si>
    <t>下段　（試料別）</t>
    <rPh sb="0" eb="1">
      <t>シタ</t>
    </rPh>
    <rPh sb="1" eb="2">
      <t>ダン</t>
    </rPh>
    <rPh sb="4" eb="6">
      <t>シリョウ</t>
    </rPh>
    <rPh sb="6" eb="7">
      <t>ベツ</t>
    </rPh>
    <phoneticPr fontId="25"/>
  </si>
  <si>
    <t>DR211</t>
  </si>
  <si>
    <t>　速報送付先へのとばし</t>
    <rPh sb="1" eb="3">
      <t>ソクホウ</t>
    </rPh>
    <rPh sb="3" eb="6">
      <t>ソウフサキ</t>
    </rPh>
    <phoneticPr fontId="25"/>
  </si>
  <si>
    <t>会社名</t>
    <rPh sb="0" eb="3">
      <t>カイシャメイ</t>
    </rPh>
    <phoneticPr fontId="25"/>
  </si>
  <si>
    <t>部署</t>
    <rPh sb="0" eb="2">
      <t>ブショ</t>
    </rPh>
    <phoneticPr fontId="25"/>
  </si>
  <si>
    <t>デフォ</t>
    <phoneticPr fontId="25"/>
  </si>
  <si>
    <t>担当者</t>
    <rPh sb="0" eb="3">
      <t>タントウシャ</t>
    </rPh>
    <phoneticPr fontId="25"/>
  </si>
  <si>
    <t>メールorFAX</t>
    <phoneticPr fontId="25"/>
  </si>
  <si>
    <t>御担当者</t>
    <phoneticPr fontId="25"/>
  </si>
  <si>
    <t>連絡</t>
    <phoneticPr fontId="25"/>
  </si>
  <si>
    <t>TO/CC</t>
    <phoneticPr fontId="25"/>
  </si>
  <si>
    <t xml:space="preserve"> 連絡送付先E-mail</t>
    <phoneticPr fontId="25"/>
  </si>
  <si>
    <t>AB183</t>
  </si>
  <si>
    <t>AB184</t>
  </si>
  <si>
    <t>AB203</t>
  </si>
  <si>
    <t>AB202</t>
  </si>
  <si>
    <t>AB201</t>
  </si>
  <si>
    <t>AB200</t>
  </si>
  <si>
    <t>AE183</t>
  </si>
  <si>
    <t>AE184</t>
    <phoneticPr fontId="25"/>
  </si>
  <si>
    <t>AE200</t>
    <phoneticPr fontId="25"/>
  </si>
  <si>
    <t>AE201</t>
    <phoneticPr fontId="25"/>
  </si>
  <si>
    <t>AE202</t>
    <phoneticPr fontId="25"/>
  </si>
  <si>
    <t>AE203</t>
    <phoneticPr fontId="25"/>
  </si>
  <si>
    <t>AG183</t>
  </si>
  <si>
    <t>AG184</t>
  </si>
  <si>
    <t>AG200</t>
  </si>
  <si>
    <t>AG201</t>
  </si>
  <si>
    <t>AG202</t>
  </si>
  <si>
    <t>AG203</t>
  </si>
  <si>
    <t>AH183</t>
  </si>
  <si>
    <t>AH184</t>
  </si>
  <si>
    <t>AH200</t>
  </si>
  <si>
    <t>AH201</t>
  </si>
  <si>
    <t>AH202</t>
  </si>
  <si>
    <t>AH203</t>
  </si>
  <si>
    <t>　　↓ 合体</t>
    <rPh sb="4" eb="6">
      <t>ガッタイ</t>
    </rPh>
    <phoneticPr fontId="25"/>
  </si>
  <si>
    <t>ALL/速報のみ</t>
    <rPh sb="4" eb="6">
      <t>ソクホウ</t>
    </rPh>
    <phoneticPr fontId="25"/>
  </si>
  <si>
    <t>担当者</t>
    <rPh sb="0" eb="3">
      <t>タントウシャ</t>
    </rPh>
    <phoneticPr fontId="25"/>
  </si>
  <si>
    <t>ALL-TO</t>
    <phoneticPr fontId="25"/>
  </si>
  <si>
    <t>ALL TO　担当者</t>
    <rPh sb="7" eb="10">
      <t>タントウシャ</t>
    </rPh>
    <phoneticPr fontId="25"/>
  </si>
  <si>
    <t>ALL-CC</t>
    <phoneticPr fontId="25"/>
  </si>
  <si>
    <t>ALL-CC 担当者</t>
    <rPh sb="7" eb="10">
      <t>タントウシャ</t>
    </rPh>
    <phoneticPr fontId="25"/>
  </si>
  <si>
    <t>[ALL-CC]</t>
    <phoneticPr fontId="25"/>
  </si>
  <si>
    <t>ALL TO メール</t>
    <phoneticPr fontId="25"/>
  </si>
  <si>
    <t>ALL TO</t>
    <phoneticPr fontId="25"/>
  </si>
  <si>
    <t>メール</t>
    <phoneticPr fontId="25"/>
  </si>
  <si>
    <t>速報のみ-TO</t>
    <rPh sb="0" eb="2">
      <t>ソクホウ</t>
    </rPh>
    <phoneticPr fontId="25"/>
  </si>
  <si>
    <t>速報のみ-CC</t>
    <rPh sb="0" eb="2">
      <t>ソクホウ</t>
    </rPh>
    <phoneticPr fontId="25"/>
  </si>
  <si>
    <t>ALL CC メール</t>
    <phoneticPr fontId="25"/>
  </si>
  <si>
    <t>ALL　CC</t>
    <phoneticPr fontId="25"/>
  </si>
  <si>
    <t>速報のみ TO　担当者</t>
    <rPh sb="0" eb="2">
      <t>ソクホウ</t>
    </rPh>
    <rPh sb="8" eb="11">
      <t>タントウシャ</t>
    </rPh>
    <phoneticPr fontId="25"/>
  </si>
  <si>
    <t>速報のみ-CC 担当者</t>
    <rPh sb="8" eb="11">
      <t>タントウシャ</t>
    </rPh>
    <phoneticPr fontId="25"/>
  </si>
  <si>
    <t>速報のみ TO メール</t>
    <phoneticPr fontId="25"/>
  </si>
  <si>
    <t>速報のみ CC メール</t>
    <phoneticPr fontId="25"/>
  </si>
  <si>
    <t>[速報のみTO担当者]</t>
    <rPh sb="1" eb="3">
      <t>ソクホウ</t>
    </rPh>
    <rPh sb="7" eb="10">
      <t>タントウシャ</t>
    </rPh>
    <phoneticPr fontId="25"/>
  </si>
  <si>
    <t>[速報のみCC担当者]</t>
    <rPh sb="1" eb="3">
      <t>ソクホウ</t>
    </rPh>
    <rPh sb="7" eb="10">
      <t>タントウシャ</t>
    </rPh>
    <phoneticPr fontId="25"/>
  </si>
  <si>
    <t>3.2 追加連絡先</t>
    <rPh sb="4" eb="9">
      <t>ツイカレンラクサキ</t>
    </rPh>
    <phoneticPr fontId="25"/>
  </si>
  <si>
    <t>速報送付先</t>
    <rPh sb="0" eb="2">
      <t>ソクホウ</t>
    </rPh>
    <rPh sb="2" eb="5">
      <t>ソウフサキ</t>
    </rPh>
    <phoneticPr fontId="25"/>
  </si>
  <si>
    <t>会社名</t>
    <rPh sb="0" eb="3">
      <t>カイシャメイ</t>
    </rPh>
    <phoneticPr fontId="25"/>
  </si>
  <si>
    <t>担当者</t>
    <rPh sb="0" eb="3">
      <t>タントウシャ</t>
    </rPh>
    <phoneticPr fontId="25"/>
  </si>
  <si>
    <t>メールorFAX</t>
    <phoneticPr fontId="25"/>
  </si>
  <si>
    <t>P127</t>
    <phoneticPr fontId="25"/>
  </si>
  <si>
    <t>計算➡</t>
    <rPh sb="0" eb="2">
      <t>ケイサン</t>
    </rPh>
    <phoneticPr fontId="25"/>
  </si>
  <si>
    <t>[速報のみTO]</t>
    <rPh sb="1" eb="3">
      <t>ソクホウ</t>
    </rPh>
    <phoneticPr fontId="25"/>
  </si>
  <si>
    <t>[速報のみCC]</t>
    <phoneticPr fontId="25"/>
  </si>
  <si>
    <t>追加1</t>
    <rPh sb="0" eb="2">
      <t>ツイカ</t>
    </rPh>
    <phoneticPr fontId="25"/>
  </si>
  <si>
    <t>追加2</t>
    <rPh sb="0" eb="2">
      <t>ツイカ</t>
    </rPh>
    <phoneticPr fontId="25"/>
  </si>
  <si>
    <t>追加3</t>
    <rPh sb="0" eb="2">
      <t>ツイカ</t>
    </rPh>
    <phoneticPr fontId="25"/>
  </si>
  <si>
    <t>追加4</t>
    <rPh sb="0" eb="2">
      <t>ツイカ</t>
    </rPh>
    <phoneticPr fontId="25"/>
  </si>
  <si>
    <t>追加5</t>
    <rPh sb="0" eb="2">
      <t>ツイカ</t>
    </rPh>
    <phoneticPr fontId="25"/>
  </si>
  <si>
    <t>追加6</t>
    <rPh sb="0" eb="2">
      <t>ツイカ</t>
    </rPh>
    <phoneticPr fontId="25"/>
  </si>
  <si>
    <t>[ALL-CC担当者]</t>
    <rPh sb="7" eb="10">
      <t>タントウシャ</t>
    </rPh>
    <phoneticPr fontId="25"/>
  </si>
  <si>
    <t>JIS A1481-1</t>
    <phoneticPr fontId="25"/>
  </si>
  <si>
    <t>JIS A1481-2</t>
  </si>
  <si>
    <t>JIS A1481-2、3</t>
    <phoneticPr fontId="25"/>
  </si>
  <si>
    <t>DA164</t>
  </si>
  <si>
    <t>DA162</t>
    <phoneticPr fontId="25"/>
  </si>
  <si>
    <t>本案件</t>
    <rPh sb="0" eb="3">
      <t>ホンアンケン</t>
    </rPh>
    <phoneticPr fontId="25"/>
  </si>
  <si>
    <t>納期</t>
    <rPh sb="0" eb="2">
      <t>ノウキ</t>
    </rPh>
    <phoneticPr fontId="25"/>
  </si>
  <si>
    <t>特急</t>
    <rPh sb="0" eb="2">
      <t>トッキュウ</t>
    </rPh>
    <phoneticPr fontId="25"/>
  </si>
  <si>
    <t>快速</t>
    <rPh sb="0" eb="2">
      <t>カイソク</t>
    </rPh>
    <phoneticPr fontId="25"/>
  </si>
  <si>
    <t>標準</t>
    <rPh sb="0" eb="2">
      <t>ヒョウジュン</t>
    </rPh>
    <phoneticPr fontId="25"/>
  </si>
  <si>
    <t>長納期</t>
    <rPh sb="0" eb="3">
      <t>チョウノウキ</t>
    </rPh>
    <phoneticPr fontId="25"/>
  </si>
  <si>
    <t>層別分析</t>
  </si>
  <si>
    <t>層別分析</t>
    <rPh sb="0" eb="4">
      <t>ソウベツブンセキ</t>
    </rPh>
    <phoneticPr fontId="25"/>
  </si>
  <si>
    <t>断面写真</t>
    <rPh sb="0" eb="4">
      <t>ダンメンシャシン</t>
    </rPh>
    <phoneticPr fontId="25"/>
  </si>
  <si>
    <t xml:space="preserve"> 資格</t>
    <rPh sb="1" eb="3">
      <t>シカク</t>
    </rPh>
    <phoneticPr fontId="5"/>
  </si>
  <si>
    <t>通常+定量チャート　★有料</t>
  </si>
  <si>
    <t>定量チャート</t>
    <rPh sb="0" eb="2">
      <t>テイリョウ</t>
    </rPh>
    <phoneticPr fontId="25"/>
  </si>
  <si>
    <t>直</t>
    <rPh sb="0" eb="1">
      <t>チョク</t>
    </rPh>
    <phoneticPr fontId="25"/>
  </si>
  <si>
    <t>DA253</t>
    <phoneticPr fontId="25"/>
  </si>
  <si>
    <t xml:space="preserve">　　 </t>
    <phoneticPr fontId="25"/>
  </si>
  <si>
    <t>アスベスト分析試料送付書</t>
  </si>
  <si>
    <t>TEL</t>
  </si>
  <si>
    <t>試料量が少ない場合、定性定量分析の依頼でも定性のみで進めて問題ございません。</t>
    <phoneticPr fontId="4"/>
  </si>
  <si>
    <t>採取袋と記載が異なる場合、試料名称等は依頼書通りで構いません。</t>
    <phoneticPr fontId="4"/>
  </si>
  <si>
    <t xml:space="preserve"> 採取日</t>
    <rPh sb="1" eb="4">
      <t>サイシュビ</t>
    </rPh>
    <phoneticPr fontId="4"/>
  </si>
  <si>
    <t>送付書飛ばし</t>
    <rPh sb="0" eb="3">
      <t>ソウフショ</t>
    </rPh>
    <rPh sb="3" eb="4">
      <t>ト</t>
    </rPh>
    <phoneticPr fontId="25"/>
  </si>
  <si>
    <t>同意+お客様</t>
    <rPh sb="0" eb="2">
      <t>ドウイ</t>
    </rPh>
    <rPh sb="4" eb="6">
      <t>キャクサマ</t>
    </rPh>
    <phoneticPr fontId="25"/>
  </si>
  <si>
    <t>分析</t>
    <rPh sb="0" eb="2">
      <t>ブンセキ</t>
    </rPh>
    <phoneticPr fontId="25"/>
  </si>
  <si>
    <t>件名＋試料</t>
    <rPh sb="0" eb="2">
      <t>ケンメイ</t>
    </rPh>
    <rPh sb="3" eb="5">
      <t>シリョウ</t>
    </rPh>
    <phoneticPr fontId="25"/>
  </si>
  <si>
    <t>送付書</t>
    <rPh sb="0" eb="3">
      <t>ソウフショ</t>
    </rPh>
    <phoneticPr fontId="25"/>
  </si>
  <si>
    <t>印刷範囲設定</t>
    <rPh sb="0" eb="6">
      <t>インサツハンイセッテイ</t>
    </rPh>
    <phoneticPr fontId="4"/>
  </si>
  <si>
    <t>2枚目</t>
    <rPh sb="1" eb="3">
      <t>マイメ</t>
    </rPh>
    <phoneticPr fontId="4"/>
  </si>
  <si>
    <t>3枚目</t>
    <rPh sb="1" eb="3">
      <t>マイメ</t>
    </rPh>
    <phoneticPr fontId="4"/>
  </si>
  <si>
    <t>4枚目</t>
    <rPh sb="1" eb="3">
      <t>マイメ</t>
    </rPh>
    <phoneticPr fontId="4"/>
  </si>
  <si>
    <t>1枚目　</t>
    <rPh sb="1" eb="3">
      <t>マイメ</t>
    </rPh>
    <phoneticPr fontId="4"/>
  </si>
  <si>
    <t>検体</t>
    <rPh sb="0" eb="2">
      <t>ケンタイ</t>
    </rPh>
    <phoneticPr fontId="4"/>
  </si>
  <si>
    <t>列</t>
    <rPh sb="0" eb="1">
      <t>レツ</t>
    </rPh>
    <phoneticPr fontId="4"/>
  </si>
  <si>
    <t>分析依頼シート
にもどる</t>
    <rPh sb="0" eb="2">
      <t>ブンセキ</t>
    </rPh>
    <rPh sb="2" eb="4">
      <t>イライ</t>
    </rPh>
    <phoneticPr fontId="4"/>
  </si>
  <si>
    <t>この送付書は出力の上、分析試料と同封してください。</t>
    <rPh sb="2" eb="5">
      <t>ソウフショ</t>
    </rPh>
    <rPh sb="6" eb="8">
      <t>シュツリョク</t>
    </rPh>
    <rPh sb="9" eb="10">
      <t>ウエ</t>
    </rPh>
    <rPh sb="11" eb="13">
      <t>ブンセキ</t>
    </rPh>
    <rPh sb="13" eb="15">
      <t>シリョウ</t>
    </rPh>
    <rPh sb="16" eb="18">
      <t>ドウフウ</t>
    </rPh>
    <phoneticPr fontId="4"/>
  </si>
  <si>
    <t>mail</t>
    <phoneticPr fontId="4"/>
  </si>
  <si>
    <t>※分析依頼書は本エクセルブックとなります。</t>
    <rPh sb="1" eb="5">
      <t>ブンセキイライ</t>
    </rPh>
    <rPh sb="5" eb="6">
      <t>ショ</t>
    </rPh>
    <rPh sb="7" eb="8">
      <t>ホン</t>
    </rPh>
    <phoneticPr fontId="4"/>
  </si>
  <si>
    <t>定量有無</t>
    <rPh sb="0" eb="2">
      <t>テイリョウ</t>
    </rPh>
    <rPh sb="2" eb="4">
      <t>ウム</t>
    </rPh>
    <phoneticPr fontId="25"/>
  </si>
  <si>
    <t>納期パターン</t>
    <rPh sb="0" eb="2">
      <t>ノウキ</t>
    </rPh>
    <phoneticPr fontId="25"/>
  </si>
  <si>
    <t>検体数</t>
    <rPh sb="0" eb="3">
      <t>ケンタイスウ</t>
    </rPh>
    <phoneticPr fontId="25"/>
  </si>
  <si>
    <t>特急</t>
    <rPh sb="0" eb="2">
      <t>トッキュウ</t>
    </rPh>
    <phoneticPr fontId="25"/>
  </si>
  <si>
    <t>快速</t>
    <rPh sb="0" eb="2">
      <t>カイソク</t>
    </rPh>
    <phoneticPr fontId="25"/>
  </si>
  <si>
    <t>標準</t>
    <rPh sb="0" eb="2">
      <t>ヒョウジュン</t>
    </rPh>
    <phoneticPr fontId="25"/>
  </si>
  <si>
    <t>長納期</t>
    <rPh sb="0" eb="3">
      <t>チョウノウキ</t>
    </rPh>
    <phoneticPr fontId="25"/>
  </si>
  <si>
    <t>DS</t>
    <phoneticPr fontId="25"/>
  </si>
  <si>
    <t>DT</t>
    <phoneticPr fontId="25"/>
  </si>
  <si>
    <t>DU</t>
    <phoneticPr fontId="25"/>
  </si>
  <si>
    <t>DV</t>
    <phoneticPr fontId="25"/>
  </si>
  <si>
    <t>検体数パターン</t>
    <rPh sb="0" eb="3">
      <t>ケンタイスウ</t>
    </rPh>
    <phoneticPr fontId="25"/>
  </si>
  <si>
    <t>定量</t>
    <rPh sb="0" eb="2">
      <t>テイリョウ</t>
    </rPh>
    <phoneticPr fontId="25"/>
  </si>
  <si>
    <t>座標行</t>
    <rPh sb="0" eb="3">
      <t>ザヒョウギョウ</t>
    </rPh>
    <phoneticPr fontId="25"/>
  </si>
  <si>
    <t>座標列</t>
    <rPh sb="0" eb="3">
      <t>ザヒョウレツ</t>
    </rPh>
    <phoneticPr fontId="25"/>
  </si>
  <si>
    <t>座標行</t>
    <rPh sb="0" eb="2">
      <t>ザヒョウ</t>
    </rPh>
    <rPh sb="2" eb="3">
      <t>ギョウ</t>
    </rPh>
    <phoneticPr fontId="25"/>
  </si>
  <si>
    <t>取得</t>
    <rPh sb="0" eb="2">
      <t>シュトク</t>
    </rPh>
    <phoneticPr fontId="25"/>
  </si>
  <si>
    <t>ユーロフィン日本総研株式会社</t>
    <rPh sb="6" eb="8">
      <t>ニホン</t>
    </rPh>
    <rPh sb="8" eb="10">
      <t>ソウケン</t>
    </rPh>
    <rPh sb="10" eb="12">
      <t>カブシキ</t>
    </rPh>
    <rPh sb="12" eb="14">
      <t>ガイシャ</t>
    </rPh>
    <phoneticPr fontId="4"/>
  </si>
  <si>
    <t>営業個人etc</t>
    <rPh sb="0" eb="4">
      <t>エイギョウコジン</t>
    </rPh>
    <phoneticPr fontId="4"/>
  </si>
  <si>
    <t>送付先</t>
    <rPh sb="0" eb="3">
      <t>ソウフサキ</t>
    </rPh>
    <phoneticPr fontId="25"/>
  </si>
  <si>
    <t>入力チェック</t>
    <rPh sb="0" eb="2">
      <t>ニュウリョク</t>
    </rPh>
    <phoneticPr fontId="25"/>
  </si>
  <si>
    <t>LIMS</t>
    <phoneticPr fontId="25"/>
  </si>
  <si>
    <t>試料名称等依頼書正</t>
    <rPh sb="5" eb="8">
      <t>イライショ</t>
    </rPh>
    <rPh sb="8" eb="9">
      <t>セイ</t>
    </rPh>
    <phoneticPr fontId="25"/>
  </si>
  <si>
    <t>試料量小:定性のみ可</t>
    <rPh sb="0" eb="3">
      <t>シリョウリョウ</t>
    </rPh>
    <rPh sb="3" eb="4">
      <t>ショウ</t>
    </rPh>
    <rPh sb="5" eb="7">
      <t>テイセイ</t>
    </rPh>
    <rPh sb="9" eb="10">
      <t>カ</t>
    </rPh>
    <phoneticPr fontId="25"/>
  </si>
  <si>
    <t>必須</t>
    <rPh sb="0" eb="2">
      <t>ヒッス</t>
    </rPh>
    <phoneticPr fontId="25"/>
  </si>
  <si>
    <t>入力</t>
    <rPh sb="0" eb="2">
      <t>ニュウリョク</t>
    </rPh>
    <phoneticPr fontId="25"/>
  </si>
  <si>
    <t>必須カウント</t>
    <rPh sb="0" eb="2">
      <t>ヒッス</t>
    </rPh>
    <phoneticPr fontId="25"/>
  </si>
  <si>
    <t>入力カウント</t>
    <rPh sb="0" eb="2">
      <t>ニュウリョク</t>
    </rPh>
    <phoneticPr fontId="25"/>
  </si>
  <si>
    <t>必須-入力</t>
    <rPh sb="0" eb="2">
      <t>ヒッス</t>
    </rPh>
    <rPh sb="3" eb="5">
      <t>ニュウリョク</t>
    </rPh>
    <phoneticPr fontId="25"/>
  </si>
  <si>
    <t>入力チェック</t>
    <rPh sb="0" eb="2">
      <t>ニュウリョク</t>
    </rPh>
    <phoneticPr fontId="25"/>
  </si>
  <si>
    <t>項目</t>
    <rPh sb="0" eb="2">
      <t>コウモク</t>
    </rPh>
    <phoneticPr fontId="25"/>
  </si>
  <si>
    <t>残入力セル</t>
    <rPh sb="0" eb="3">
      <t>ザンニュウリョク</t>
    </rPh>
    <phoneticPr fontId="25"/>
  </si>
  <si>
    <t>2.【同意確認】</t>
    <rPh sb="3" eb="7">
      <t>ドウイカクニン</t>
    </rPh>
    <phoneticPr fontId="25"/>
  </si>
  <si>
    <t>3.【お客様】</t>
    <rPh sb="4" eb="6">
      <t>キャクサマ</t>
    </rPh>
    <phoneticPr fontId="25"/>
  </si>
  <si>
    <t>4.【分析依頼】</t>
    <rPh sb="3" eb="7">
      <t>ブンセキイライ</t>
    </rPh>
    <phoneticPr fontId="25"/>
  </si>
  <si>
    <t>6.1【請求書送付先】</t>
    <rPh sb="4" eb="7">
      <t>セイキュウショ</t>
    </rPh>
    <rPh sb="7" eb="10">
      <t>ソウフサキ</t>
    </rPh>
    <phoneticPr fontId="25"/>
  </si>
  <si>
    <t>7.【現場】</t>
    <rPh sb="3" eb="5">
      <t>ゲンバ</t>
    </rPh>
    <phoneticPr fontId="25"/>
  </si>
  <si>
    <t>試料数</t>
    <rPh sb="0" eb="2">
      <t>シリョウ</t>
    </rPh>
    <rPh sb="2" eb="3">
      <t>スウ</t>
    </rPh>
    <phoneticPr fontId="25"/>
  </si>
  <si>
    <t>sum</t>
    <phoneticPr fontId="25"/>
  </si>
  <si>
    <t>速報目安　受注確定後　</t>
    <rPh sb="0" eb="2">
      <t>ソクホウ</t>
    </rPh>
    <rPh sb="2" eb="4">
      <t>メヤス</t>
    </rPh>
    <rPh sb="5" eb="7">
      <t>ジュチュウ</t>
    </rPh>
    <rPh sb="7" eb="10">
      <t>カクテイゴ</t>
    </rPh>
    <phoneticPr fontId="25"/>
  </si>
  <si>
    <t>各項目入力をお願い致します。</t>
    <rPh sb="0" eb="3">
      <t>カクコウモク</t>
    </rPh>
    <rPh sb="3" eb="5">
      <t>ニュウリョク</t>
    </rPh>
    <rPh sb="7" eb="8">
      <t>ネガ</t>
    </rPh>
    <rPh sb="9" eb="10">
      <t>イタ</t>
    </rPh>
    <phoneticPr fontId="25"/>
  </si>
  <si>
    <t>8.【試料別情報】の入力をお願い致します</t>
    <rPh sb="10" eb="12">
      <t>ニュウリョク</t>
    </rPh>
    <rPh sb="14" eb="15">
      <t>ネガ</t>
    </rPh>
    <rPh sb="16" eb="17">
      <t>イタ</t>
    </rPh>
    <phoneticPr fontId="25"/>
  </si>
  <si>
    <t>必須入力セルが　</t>
    <rPh sb="0" eb="4">
      <t>ヒッスニュウリョク</t>
    </rPh>
    <phoneticPr fontId="25"/>
  </si>
  <si>
    <t>　個残っています、該当の項目の入力お願いします</t>
    <rPh sb="1" eb="2">
      <t>コ</t>
    </rPh>
    <rPh sb="2" eb="3">
      <t>ノコ</t>
    </rPh>
    <rPh sb="9" eb="11">
      <t>ガイトウ</t>
    </rPh>
    <rPh sb="12" eb="14">
      <t>コウモク</t>
    </rPh>
    <rPh sb="15" eb="17">
      <t>ニュウリョク</t>
    </rPh>
    <rPh sb="18" eb="19">
      <t>ネガ</t>
    </rPh>
    <phoneticPr fontId="25"/>
  </si>
  <si>
    <t xml:space="preserve"> 営業日（目安）</t>
    <rPh sb="1" eb="4">
      <t>エイギョウビ</t>
    </rPh>
    <rPh sb="5" eb="7">
      <t>メヤス</t>
    </rPh>
    <phoneticPr fontId="25"/>
  </si>
  <si>
    <t>□</t>
    <phoneticPr fontId="25"/>
  </si>
  <si>
    <t>メッセージ</t>
    <phoneticPr fontId="25"/>
  </si>
  <si>
    <t>営業目安</t>
    <rPh sb="0" eb="2">
      <t>エイギョウ</t>
    </rPh>
    <rPh sb="2" eb="4">
      <t>メヤス</t>
    </rPh>
    <phoneticPr fontId="25"/>
  </si>
  <si>
    <t>営業目安　（仮</t>
    <rPh sb="0" eb="2">
      <t>エイギョウ</t>
    </rPh>
    <rPh sb="2" eb="4">
      <t>メヤス</t>
    </rPh>
    <rPh sb="6" eb="7">
      <t>カリ</t>
    </rPh>
    <phoneticPr fontId="25"/>
  </si>
  <si>
    <t xml:space="preserve"> 営業日　（注文確定が午後の場合+1営業日）</t>
    <rPh sb="6" eb="8">
      <t>チュウモン</t>
    </rPh>
    <rPh sb="8" eb="10">
      <t>カクテイ</t>
    </rPh>
    <rPh sb="11" eb="13">
      <t>ゴゴ</t>
    </rPh>
    <rPh sb="14" eb="16">
      <t>バアイ</t>
    </rPh>
    <rPh sb="18" eb="21">
      <t>エイギョウビ</t>
    </rPh>
    <phoneticPr fontId="25"/>
  </si>
  <si>
    <t>定性分析方法 JIS A 1481-2 ご依頼の場合、層別分析は行えませんので1481-1をご選択ください。</t>
    <rPh sb="0" eb="6">
      <t>テイセイブンセキホウホウ</t>
    </rPh>
    <rPh sb="21" eb="23">
      <t>イライ</t>
    </rPh>
    <rPh sb="24" eb="26">
      <t>バアイ</t>
    </rPh>
    <rPh sb="27" eb="31">
      <t>ソウベツブンセキ</t>
    </rPh>
    <rPh sb="32" eb="33">
      <t>オコナ</t>
    </rPh>
    <rPh sb="47" eb="49">
      <t>センタク</t>
    </rPh>
    <phoneticPr fontId="25"/>
  </si>
  <si>
    <t>「特急」のご依頼、一日の処理量に限りがありますので事前にご相談お願いします。AM10時までの受付が必要です。</t>
    <rPh sb="1" eb="3">
      <t>トッキュウ</t>
    </rPh>
    <rPh sb="6" eb="8">
      <t>イライ</t>
    </rPh>
    <rPh sb="9" eb="11">
      <t>イチニチ</t>
    </rPh>
    <rPh sb="12" eb="15">
      <t>ショリリョウ</t>
    </rPh>
    <rPh sb="16" eb="17">
      <t>カギ</t>
    </rPh>
    <rPh sb="25" eb="27">
      <t>ジゼン</t>
    </rPh>
    <rPh sb="29" eb="31">
      <t>ソウダン</t>
    </rPh>
    <rPh sb="32" eb="33">
      <t>ネガ</t>
    </rPh>
    <rPh sb="42" eb="43">
      <t>ジ</t>
    </rPh>
    <rPh sb="46" eb="48">
      <t>ウケツケ</t>
    </rPh>
    <rPh sb="49" eb="51">
      <t>ヒツヨウ</t>
    </rPh>
    <phoneticPr fontId="25"/>
  </si>
  <si>
    <r>
      <t>【連絡先追加情報】　</t>
    </r>
    <r>
      <rPr>
        <sz val="11"/>
        <color theme="1"/>
        <rFont val="Meiryo UI"/>
        <family val="3"/>
        <charset val="128"/>
      </rPr>
      <t>E-mailの連絡かつ同時発信での対応とさせていただきます。</t>
    </r>
    <rPh sb="1" eb="4">
      <t>レンラクサキ</t>
    </rPh>
    <rPh sb="4" eb="8">
      <t>ツイカジョウホウ</t>
    </rPh>
    <rPh sb="17" eb="19">
      <t>レンラク</t>
    </rPh>
    <rPh sb="21" eb="25">
      <t>ドウジハッシン</t>
    </rPh>
    <rPh sb="27" eb="29">
      <t>タイオウ</t>
    </rPh>
    <phoneticPr fontId="1"/>
  </si>
  <si>
    <t>c㎥</t>
    <phoneticPr fontId="25"/>
  </si>
  <si>
    <t>c㎡</t>
    <phoneticPr fontId="25"/>
  </si>
  <si>
    <t>❓</t>
    <phoneticPr fontId="25"/>
  </si>
  <si>
    <t>エクセルブックは電子データ（エクセルのまま）メール添付してください。</t>
    <rPh sb="8" eb="10">
      <t>デンシ</t>
    </rPh>
    <rPh sb="25" eb="27">
      <t>テンプ</t>
    </rPh>
    <phoneticPr fontId="4"/>
  </si>
  <si>
    <t>定性分析方法 JIS A 1481-2 ご依頼の場合、分析試料写真(断面）は対象外です。1481-1を選択するか、ご相談ください.</t>
    <rPh sb="27" eb="33">
      <t>ブンセキシリョウシャシン</t>
    </rPh>
    <rPh sb="34" eb="36">
      <t>ダンメン</t>
    </rPh>
    <rPh sb="38" eb="41">
      <t>タイショウガイ</t>
    </rPh>
    <rPh sb="51" eb="53">
      <t>センタク</t>
    </rPh>
    <rPh sb="58" eb="60">
      <t>ソウダン</t>
    </rPh>
    <phoneticPr fontId="25"/>
  </si>
  <si>
    <t>この度は分析のご依頼をいただき、誠にありがとうございます。</t>
    <rPh sb="2" eb="3">
      <t>タビ</t>
    </rPh>
    <rPh sb="4" eb="6">
      <t>ブンセキ</t>
    </rPh>
    <rPh sb="8" eb="10">
      <t>イライ</t>
    </rPh>
    <rPh sb="16" eb="17">
      <t>マコト</t>
    </rPh>
    <phoneticPr fontId="1"/>
  </si>
  <si>
    <t>お客様への連絡等の目的以外には使用せず、当社以外の第三者には提供、開示いたしません。</t>
  </si>
  <si>
    <r>
      <t>採取日</t>
    </r>
    <r>
      <rPr>
        <sz val="9"/>
        <color rgb="FFFF0000"/>
        <rFont val="Meiryo UI"/>
        <family val="3"/>
        <charset val="128"/>
      </rPr>
      <t>*必須</t>
    </r>
    <phoneticPr fontId="25"/>
  </si>
  <si>
    <t>次回以降もちこし</t>
    <rPh sb="0" eb="4">
      <t>ジカイイコウ</t>
    </rPh>
    <phoneticPr fontId="4"/>
  </si>
  <si>
    <t>仮）納期パターン</t>
    <rPh sb="0" eb="1">
      <t>カリ</t>
    </rPh>
    <rPh sb="2" eb="4">
      <t>ノウキ</t>
    </rPh>
    <phoneticPr fontId="25"/>
  </si>
  <si>
    <t>NS特急</t>
    <rPh sb="2" eb="4">
      <t>トッキュウ</t>
    </rPh>
    <phoneticPr fontId="25"/>
  </si>
  <si>
    <t>NS快速</t>
    <rPh sb="2" eb="4">
      <t>カイソク</t>
    </rPh>
    <phoneticPr fontId="25"/>
  </si>
  <si>
    <t>NS標準</t>
    <rPh sb="2" eb="4">
      <t>ヒョウジュン</t>
    </rPh>
    <phoneticPr fontId="25"/>
  </si>
  <si>
    <t>NS長納期</t>
    <rPh sb="2" eb="5">
      <t>チョウノウキ</t>
    </rPh>
    <phoneticPr fontId="25"/>
  </si>
  <si>
    <t>jp12-ns-order-hamamatsu@eurofins.com</t>
    <phoneticPr fontId="4"/>
  </si>
  <si>
    <t>ens-info@nihonsoken.biz</t>
    <phoneticPr fontId="4"/>
  </si>
  <si>
    <r>
      <t xml:space="preserve"> 層別分析
　</t>
    </r>
    <r>
      <rPr>
        <sz val="9"/>
        <color theme="1"/>
        <rFont val="Meiryo UI"/>
        <family val="3"/>
        <charset val="128"/>
      </rPr>
      <t>(JIS A 1481-1専用)</t>
    </r>
    <rPh sb="1" eb="3">
      <t>ソウベツ</t>
    </rPh>
    <rPh sb="3" eb="5">
      <t>ブンセキ</t>
    </rPh>
    <rPh sb="20" eb="22">
      <t>センヨウ</t>
    </rPh>
    <phoneticPr fontId="3"/>
  </si>
  <si>
    <t>本エクセルブックは、お客様よりご発送またはお持込いただく分析試料についての分析依頼となります。</t>
    <rPh sb="0" eb="1">
      <t>ホン</t>
    </rPh>
    <rPh sb="11" eb="12">
      <t>キャク</t>
    </rPh>
    <rPh sb="12" eb="13">
      <t>サマ</t>
    </rPh>
    <rPh sb="16" eb="18">
      <t>ハッソウ</t>
    </rPh>
    <rPh sb="22" eb="23">
      <t>モ</t>
    </rPh>
    <rPh sb="23" eb="24">
      <t>コ</t>
    </rPh>
    <rPh sb="28" eb="30">
      <t>ブンセキ</t>
    </rPh>
    <rPh sb="30" eb="32">
      <t>シリョウ</t>
    </rPh>
    <rPh sb="37" eb="39">
      <t>ブンセキ</t>
    </rPh>
    <rPh sb="39" eb="41">
      <t>イライ</t>
    </rPh>
    <phoneticPr fontId="1"/>
  </si>
  <si>
    <t>速報目安</t>
    <rPh sb="0" eb="4">
      <t>ソクホウメヤス</t>
    </rPh>
    <phoneticPr fontId="25"/>
  </si>
  <si>
    <t>注意事項</t>
    <rPh sb="0" eb="4">
      <t>チュウイジコウ</t>
    </rPh>
    <phoneticPr fontId="25"/>
  </si>
  <si>
    <t>sum</t>
    <phoneticPr fontId="25"/>
  </si>
  <si>
    <t>速報早出し</t>
    <rPh sb="0" eb="2">
      <t>ソクホウ</t>
    </rPh>
    <rPh sb="2" eb="4">
      <t>ハヤダ</t>
    </rPh>
    <phoneticPr fontId="25"/>
  </si>
  <si>
    <t>速報時間指定の有無</t>
    <rPh sb="0" eb="2">
      <t>ソクホウ</t>
    </rPh>
    <rPh sb="2" eb="4">
      <t>ジカン</t>
    </rPh>
    <rPh sb="4" eb="6">
      <t>シテイ</t>
    </rPh>
    <rPh sb="7" eb="9">
      <t>ウム</t>
    </rPh>
    <phoneticPr fontId="25"/>
  </si>
  <si>
    <t>J11で判断</t>
    <rPh sb="4" eb="6">
      <t>ハンダン</t>
    </rPh>
    <phoneticPr fontId="25"/>
  </si>
  <si>
    <t>追記</t>
    <rPh sb="0" eb="2">
      <t>ツイキ</t>
    </rPh>
    <phoneticPr fontId="25"/>
  </si>
  <si>
    <t>アスベスト建材</t>
    <rPh sb="5" eb="7">
      <t>ケンザイ</t>
    </rPh>
    <phoneticPr fontId="4"/>
  </si>
  <si>
    <t>アスベスト建材以外</t>
    <rPh sb="5" eb="7">
      <t>ケンザイ</t>
    </rPh>
    <rPh sb="7" eb="9">
      <t>イガイ</t>
    </rPh>
    <phoneticPr fontId="4"/>
  </si>
  <si>
    <t>JIS A1481-1、5</t>
    <phoneticPr fontId="25"/>
  </si>
  <si>
    <t>アスベストＧ 福島分析センター</t>
    <rPh sb="7" eb="9">
      <t>フクシマ</t>
    </rPh>
    <rPh sb="9" eb="11">
      <t>ブンセキ</t>
    </rPh>
    <phoneticPr fontId="4"/>
  </si>
  <si>
    <t>ASM課</t>
    <rPh sb="3" eb="4">
      <t>カ</t>
    </rPh>
    <phoneticPr fontId="4"/>
  </si>
  <si>
    <t>ユーロフィン日本総研(株)　ASM課</t>
    <rPh sb="17" eb="18">
      <t>カ</t>
    </rPh>
    <phoneticPr fontId="4"/>
  </si>
  <si>
    <t>分析部署</t>
    <rPh sb="0" eb="2">
      <t>ブンセキ</t>
    </rPh>
    <rPh sb="2" eb="4">
      <t>ブショ</t>
    </rPh>
    <phoneticPr fontId="25"/>
  </si>
  <si>
    <t>小分類</t>
    <phoneticPr fontId="25"/>
  </si>
  <si>
    <t>拡張情報２９</t>
    <rPh sb="0" eb="2">
      <t>カクチョウ</t>
    </rPh>
    <rPh sb="2" eb="4">
      <t>ジョウホウ</t>
    </rPh>
    <phoneticPr fontId="25"/>
  </si>
  <si>
    <t>メールコメント用拡張情報</t>
    <rPh sb="7" eb="8">
      <t>ヨウ</t>
    </rPh>
    <rPh sb="8" eb="10">
      <t>カクチョウ</t>
    </rPh>
    <rPh sb="10" eb="12">
      <t>ジョウホウ</t>
    </rPh>
    <phoneticPr fontId="25"/>
  </si>
  <si>
    <t>環境公害分析センター様（速報時間指定：15時）</t>
    <rPh sb="21" eb="22">
      <t>ジ</t>
    </rPh>
    <phoneticPr fontId="4"/>
  </si>
  <si>
    <t>速報時間指定：〇時</t>
    <rPh sb="0" eb="2">
      <t>ソクホウ</t>
    </rPh>
    <rPh sb="2" eb="4">
      <t>ジカン</t>
    </rPh>
    <rPh sb="4" eb="6">
      <t>シテイ</t>
    </rPh>
    <rPh sb="8" eb="9">
      <t>ジ</t>
    </rPh>
    <phoneticPr fontId="4"/>
  </si>
  <si>
    <t>定型文メールへの追加コメント（拡張情報29)</t>
    <rPh sb="0" eb="2">
      <t>テイケイ</t>
    </rPh>
    <rPh sb="2" eb="3">
      <t>ブン</t>
    </rPh>
    <rPh sb="8" eb="10">
      <t>ツイカ</t>
    </rPh>
    <rPh sb="15" eb="17">
      <t>カクチョウ</t>
    </rPh>
    <rPh sb="17" eb="19">
      <t>ジョウホウ</t>
    </rPh>
    <phoneticPr fontId="4"/>
  </si>
  <si>
    <t>送付書への追加コメント（G74に赤字）</t>
    <rPh sb="0" eb="2">
      <t>ソウフ</t>
    </rPh>
    <rPh sb="2" eb="3">
      <t>ショ</t>
    </rPh>
    <rPh sb="5" eb="7">
      <t>ツイカ</t>
    </rPh>
    <rPh sb="16" eb="18">
      <t>アカジ</t>
    </rPh>
    <phoneticPr fontId="4"/>
  </si>
  <si>
    <t>営業ASM設定で入力</t>
    <rPh sb="0" eb="2">
      <t>エイギョウ</t>
    </rPh>
    <rPh sb="5" eb="7">
      <t>セッテイ</t>
    </rPh>
    <rPh sb="8" eb="10">
      <t>ニュウリョク</t>
    </rPh>
    <phoneticPr fontId="25"/>
  </si>
  <si>
    <t>コメント用の記入欄（現在環境公害分析センター様向けのコメント入力しています。顧客ごとにコメント入力したい場合は変更してください）</t>
    <rPh sb="4" eb="5">
      <t>ヨウ</t>
    </rPh>
    <rPh sb="6" eb="8">
      <t>キニュウ</t>
    </rPh>
    <rPh sb="8" eb="9">
      <t>ラン</t>
    </rPh>
    <rPh sb="10" eb="12">
      <t>ゲンザイ</t>
    </rPh>
    <rPh sb="12" eb="14">
      <t>カンキョウ</t>
    </rPh>
    <rPh sb="14" eb="16">
      <t>コウガイ</t>
    </rPh>
    <rPh sb="16" eb="18">
      <t>ブンセキ</t>
    </rPh>
    <rPh sb="22" eb="23">
      <t>サマ</t>
    </rPh>
    <rPh sb="23" eb="24">
      <t>ム</t>
    </rPh>
    <rPh sb="30" eb="32">
      <t>ニュウリョク</t>
    </rPh>
    <rPh sb="38" eb="40">
      <t>コキャク</t>
    </rPh>
    <rPh sb="47" eb="49">
      <t>ニュウリョク</t>
    </rPh>
    <rPh sb="52" eb="54">
      <t>バアイ</t>
    </rPh>
    <rPh sb="55" eb="57">
      <t>ヘンコウ</t>
    </rPh>
    <phoneticPr fontId="4"/>
  </si>
  <si>
    <t>https://www.eurofins.co.jp/%E7%92%B0%E5%A2%83%E5%88%86%E6%9E%90/%E3%82%B5%E3%83%BC%E3%83%93%E3%82%B9/%E3%82%A2%E3%82%B9%E3%83%99%E3%82%B9%E3%83%88/</t>
    <phoneticPr fontId="4"/>
  </si>
  <si>
    <t xml:space="preserve"> 郵便番号（ﾊｲﾌﾝ不要）</t>
    <rPh sb="10" eb="12">
      <t>フヨウ</t>
    </rPh>
    <phoneticPr fontId="25"/>
  </si>
  <si>
    <t>定性のみ</t>
    <rPh sb="0" eb="2">
      <t>テイセイ</t>
    </rPh>
    <phoneticPr fontId="25"/>
  </si>
  <si>
    <t>定性定量</t>
    <rPh sb="0" eb="2">
      <t>テイセイ</t>
    </rPh>
    <rPh sb="2" eb="4">
      <t>テイリョウ</t>
    </rPh>
    <phoneticPr fontId="25"/>
  </si>
  <si>
    <t>JIS A 1481-1</t>
    <phoneticPr fontId="25"/>
  </si>
  <si>
    <t>JIS A 1481-1
JIS A 1481-5</t>
    <phoneticPr fontId="25"/>
  </si>
  <si>
    <t>JIS A 1481-2</t>
    <phoneticPr fontId="25"/>
  </si>
  <si>
    <t>JIS A 1481-2
JIS A 1481-3</t>
    <phoneticPr fontId="25"/>
  </si>
  <si>
    <t>追加</t>
  </si>
  <si>
    <r>
      <t xml:space="preserve"> 分析試料写真</t>
    </r>
    <r>
      <rPr>
        <sz val="9"/>
        <color theme="1"/>
        <rFont val="Meiryo UI"/>
        <family val="3"/>
        <charset val="128"/>
      </rPr>
      <t>(断面)</t>
    </r>
    <rPh sb="1" eb="3">
      <t>ブンセキ</t>
    </rPh>
    <rPh sb="3" eb="5">
      <t>シリョウ</t>
    </rPh>
    <rPh sb="5" eb="7">
      <t>シャシン</t>
    </rPh>
    <rPh sb="8" eb="10">
      <t>ダンメン</t>
    </rPh>
    <phoneticPr fontId="3"/>
  </si>
  <si>
    <t xml:space="preserve"> 建築物等の種類</t>
    <rPh sb="1" eb="5">
      <t>ケンチクブツナド</t>
    </rPh>
    <rPh sb="6" eb="8">
      <t>シュルイ</t>
    </rPh>
    <phoneticPr fontId="4"/>
  </si>
  <si>
    <t>建築物等の種類</t>
    <phoneticPr fontId="25"/>
  </si>
  <si>
    <t>=入力フォーム!P287</t>
    <phoneticPr fontId="25"/>
  </si>
  <si>
    <t>鉄骨構造（S造）</t>
  </si>
  <si>
    <t>鉄筋コンクリート構造（RC造）</t>
  </si>
  <si>
    <t>鉄骨鉄筋コンクリート構造（SRC造）</t>
  </si>
  <si>
    <t>木造</t>
  </si>
  <si>
    <t>※分析に必要な試料量に満たない場合は、定性定量分析をご依頼でも、</t>
    <phoneticPr fontId="25"/>
  </si>
  <si>
    <t>ただし、分析依頼書と試料袋の記載が明らかに異なる場合等は問合せいたします。</t>
    <phoneticPr fontId="25"/>
  </si>
  <si>
    <t>※分析に必要な試料量に満たない場合は、層別分析をご依頼でも、</t>
    <rPh sb="19" eb="21">
      <t>ソウベツ</t>
    </rPh>
    <phoneticPr fontId="24"/>
  </si>
  <si>
    <r>
      <rPr>
        <b/>
        <u/>
        <sz val="11"/>
        <color theme="1"/>
        <rFont val="Meiryo UI"/>
        <family val="3"/>
        <charset val="128"/>
      </rPr>
      <t>問い合わせをせず層別分析なし</t>
    </r>
    <r>
      <rPr>
        <u/>
        <sz val="11"/>
        <color theme="1"/>
        <rFont val="Meiryo UI"/>
        <family val="3"/>
        <charset val="128"/>
      </rPr>
      <t>で分析に着手いたします。</t>
    </r>
    <rPh sb="8" eb="10">
      <t>ソウベツ</t>
    </rPh>
    <rPh sb="10" eb="12">
      <t>ブンセキ</t>
    </rPh>
    <phoneticPr fontId="24"/>
  </si>
  <si>
    <r>
      <rPr>
        <b/>
        <u/>
        <sz val="11"/>
        <color theme="1"/>
        <rFont val="Meiryo UI"/>
        <family val="3"/>
        <charset val="128"/>
      </rPr>
      <t>問い合わせをせず定性分析のみ</t>
    </r>
    <r>
      <rPr>
        <u/>
        <sz val="11"/>
        <color theme="1"/>
        <rFont val="Meiryo UI"/>
        <family val="3"/>
        <charset val="128"/>
      </rPr>
      <t>で分析に着手いたします。</t>
    </r>
    <phoneticPr fontId="25"/>
  </si>
  <si>
    <r>
      <t>※試料袋と記載内容が異なる場合は、</t>
    </r>
    <r>
      <rPr>
        <b/>
        <u/>
        <sz val="11"/>
        <color theme="1"/>
        <rFont val="Meiryo UI"/>
        <family val="3"/>
        <charset val="128"/>
      </rPr>
      <t>分析依頼書の試料名称等を正</t>
    </r>
    <r>
      <rPr>
        <u/>
        <sz val="11"/>
        <color theme="1"/>
        <rFont val="Meiryo UI"/>
        <family val="3"/>
        <charset val="128"/>
      </rPr>
      <t>として進めます。</t>
    </r>
    <phoneticPr fontId="25"/>
  </si>
  <si>
    <t>採取袋と記載が異なる場合、試料名称等は依頼書通りで問題ありません。</t>
    <phoneticPr fontId="4"/>
  </si>
  <si>
    <t>　試料名称（建材等の種類と名称）</t>
    <rPh sb="3" eb="5">
      <t>メイショウ</t>
    </rPh>
    <rPh sb="6" eb="8">
      <t>ケンザイ</t>
    </rPh>
    <rPh sb="8" eb="9">
      <t>トウ</t>
    </rPh>
    <rPh sb="10" eb="12">
      <t>シュルイ</t>
    </rPh>
    <rPh sb="13" eb="15">
      <t>メイショウ</t>
    </rPh>
    <phoneticPr fontId="5"/>
  </si>
  <si>
    <t xml:space="preserve">  試料採取場所と採取部位</t>
    <phoneticPr fontId="25"/>
  </si>
  <si>
    <t>採取方法</t>
    <rPh sb="0" eb="2">
      <t>サイシュ</t>
    </rPh>
    <rPh sb="2" eb="4">
      <t>ホウホウ</t>
    </rPh>
    <phoneticPr fontId="25"/>
  </si>
  <si>
    <t>建築物等の種類</t>
  </si>
  <si>
    <t>追加</t>
    <rPh sb="0" eb="2">
      <t>ツイカ</t>
    </rPh>
    <phoneticPr fontId="25"/>
  </si>
  <si>
    <t>採取方法</t>
    <phoneticPr fontId="25"/>
  </si>
  <si>
    <t xml:space="preserve"> 会社名</t>
    <rPh sb="1" eb="4">
      <t>カイシャメイ</t>
    </rPh>
    <phoneticPr fontId="4"/>
  </si>
  <si>
    <t>分析試料数</t>
    <phoneticPr fontId="4"/>
  </si>
  <si>
    <t xml:space="preserve"> 報告書</t>
    <rPh sb="1" eb="4">
      <t>ホウコクショ</t>
    </rPh>
    <phoneticPr fontId="4"/>
  </si>
  <si>
    <t xml:space="preserve"> 宛先名</t>
    <phoneticPr fontId="4"/>
  </si>
  <si>
    <t xml:space="preserve"> 分析</t>
    <rPh sb="1" eb="3">
      <t>ブンセキ</t>
    </rPh>
    <phoneticPr fontId="4"/>
  </si>
  <si>
    <t>分析試料写真</t>
    <rPh sb="4" eb="6">
      <t>シャシン</t>
    </rPh>
    <phoneticPr fontId="4"/>
  </si>
  <si>
    <t>添付資料</t>
    <rPh sb="0" eb="2">
      <t>テンプ</t>
    </rPh>
    <rPh sb="2" eb="4">
      <t>シリョウ</t>
    </rPh>
    <phoneticPr fontId="4"/>
  </si>
  <si>
    <t>試料取扱</t>
    <rPh sb="0" eb="2">
      <t>シリョウ</t>
    </rPh>
    <rPh sb="2" eb="4">
      <t>トリアツカイ</t>
    </rPh>
    <phoneticPr fontId="4"/>
  </si>
  <si>
    <t xml:space="preserve"> 納期</t>
    <phoneticPr fontId="4"/>
  </si>
  <si>
    <t xml:space="preserve"> 種類</t>
    <phoneticPr fontId="4"/>
  </si>
  <si>
    <t>現場住所</t>
    <rPh sb="0" eb="2">
      <t>ゲンバ</t>
    </rPh>
    <rPh sb="2" eb="4">
      <t>ジュウショ</t>
    </rPh>
    <phoneticPr fontId="4"/>
  </si>
  <si>
    <t>建屋名称</t>
    <rPh sb="0" eb="2">
      <t>タテヤ</t>
    </rPh>
    <rPh sb="2" eb="4">
      <t>メイショウ</t>
    </rPh>
    <phoneticPr fontId="4"/>
  </si>
  <si>
    <t>建屋用途</t>
    <rPh sb="0" eb="2">
      <t>タテヤ</t>
    </rPh>
    <rPh sb="2" eb="4">
      <t>ヨウト</t>
    </rPh>
    <phoneticPr fontId="4"/>
  </si>
  <si>
    <t>施工年</t>
    <rPh sb="0" eb="2">
      <t>セコウ</t>
    </rPh>
    <rPh sb="2" eb="3">
      <t>ネン</t>
    </rPh>
    <phoneticPr fontId="4"/>
  </si>
  <si>
    <t>試料量が少量の場合、層別分析の依頼でも層別なしで分析して問題ありません。</t>
    <phoneticPr fontId="4"/>
  </si>
  <si>
    <t>形状材質</t>
    <rPh sb="0" eb="2">
      <t>ケイジョウ</t>
    </rPh>
    <rPh sb="2" eb="4">
      <t>ザイシツ</t>
    </rPh>
    <phoneticPr fontId="4"/>
  </si>
  <si>
    <t>大きさ</t>
    <rPh sb="0" eb="1">
      <t>オオ</t>
    </rPh>
    <phoneticPr fontId="4"/>
  </si>
  <si>
    <t>試料取扱事前確認</t>
    <rPh sb="0" eb="2">
      <t>シリョウ</t>
    </rPh>
    <rPh sb="2" eb="4">
      <t>トリアツカイ</t>
    </rPh>
    <rPh sb="4" eb="6">
      <t>ジゼン</t>
    </rPh>
    <rPh sb="6" eb="8">
      <t>カクニン</t>
    </rPh>
    <phoneticPr fontId="25"/>
  </si>
  <si>
    <t>採取方法</t>
    <rPh sb="0" eb="2">
      <t>サイシュ</t>
    </rPh>
    <rPh sb="2" eb="4">
      <t>ホウホウ</t>
    </rPh>
    <phoneticPr fontId="4"/>
  </si>
  <si>
    <t>： 氏名/所属/資格</t>
    <rPh sb="8" eb="10">
      <t>シカク</t>
    </rPh>
    <phoneticPr fontId="4"/>
  </si>
  <si>
    <t xml:space="preserve"> 試料採取場所と採取部位</t>
    <rPh sb="1" eb="3">
      <t>シリョウ</t>
    </rPh>
    <rPh sb="3" eb="5">
      <t>サイシュ</t>
    </rPh>
    <rPh sb="5" eb="7">
      <t>バショ</t>
    </rPh>
    <rPh sb="8" eb="10">
      <t>サイシュ</t>
    </rPh>
    <rPh sb="10" eb="12">
      <t>ブイ</t>
    </rPh>
    <phoneticPr fontId="4"/>
  </si>
  <si>
    <t xml:space="preserve"> 試料名称（建材等の種類と名称）</t>
    <rPh sb="1" eb="3">
      <t>シリョウ</t>
    </rPh>
    <rPh sb="3" eb="5">
      <t>メイショウ</t>
    </rPh>
    <rPh sb="6" eb="8">
      <t>ケンザイ</t>
    </rPh>
    <rPh sb="8" eb="9">
      <t>トウ</t>
    </rPh>
    <rPh sb="10" eb="12">
      <t>シュルイ</t>
    </rPh>
    <rPh sb="13" eb="15">
      <t>メイショウ</t>
    </rPh>
    <phoneticPr fontId="4"/>
  </si>
  <si>
    <t xml:space="preserve"> 分析方法</t>
    <rPh sb="1" eb="3">
      <t>ブンセキ</t>
    </rPh>
    <rPh sb="3" eb="5">
      <t>ホウホウ</t>
    </rPh>
    <phoneticPr fontId="4"/>
  </si>
  <si>
    <t xml:space="preserve"> 連絡事項</t>
    <phoneticPr fontId="4"/>
  </si>
  <si>
    <t xml:space="preserve"> ご担当者</t>
    <phoneticPr fontId="4"/>
  </si>
  <si>
    <t xml:space="preserve"> お客様</t>
    <rPh sb="2" eb="4">
      <t>キャクサマ</t>
    </rPh>
    <phoneticPr fontId="4"/>
  </si>
  <si>
    <t xml:space="preserve"> 番号</t>
    <phoneticPr fontId="4"/>
  </si>
  <si>
    <t xml:space="preserve"> Mail</t>
    <phoneticPr fontId="4"/>
  </si>
  <si>
    <t>報告書部数</t>
    <rPh sb="0" eb="3">
      <t>ホウコクショ</t>
    </rPh>
    <rPh sb="3" eb="5">
      <t>ブスウ</t>
    </rPh>
    <phoneticPr fontId="4"/>
  </si>
  <si>
    <t>層別分析</t>
    <rPh sb="0" eb="2">
      <t>ソウベツ</t>
    </rPh>
    <rPh sb="2" eb="4">
      <t>ブンセキ</t>
    </rPh>
    <phoneticPr fontId="4"/>
  </si>
  <si>
    <t>6.1.【報告書送付先情報】</t>
    <rPh sb="8" eb="11">
      <t>ソウフサキ</t>
    </rPh>
    <phoneticPr fontId="1"/>
  </si>
  <si>
    <t>4.3. 報告書情報</t>
    <rPh sb="8" eb="10">
      <t>ジョウホウ</t>
    </rPh>
    <phoneticPr fontId="4"/>
  </si>
  <si>
    <t xml:space="preserve"> 報告書宛先名 </t>
    <phoneticPr fontId="5"/>
  </si>
  <si>
    <t xml:space="preserve"> 報告書種類</t>
    <rPh sb="4" eb="6">
      <t>シュルイ</t>
    </rPh>
    <phoneticPr fontId="5"/>
  </si>
  <si>
    <t xml:space="preserve"> 報告書部数</t>
    <rPh sb="4" eb="6">
      <t>ブスウ</t>
    </rPh>
    <phoneticPr fontId="5"/>
  </si>
  <si>
    <t xml:space="preserve">定性分析方法 JIS A 1481-1 報告書様式　厚生労働省様式　ご依頼の場合「層別分析」をご依頼ください。 </t>
    <rPh sb="23" eb="25">
      <t>ヨウシキ</t>
    </rPh>
    <rPh sb="26" eb="31">
      <t>コウセイロウドウショウ</t>
    </rPh>
    <rPh sb="31" eb="33">
      <t>ヨウシキ</t>
    </rPh>
    <rPh sb="35" eb="37">
      <t>イライ</t>
    </rPh>
    <rPh sb="38" eb="40">
      <t>バアイ</t>
    </rPh>
    <rPh sb="41" eb="43">
      <t>ソウベツ</t>
    </rPh>
    <rPh sb="43" eb="45">
      <t>ブンセキ</t>
    </rPh>
    <rPh sb="48" eb="50">
      <t>イライ</t>
    </rPh>
    <phoneticPr fontId="25"/>
  </si>
  <si>
    <t>6.【報告書送付先・請求書送付先情報】</t>
    <rPh sb="6" eb="9">
      <t>ソウフサキ</t>
    </rPh>
    <rPh sb="10" eb="12">
      <t>セイキュウ</t>
    </rPh>
    <rPh sb="12" eb="13">
      <t>ショ</t>
    </rPh>
    <rPh sb="13" eb="16">
      <t>ソウフサキ</t>
    </rPh>
    <rPh sb="16" eb="18">
      <t>ジョウホウ</t>
    </rPh>
    <phoneticPr fontId="5"/>
  </si>
  <si>
    <t xml:space="preserve"> 報告書送付先 </t>
    <rPh sb="4" eb="6">
      <t>ソウフ</t>
    </rPh>
    <rPh sb="6" eb="7">
      <t>サキ</t>
    </rPh>
    <phoneticPr fontId="5"/>
  </si>
  <si>
    <t>7.【現場情報】　報告書種類により必要記載事項が変わります</t>
    <rPh sb="3" eb="5">
      <t>ゲンバ</t>
    </rPh>
    <rPh sb="5" eb="7">
      <t>ジョウホウ</t>
    </rPh>
    <rPh sb="17" eb="19">
      <t>ヒツヨウ</t>
    </rPh>
    <rPh sb="19" eb="21">
      <t>キサイ</t>
    </rPh>
    <rPh sb="21" eb="23">
      <t>ジコウ</t>
    </rPh>
    <rPh sb="24" eb="25">
      <t>カ</t>
    </rPh>
    <phoneticPr fontId="5"/>
  </si>
  <si>
    <t xml:space="preserve"> 報告書部数</t>
    <rPh sb="4" eb="6">
      <t>ブスウ</t>
    </rPh>
    <phoneticPr fontId="4"/>
  </si>
  <si>
    <t>指定報告書送付先</t>
    <rPh sb="0" eb="2">
      <t>シテイ</t>
    </rPh>
    <rPh sb="5" eb="7">
      <t>ソウフ</t>
    </rPh>
    <rPh sb="7" eb="8">
      <t>サキ</t>
    </rPh>
    <phoneticPr fontId="5"/>
  </si>
  <si>
    <t>6.1【報告書送付先】</t>
    <rPh sb="7" eb="10">
      <t>ソウフサキ</t>
    </rPh>
    <phoneticPr fontId="25"/>
  </si>
  <si>
    <t>※定性分析方法 JIS A 1481-2 ご依頼の場合、
層別分析は行えませんので1481-1をご選択ください。</t>
    <phoneticPr fontId="25"/>
  </si>
  <si>
    <t>定性分析方法 JIS A 1481-2 ご依頼の場合、分析試料写真(断面）は対象外です。
1481-1を選択するか、ご相談ください。</t>
    <phoneticPr fontId="25"/>
  </si>
  <si>
    <t>試料量小:層別なし可</t>
    <rPh sb="0" eb="3">
      <t>シリョウリョウ</t>
    </rPh>
    <rPh sb="3" eb="4">
      <t>ショウ</t>
    </rPh>
    <rPh sb="5" eb="7">
      <t>ソウベツ</t>
    </rPh>
    <rPh sb="9" eb="10">
      <t>カ</t>
    </rPh>
    <phoneticPr fontId="25"/>
  </si>
  <si>
    <t xml:space="preserve"> 分析納期（速報）</t>
    <phoneticPr fontId="4"/>
  </si>
  <si>
    <t>4.2. 報告書情報</t>
    <rPh sb="8" eb="10">
      <t>ジョウホウ</t>
    </rPh>
    <phoneticPr fontId="4"/>
  </si>
  <si>
    <t>4.3. オプション項目</t>
    <rPh sb="10" eb="12">
      <t>コウモク</t>
    </rPh>
    <phoneticPr fontId="4"/>
  </si>
  <si>
    <t>　【分析試料送付先】</t>
    <rPh sb="2" eb="4">
      <t>ブンセキ</t>
    </rPh>
    <rPh sb="4" eb="6">
      <t>シリョウ</t>
    </rPh>
    <rPh sb="6" eb="8">
      <t>ソウフ</t>
    </rPh>
    <rPh sb="8" eb="9">
      <t>サキ</t>
    </rPh>
    <phoneticPr fontId="5"/>
  </si>
  <si>
    <t>試料
番号</t>
    <rPh sb="0" eb="2">
      <t>シリョウ</t>
    </rPh>
    <rPh sb="3" eb="5">
      <t>バンゴウ</t>
    </rPh>
    <phoneticPr fontId="4"/>
  </si>
  <si>
    <t>採取者</t>
    <phoneticPr fontId="4"/>
  </si>
  <si>
    <t>指示者</t>
    <rPh sb="0" eb="2">
      <t>シジ</t>
    </rPh>
    <rPh sb="2" eb="3">
      <t>シャ</t>
    </rPh>
    <phoneticPr fontId="4"/>
  </si>
  <si>
    <t xml:space="preserve"> 【試料別情報】</t>
    <rPh sb="2" eb="4">
      <t>シリョウ</t>
    </rPh>
    <rPh sb="4" eb="5">
      <t>ベツ</t>
    </rPh>
    <rPh sb="5" eb="7">
      <t>ジョウホウ</t>
    </rPh>
    <phoneticPr fontId="25"/>
  </si>
  <si>
    <t>2枚目　</t>
    <rPh sb="1" eb="3">
      <t>マイメ</t>
    </rPh>
    <phoneticPr fontId="4"/>
  </si>
  <si>
    <t>5枚目</t>
    <rPh sb="1" eb="3">
      <t>マイメ</t>
    </rPh>
    <phoneticPr fontId="4"/>
  </si>
  <si>
    <t>6枚目</t>
    <rPh sb="1" eb="3">
      <t>マイメ</t>
    </rPh>
    <phoneticPr fontId="4"/>
  </si>
  <si>
    <t xml:space="preserve"> TEL</t>
    <phoneticPr fontId="4"/>
  </si>
  <si>
    <t xml:space="preserve"> Mob</t>
    <phoneticPr fontId="4"/>
  </si>
  <si>
    <t>　【Excel依頼書送信先】</t>
    <rPh sb="7" eb="10">
      <t>イライショ</t>
    </rPh>
    <rPh sb="10" eb="12">
      <t>ソウシン</t>
    </rPh>
    <rPh sb="12" eb="13">
      <t>サキ</t>
    </rPh>
    <phoneticPr fontId="5"/>
  </si>
  <si>
    <t xml:space="preserve">  下記メールアドレス宛に送信をお願い致します。</t>
    <rPh sb="2" eb="4">
      <t>カキ</t>
    </rPh>
    <rPh sb="11" eb="12">
      <t>アテ</t>
    </rPh>
    <rPh sb="13" eb="15">
      <t>ソウシン</t>
    </rPh>
    <rPh sb="17" eb="18">
      <t>ネガ</t>
    </rPh>
    <rPh sb="19" eb="20">
      <t>イタ</t>
    </rPh>
    <phoneticPr fontId="4"/>
  </si>
  <si>
    <t>受注確定後　</t>
    <rPh sb="0" eb="2">
      <t>ジュチュウ</t>
    </rPh>
    <rPh sb="2" eb="4">
      <t>カクテイ</t>
    </rPh>
    <rPh sb="4" eb="5">
      <t>ゴ</t>
    </rPh>
    <phoneticPr fontId="25"/>
  </si>
  <si>
    <t>ns_order_hamamatsu@etjp.eurofinsasia.com</t>
    <phoneticPr fontId="4"/>
  </si>
  <si>
    <t>静岡県浜松市中央区西島町1325番地</t>
    <rPh sb="6" eb="9">
      <t>チュウオウク</t>
    </rPh>
    <rPh sb="16" eb="18">
      <t>バンチ</t>
    </rPh>
    <phoneticPr fontId="4"/>
  </si>
  <si>
    <t>アスベスト分析依頼(入力フォーム)</t>
    <rPh sb="5" eb="7">
      <t>ブンセキ</t>
    </rPh>
    <rPh sb="7" eb="9">
      <t>イライ</t>
    </rPh>
    <rPh sb="10" eb="12">
      <t>ニュウリョク</t>
    </rPh>
    <phoneticPr fontId="1"/>
  </si>
  <si>
    <t>● 免責事項</t>
    <rPh sb="2" eb="6">
      <t>メンセキジコウ</t>
    </rPh>
    <phoneticPr fontId="4"/>
  </si>
  <si>
    <t>● ご依頼時の注意とお願い</t>
    <phoneticPr fontId="4"/>
  </si>
  <si>
    <t>● 分析方法と品質保証</t>
    <rPh sb="2" eb="4">
      <t>ブンセキ</t>
    </rPh>
    <rPh sb="4" eb="6">
      <t>ホウホウ</t>
    </rPh>
    <rPh sb="7" eb="9">
      <t>ヒンシツ</t>
    </rPh>
    <rPh sb="9" eb="11">
      <t>ホショウ</t>
    </rPh>
    <phoneticPr fontId="4"/>
  </si>
  <si>
    <t>●   弊社にて対応いたします各種分析方法の詳細は、弊社Webページよりご確認ください。</t>
    <rPh sb="4" eb="6">
      <t>ヘイシャ</t>
    </rPh>
    <rPh sb="8" eb="10">
      <t>タイオウ</t>
    </rPh>
    <rPh sb="15" eb="17">
      <t>カクシュ</t>
    </rPh>
    <rPh sb="17" eb="19">
      <t>ブンセキ</t>
    </rPh>
    <rPh sb="19" eb="21">
      <t>ホウホウ</t>
    </rPh>
    <rPh sb="22" eb="24">
      <t>ショウサイ</t>
    </rPh>
    <rPh sb="26" eb="28">
      <t>ヘイシャ</t>
    </rPh>
    <rPh sb="37" eb="39">
      <t>カクニン</t>
    </rPh>
    <phoneticPr fontId="4"/>
  </si>
  <si>
    <t>7.【現場情報】</t>
    <rPh sb="3" eb="5">
      <t>ゲンバ</t>
    </rPh>
    <rPh sb="5" eb="7">
      <t>ジョウホウ</t>
    </rPh>
    <phoneticPr fontId="5"/>
  </si>
  <si>
    <t>試料量が不足している場合、定性定量分析の依頼でも定性のみで進めて問題ありません。</t>
    <rPh sb="4" eb="6">
      <t>フソク</t>
    </rPh>
    <phoneticPr fontId="4"/>
  </si>
  <si>
    <t>試料量が不足している場合、層別分析の依頼でも層別なしで分析して問題ありません。</t>
    <rPh sb="0" eb="2">
      <t>シリョウ</t>
    </rPh>
    <rPh sb="2" eb="3">
      <t>リョウ</t>
    </rPh>
    <rPh sb="4" eb="6">
      <t>フソク</t>
    </rPh>
    <rPh sb="10" eb="12">
      <t>バアイ</t>
    </rPh>
    <rPh sb="13" eb="15">
      <t>ソウベツ</t>
    </rPh>
    <rPh sb="15" eb="17">
      <t>ブンセキ</t>
    </rPh>
    <rPh sb="18" eb="20">
      <t>イライ</t>
    </rPh>
    <rPh sb="22" eb="24">
      <t>ソウベツ</t>
    </rPh>
    <rPh sb="27" eb="29">
      <t>ブンセキ</t>
    </rPh>
    <rPh sb="31" eb="33">
      <t>モンダイ</t>
    </rPh>
    <phoneticPr fontId="24"/>
  </si>
  <si>
    <r>
      <t>●</t>
    </r>
    <r>
      <rPr>
        <sz val="7"/>
        <rFont val="游ゴシック"/>
        <family val="3"/>
        <charset val="128"/>
        <scheme val="minor"/>
      </rPr>
      <t xml:space="preserve">    </t>
    </r>
    <r>
      <rPr>
        <sz val="10"/>
        <rFont val="游ゴシック"/>
        <family val="3"/>
        <charset val="128"/>
        <scheme val="minor"/>
      </rPr>
      <t>分析試料写真（断面）およびその他技術的資料等は、有料オプションサービスとなります。</t>
    </r>
    <phoneticPr fontId="4"/>
  </si>
  <si>
    <r>
      <t>●</t>
    </r>
    <r>
      <rPr>
        <sz val="7"/>
        <rFont val="游ゴシック"/>
        <family val="3"/>
        <charset val="128"/>
        <scheme val="minor"/>
      </rPr>
      <t xml:space="preserve">    </t>
    </r>
    <r>
      <rPr>
        <sz val="10"/>
        <rFont val="游ゴシック"/>
        <family val="3"/>
        <charset val="128"/>
        <scheme val="minor"/>
      </rPr>
      <t>サービスプランにより、納期・価格が異なりますので、お間違えのないようにご注意ください。</t>
    </r>
  </si>
  <si>
    <t xml:space="preserve"> - 分析試料量と梱包方法のご案内 -</t>
    <phoneticPr fontId="4"/>
  </si>
  <si>
    <t>採取試料の目安・注意事項</t>
    <phoneticPr fontId="4"/>
  </si>
  <si>
    <t>試料の梱包方法</t>
    <phoneticPr fontId="4"/>
  </si>
  <si>
    <t>ロックウールなどの繊維状素材の試料は、比重が小さく試料量が少なくなる場合がございますのでご注意ください。</t>
    <phoneticPr fontId="4"/>
  </si>
  <si>
    <t>（厚みが5mm以下の場合は10cm×10cm程度）
石膏ボード、ケイ酸カルシウム板第一種
その他 天井材など</t>
    <phoneticPr fontId="4"/>
  </si>
  <si>
    <t>厚みが5mm以下の薄い成形板として、Pタイル、
長尺シートなどの床材が代表的です。
その他 壁紙、クロスなど</t>
    <phoneticPr fontId="4"/>
  </si>
  <si>
    <t>受付時に分析可能かどうか試料状態を確認しております。問題がある場合はご相談させていただいております。</t>
  </si>
  <si>
    <t>外壁、仕上塗材</t>
    <phoneticPr fontId="4"/>
  </si>
  <si>
    <t>吹付材、保温材</t>
    <phoneticPr fontId="4"/>
  </si>
  <si>
    <t>成形板(天井材)</t>
    <phoneticPr fontId="4"/>
  </si>
  <si>
    <t>成形板(床材、壁紙)</t>
    <phoneticPr fontId="4"/>
  </si>
  <si>
    <t>＜ 1点採取の梱包  ＞</t>
    <phoneticPr fontId="4"/>
  </si>
  <si>
    <t>＜ 複数点採取の梱包  ＞</t>
    <phoneticPr fontId="4"/>
  </si>
  <si>
    <t>採取量が一目でわかるオリジナル採取用袋を配布しています！
お気軽にお問合せください。</t>
    <phoneticPr fontId="4"/>
  </si>
  <si>
    <t>2024 / 01 / 01 
ボード
A倉庫2F　天井</t>
    <phoneticPr fontId="4"/>
  </si>
  <si>
    <t>1-1</t>
    <phoneticPr fontId="4"/>
  </si>
  <si>
    <t>1-2</t>
    <phoneticPr fontId="4"/>
  </si>
  <si>
    <t>1-3</t>
    <phoneticPr fontId="4"/>
  </si>
  <si>
    <t xml:space="preserve">  - アスベスト分析ご依頼の流れ -</t>
    <phoneticPr fontId="4"/>
  </si>
  <si>
    <t>試料採取と梱包</t>
    <phoneticPr fontId="4"/>
  </si>
  <si>
    <t>依頼書の入力＆メール送信</t>
    <phoneticPr fontId="4"/>
  </si>
  <si>
    <t>採取した試料はチャック付ポリ袋に二重に入れて密閉し
袋の表面に「試料名・採取場所・採取日」をご記入ください。</t>
    <phoneticPr fontId="4"/>
  </si>
  <si>
    <t>依頼入力フォーム、青色セル部分の必須項目等をご入力のうえ、Excelシートのまま下記宛てにメールご送付ください。</t>
    <phoneticPr fontId="4"/>
  </si>
  <si>
    <t>＜ Excel 依頼書メール送付先 ＞</t>
    <phoneticPr fontId="4"/>
  </si>
  <si>
    <t xml:space="preserve"> ※2024年1月より送付先アドレスが変更となりましたのでご注意ください。</t>
    <phoneticPr fontId="4"/>
  </si>
  <si>
    <t>採取試料＆送付書の発送</t>
    <phoneticPr fontId="4"/>
  </si>
  <si>
    <t>送付書フォーム(3シート目)よりアスベスト分析試料送付書を
印刷のうえ採取試料に同封し本社ラボへご発送ください。</t>
    <phoneticPr fontId="4"/>
  </si>
  <si>
    <t>＜ 採取試料＆送付書 発送先 ＞</t>
    <phoneticPr fontId="4"/>
  </si>
  <si>
    <t>※お急ぎの場合ヤマト宅急便・午前着指定にてご発送ください。
※2024年1月より発送先住所が変更となりましたのでご注意ください。</t>
    <phoneticPr fontId="4"/>
  </si>
  <si>
    <t>依頼書と試料が弊社到着後、分析開始となります</t>
    <phoneticPr fontId="4"/>
  </si>
  <si>
    <t>分析後、速報結果をメール送付、報告書を発送いたします。</t>
    <phoneticPr fontId="4"/>
  </si>
  <si>
    <t>躯体部分が厚い物は定量分析が困難な可能性が
あります。また、塗材のみの薄い試料や、粉状
の試料は、層別分析が困難な可能性があります。</t>
    <phoneticPr fontId="4"/>
  </si>
  <si>
    <t>6.1【報告書送付先】</t>
    <rPh sb="4" eb="7">
      <t>ホウコクショ</t>
    </rPh>
    <rPh sb="7" eb="10">
      <t>ソウフサキ</t>
    </rPh>
    <phoneticPr fontId="25"/>
  </si>
  <si>
    <t>6.2【請求書送付先】</t>
    <rPh sb="4" eb="7">
      <t>セイキュウショ</t>
    </rPh>
    <rPh sb="7" eb="10">
      <t>ソウフサキ</t>
    </rPh>
    <phoneticPr fontId="25"/>
  </si>
  <si>
    <r>
      <t>5</t>
    </r>
    <r>
      <rPr>
        <b/>
        <sz val="10"/>
        <color theme="0"/>
        <rFont val="游ゴシック"/>
        <family val="3"/>
        <charset val="128"/>
        <scheme val="minor"/>
      </rPr>
      <t>cm×</t>
    </r>
    <r>
      <rPr>
        <b/>
        <sz val="11"/>
        <color theme="0"/>
        <rFont val="游ゴシック"/>
        <family val="3"/>
        <charset val="128"/>
        <scheme val="minor"/>
      </rPr>
      <t>10</t>
    </r>
    <r>
      <rPr>
        <b/>
        <sz val="10"/>
        <color theme="0"/>
        <rFont val="游ゴシック"/>
        <family val="3"/>
        <charset val="128"/>
        <scheme val="minor"/>
      </rPr>
      <t>cm</t>
    </r>
    <r>
      <rPr>
        <b/>
        <sz val="6"/>
        <color theme="0"/>
        <rFont val="游ゴシック"/>
        <family val="3"/>
        <charset val="128"/>
        <scheme val="minor"/>
      </rPr>
      <t xml:space="preserve"> 程度</t>
    </r>
    <phoneticPr fontId="4"/>
  </si>
  <si>
    <r>
      <t>10</t>
    </r>
    <r>
      <rPr>
        <b/>
        <sz val="10"/>
        <color theme="0"/>
        <rFont val="游ゴシック"/>
        <family val="3"/>
        <charset val="128"/>
        <scheme val="minor"/>
      </rPr>
      <t>cm×</t>
    </r>
    <r>
      <rPr>
        <b/>
        <sz val="11"/>
        <color theme="0"/>
        <rFont val="游ゴシック"/>
        <family val="3"/>
        <charset val="128"/>
        <scheme val="minor"/>
      </rPr>
      <t>10</t>
    </r>
    <r>
      <rPr>
        <b/>
        <sz val="10"/>
        <color theme="0"/>
        <rFont val="游ゴシック"/>
        <family val="3"/>
        <charset val="128"/>
        <scheme val="minor"/>
      </rPr>
      <t>cm</t>
    </r>
    <r>
      <rPr>
        <b/>
        <sz val="6"/>
        <color theme="0"/>
        <rFont val="游ゴシック"/>
        <family val="3"/>
        <charset val="128"/>
        <scheme val="minor"/>
      </rPr>
      <t xml:space="preserve"> 程度</t>
    </r>
    <phoneticPr fontId="4"/>
  </si>
  <si>
    <t>ご入力いただく情報は試料受付、分析結果報告書作成時に必要となります。</t>
    <phoneticPr fontId="25"/>
  </si>
  <si>
    <t>2024/01/01  吹付材
A倉庫2F 梁</t>
    <phoneticPr fontId="4"/>
  </si>
  <si>
    <t>免責事項等に同意します</t>
    <phoneticPr fontId="4"/>
  </si>
  <si>
    <t>免責事項等をご確認の上、左チェックボックスにて同意をお願い致します</t>
    <phoneticPr fontId="4"/>
  </si>
  <si>
    <r>
      <t>5～10g 程度</t>
    </r>
    <r>
      <rPr>
        <b/>
        <sz val="8"/>
        <color theme="0"/>
        <rFont val="游ゴシック"/>
        <family val="3"/>
        <charset val="128"/>
        <scheme val="minor"/>
      </rPr>
      <t xml:space="preserve">
(約ゴルフボール1個分)</t>
    </r>
    <phoneticPr fontId="4"/>
  </si>
  <si>
    <r>
      <t>5～10g 程度</t>
    </r>
    <r>
      <rPr>
        <b/>
        <sz val="8"/>
        <color theme="0"/>
        <rFont val="游ゴシック"/>
        <family val="3"/>
        <charset val="128"/>
        <scheme val="minor"/>
      </rPr>
      <t xml:space="preserve">
(約ゴルフボール2個分)</t>
    </r>
    <phoneticPr fontId="4"/>
  </si>
  <si>
    <t xml:space="preserve">・試料はチャック付ポリ袋に二重に入れ、中身が漏れ出さないようしてください。	
・分析対象の建材のみ袋の中に入れてください。	
・試料は外側から量や性状がわかるよう、透明な袋に入れてください。	
・袋の表面に試料名・採取場所・採取日を記載してください。	
・検体数が多い場合は試料No.を記載いただくなどご協力をお願いいたします。	</t>
    <phoneticPr fontId="4"/>
  </si>
  <si>
    <r>
      <t xml:space="preserve">〒 430-0837   </t>
    </r>
    <r>
      <rPr>
        <b/>
        <sz val="16"/>
        <color rgb="FFC00000"/>
        <rFont val="游ゴシック"/>
        <family val="3"/>
        <charset val="128"/>
        <scheme val="minor"/>
      </rPr>
      <t>静岡県浜松市中央区西島町1325番地</t>
    </r>
    <r>
      <rPr>
        <b/>
        <sz val="14"/>
        <color theme="1"/>
        <rFont val="游ゴシック"/>
        <family val="3"/>
        <charset val="128"/>
        <scheme val="minor"/>
      </rPr>
      <t xml:space="preserve">
ユーロフィン日本総研株式会社　アスベストG
</t>
    </r>
    <r>
      <rPr>
        <b/>
        <sz val="12"/>
        <color theme="1"/>
        <rFont val="游ゴシック"/>
        <family val="3"/>
        <charset val="128"/>
        <scheme val="minor"/>
      </rPr>
      <t xml:space="preserve"> TEL. 053-425-7531</t>
    </r>
    <phoneticPr fontId="4"/>
  </si>
  <si>
    <t>５．弊社稼働状況により、納期調整にご協力をお願いする場合がございますので、予めご了承ください。</t>
    <rPh sb="2" eb="4">
      <t>ヘイシャ</t>
    </rPh>
    <rPh sb="4" eb="6">
      <t>カドウ</t>
    </rPh>
    <rPh sb="6" eb="8">
      <t>ジョウキョウ</t>
    </rPh>
    <rPh sb="12" eb="16">
      <t>ノウキチョウセイ</t>
    </rPh>
    <rPh sb="18" eb="20">
      <t>キョウリョク</t>
    </rPh>
    <rPh sb="22" eb="23">
      <t>ネガ</t>
    </rPh>
    <rPh sb="26" eb="28">
      <t>バアイ</t>
    </rPh>
    <rPh sb="37" eb="38">
      <t>アラカジ</t>
    </rPh>
    <rPh sb="40" eb="42">
      <t>リョウショウ</t>
    </rPh>
    <phoneticPr fontId="4"/>
  </si>
  <si>
    <t>７．分析試料は分析試料の受付後1か月保管した後、原則廃棄処分とさせていただきます。</t>
    <phoneticPr fontId="4"/>
  </si>
  <si>
    <t>2.【免責事項等の同意】</t>
    <rPh sb="3" eb="7">
      <t>メンセキジコウ</t>
    </rPh>
    <rPh sb="7" eb="8">
      <t>トウ</t>
    </rPh>
    <rPh sb="9" eb="11">
      <t>ドウイ</t>
    </rPh>
    <phoneticPr fontId="1"/>
  </si>
  <si>
    <t>ユーロフィン日本総研株式会社のアスベスト分析サービスのご利用に際し、下記の免責事項をご確認のうえ、</t>
    <phoneticPr fontId="4"/>
  </si>
  <si>
    <t>ご同意いただきますようお願い申し上げます。</t>
    <phoneticPr fontId="4"/>
  </si>
  <si>
    <t>１．試料性状、梱包状態、ご依頼の内容等により、弊社受入基準に適合しない場合は、分析をお断りする場合が</t>
    <rPh sb="39" eb="41">
      <t>ブンセキ</t>
    </rPh>
    <rPh sb="43" eb="44">
      <t>コトワ</t>
    </rPh>
    <rPh sb="47" eb="49">
      <t>バアイ</t>
    </rPh>
    <phoneticPr fontId="4"/>
  </si>
  <si>
    <t>ございますので、予めご了承ください。</t>
    <phoneticPr fontId="4"/>
  </si>
  <si>
    <t>２．輸送中のトラブル等による試料性状の変化に起因する分析結果への影響について、弊社では責任を負いかね</t>
    <rPh sb="19" eb="21">
      <t>キイン</t>
    </rPh>
    <phoneticPr fontId="4"/>
  </si>
  <si>
    <t>ますので、予めご了承ください。</t>
    <phoneticPr fontId="4"/>
  </si>
  <si>
    <r>
      <t>３．分析結果は、</t>
    </r>
    <r>
      <rPr>
        <u/>
        <sz val="10"/>
        <rFont val="游ゴシック"/>
        <family val="3"/>
        <charset val="128"/>
        <scheme val="minor"/>
      </rPr>
      <t>お客様よりお預かりした分析試料に対して確認を行った結果</t>
    </r>
    <r>
      <rPr>
        <sz val="10"/>
        <rFont val="游ゴシック"/>
        <family val="3"/>
        <charset val="128"/>
        <scheme val="minor"/>
      </rPr>
      <t>です。そのため、下記事項につい</t>
    </r>
    <rPh sb="2" eb="4">
      <t>ブンセキ</t>
    </rPh>
    <rPh sb="9" eb="11">
      <t>キャクサマ</t>
    </rPh>
    <rPh sb="24" eb="25">
      <t>タイ</t>
    </rPh>
    <rPh sb="27" eb="29">
      <t>カクニン</t>
    </rPh>
    <rPh sb="30" eb="31">
      <t>オコナ</t>
    </rPh>
    <rPh sb="33" eb="35">
      <t>ケッカ</t>
    </rPh>
    <rPh sb="43" eb="45">
      <t>カキ</t>
    </rPh>
    <rPh sb="45" eb="47">
      <t>ジコウ</t>
    </rPh>
    <phoneticPr fontId="4"/>
  </si>
  <si>
    <t>て予めご了承ください。</t>
    <phoneticPr fontId="4"/>
  </si>
  <si>
    <t>（１）石綿障害予防規則の事前調査における分析を依頼される場合、試料採取履歴に関する情報提供をお願い</t>
    <rPh sb="3" eb="5">
      <t>セキメン</t>
    </rPh>
    <rPh sb="5" eb="7">
      <t>ショウガイ</t>
    </rPh>
    <rPh sb="7" eb="9">
      <t>ヨボウ</t>
    </rPh>
    <rPh sb="9" eb="11">
      <t>キソク</t>
    </rPh>
    <rPh sb="12" eb="14">
      <t>ジゼン</t>
    </rPh>
    <rPh sb="14" eb="16">
      <t>チョウサ</t>
    </rPh>
    <rPh sb="20" eb="22">
      <t>ブンセキ</t>
    </rPh>
    <rPh sb="23" eb="25">
      <t>イライ</t>
    </rPh>
    <rPh sb="28" eb="30">
      <t>バアイ</t>
    </rPh>
    <rPh sb="31" eb="33">
      <t>シリョウ</t>
    </rPh>
    <rPh sb="33" eb="35">
      <t>サイシュ</t>
    </rPh>
    <rPh sb="35" eb="37">
      <t>リレキ</t>
    </rPh>
    <rPh sb="38" eb="39">
      <t>カン</t>
    </rPh>
    <rPh sb="41" eb="43">
      <t>ジョウホウ</t>
    </rPh>
    <rPh sb="43" eb="45">
      <t>テイキョウ</t>
    </rPh>
    <phoneticPr fontId="4"/>
  </si>
  <si>
    <t>　　　いたします。</t>
    <phoneticPr fontId="4"/>
  </si>
  <si>
    <t>（２）採取試料が建築物石綿含有建材調査者等の法令で定められた有資格者である場合、有資格者による調査</t>
    <rPh sb="3" eb="5">
      <t>サイシュ</t>
    </rPh>
    <rPh sb="5" eb="6">
      <t>リョウ</t>
    </rPh>
    <rPh sb="7" eb="10">
      <t>ケンチクブツ</t>
    </rPh>
    <rPh sb="10" eb="12">
      <t>イシワタ</t>
    </rPh>
    <rPh sb="12" eb="14">
      <t>ガンユウ</t>
    </rPh>
    <rPh sb="14" eb="16">
      <t>ケンザイ</t>
    </rPh>
    <rPh sb="16" eb="19">
      <t>チョウサシャ</t>
    </rPh>
    <rPh sb="19" eb="20">
      <t>トウ</t>
    </rPh>
    <rPh sb="21" eb="23">
      <t>ホウレイ</t>
    </rPh>
    <rPh sb="24" eb="25">
      <t>サダ</t>
    </rPh>
    <rPh sb="29" eb="33">
      <t>ユウシカクシャ</t>
    </rPh>
    <rPh sb="36" eb="38">
      <t>バアイ</t>
    </rPh>
    <rPh sb="39" eb="43">
      <t>ユウシカクシャ</t>
    </rPh>
    <rPh sb="47" eb="49">
      <t>チョウサ</t>
    </rPh>
    <phoneticPr fontId="4"/>
  </si>
  <si>
    <t>　　　診断結果に基づき分析を実施いたします。但し試料の性状等によっては確認のためお問い合わせをさせて</t>
    <phoneticPr fontId="4"/>
  </si>
  <si>
    <t>　　　いただく場合がございます。</t>
    <phoneticPr fontId="4"/>
  </si>
  <si>
    <t>（３）採取時における他の分析試料とのコンタミネーションや内外壁塗装時の施工ムラ等（非均一性）による</t>
    <phoneticPr fontId="4"/>
  </si>
  <si>
    <t>　　　分析結果への影響など、分析工程以外に関する責任は負いかねます。</t>
    <phoneticPr fontId="4"/>
  </si>
  <si>
    <t>（４）分析試料が工業製品等の場合、製造ロット（全数）の石綿含有有無を保証するものではありません。</t>
    <rPh sb="3" eb="7">
      <t>ブンセキシリョウ</t>
    </rPh>
    <rPh sb="8" eb="12">
      <t>コウギョウセイヒン</t>
    </rPh>
    <rPh sb="12" eb="13">
      <t>トウ</t>
    </rPh>
    <rPh sb="14" eb="16">
      <t>バアイ</t>
    </rPh>
    <rPh sb="17" eb="19">
      <t>セイゾウ</t>
    </rPh>
    <rPh sb="23" eb="25">
      <t>ゼンスウ</t>
    </rPh>
    <rPh sb="27" eb="29">
      <t>イシワタ</t>
    </rPh>
    <rPh sb="29" eb="31">
      <t>ガンユウ</t>
    </rPh>
    <rPh sb="31" eb="33">
      <t>ウム</t>
    </rPh>
    <rPh sb="34" eb="36">
      <t>ホショウ</t>
    </rPh>
    <phoneticPr fontId="4"/>
  </si>
  <si>
    <t>（５）分析試料の状態（量・性状）によっては、ご希望の分析方法（オプション項目含む）が実施できない場合</t>
    <rPh sb="3" eb="5">
      <t>ブンセキ</t>
    </rPh>
    <rPh sb="5" eb="7">
      <t>シリョウ</t>
    </rPh>
    <rPh sb="8" eb="10">
      <t>ジョウタイ</t>
    </rPh>
    <rPh sb="11" eb="12">
      <t>リョウ</t>
    </rPh>
    <rPh sb="13" eb="15">
      <t>セイジョウ</t>
    </rPh>
    <rPh sb="23" eb="25">
      <t>キボウ</t>
    </rPh>
    <rPh sb="26" eb="30">
      <t>ブンセキホウホウ</t>
    </rPh>
    <rPh sb="36" eb="38">
      <t>コウモク</t>
    </rPh>
    <rPh sb="38" eb="39">
      <t>フク</t>
    </rPh>
    <rPh sb="42" eb="44">
      <t>ジッシ</t>
    </rPh>
    <rPh sb="48" eb="50">
      <t>バアイ</t>
    </rPh>
    <phoneticPr fontId="4"/>
  </si>
  <si>
    <t>　　　がございます。</t>
    <phoneticPr fontId="4"/>
  </si>
  <si>
    <t>４．天災等の発生時や運送遅延により、納期調整を実施させていただく場合がございますので、予めご了承くだ</t>
    <rPh sb="10" eb="12">
      <t>ウンソウ</t>
    </rPh>
    <rPh sb="12" eb="14">
      <t>チエン</t>
    </rPh>
    <phoneticPr fontId="4"/>
  </si>
  <si>
    <t>　　さい。</t>
    <phoneticPr fontId="4"/>
  </si>
  <si>
    <t>６．ご注文確定が午後となった場合は納期を1営業日追加、また分析試料数に応じて追加日数をいただいており</t>
    <phoneticPr fontId="4"/>
  </si>
  <si>
    <t>その他、弊社アスベスト分析サービスに関する最新の免責事項は、弊社Webページよりご確認ください。</t>
    <rPh sb="2" eb="3">
      <t>ホカ</t>
    </rPh>
    <rPh sb="4" eb="6">
      <t>ヘイシャ</t>
    </rPh>
    <rPh sb="11" eb="13">
      <t>ブンセキ</t>
    </rPh>
    <rPh sb="18" eb="19">
      <t>カン</t>
    </rPh>
    <rPh sb="21" eb="23">
      <t>サイシン</t>
    </rPh>
    <rPh sb="24" eb="28">
      <t>メンセキジコウ</t>
    </rPh>
    <rPh sb="30" eb="32">
      <t>ヘイシャ</t>
    </rPh>
    <rPh sb="41" eb="43">
      <t>カクニン</t>
    </rPh>
    <phoneticPr fontId="4"/>
  </si>
  <si>
    <t>https://www.eurofins.co.jp/環境分析/サービス/アスベスト/アスベスト分析サービスに関する免責事項/</t>
  </si>
  <si>
    <r>
      <t>●</t>
    </r>
    <r>
      <rPr>
        <sz val="7"/>
        <rFont val="游ゴシック"/>
        <family val="3"/>
        <charset val="128"/>
        <scheme val="minor"/>
      </rPr>
      <t xml:space="preserve">    </t>
    </r>
    <r>
      <rPr>
        <sz val="10"/>
        <rFont val="游ゴシック"/>
        <family val="3"/>
        <charset val="128"/>
        <scheme val="minor"/>
      </rPr>
      <t>お客様にて分析試料を採取される場合、関連法令に基づき適切に実施していただきますようお願いいたします。</t>
    </r>
    <phoneticPr fontId="4"/>
  </si>
  <si>
    <t>ようお願いいたします。</t>
    <rPh sb="3" eb="4">
      <t>ネガ</t>
    </rPh>
    <phoneticPr fontId="4"/>
  </si>
  <si>
    <r>
      <t>●</t>
    </r>
    <r>
      <rPr>
        <sz val="7"/>
        <rFont val="游ゴシック"/>
        <family val="3"/>
        <charset val="128"/>
        <scheme val="minor"/>
      </rPr>
      <t xml:space="preserve">    </t>
    </r>
    <r>
      <rPr>
        <sz val="10"/>
        <rFont val="游ゴシック"/>
        <family val="3"/>
        <charset val="128"/>
        <scheme val="minor"/>
      </rPr>
      <t>分析試料のうち5～10g程度を均質化し分析に供します。明らかに適量以上の分析試料をご送付いただいた場</t>
    </r>
    <phoneticPr fontId="4"/>
  </si>
  <si>
    <t>合などは、分取による均質化が困難なため、事前にご相談させていただきます。また、試料量が不足してい</t>
    <rPh sb="0" eb="1">
      <t>ゴウ</t>
    </rPh>
    <rPh sb="39" eb="42">
      <t>シリョウリョウ</t>
    </rPh>
    <rPh sb="43" eb="45">
      <t>フソク</t>
    </rPh>
    <phoneticPr fontId="4"/>
  </si>
  <si>
    <t>る場合も、事前にご相談させていただきます。</t>
    <rPh sb="5" eb="7">
      <t>ジゼン</t>
    </rPh>
    <rPh sb="9" eb="11">
      <t>ソウダン</t>
    </rPh>
    <phoneticPr fontId="4"/>
  </si>
  <si>
    <t>専用受付アドレス宛にご送付いただきますようお願いいたします。また、分析試料は試料名を必ずご入力の</t>
    <phoneticPr fontId="4"/>
  </si>
  <si>
    <t>うえ、「アスベスト分析試料送付書」を同封し、お持込またはご発送（元払い）にてお願いいたします。</t>
    <phoneticPr fontId="4"/>
  </si>
  <si>
    <t>●    ご注文の確定は、弊社に「アスベスト分析依頼書（エクセル電子データ）」および「分析試料」が到着し、</t>
    <rPh sb="49" eb="51">
      <t>トウチャク</t>
    </rPh>
    <phoneticPr fontId="4"/>
  </si>
  <si>
    <t>ご依頼内容と試料確認を行い、分析開始可能と判断された時点となります。</t>
    <phoneticPr fontId="4"/>
  </si>
  <si>
    <r>
      <t>●</t>
    </r>
    <r>
      <rPr>
        <sz val="7"/>
        <rFont val="游ゴシック"/>
        <family val="3"/>
        <charset val="128"/>
        <scheme val="minor"/>
      </rPr>
      <t xml:space="preserve">   </t>
    </r>
    <r>
      <rPr>
        <sz val="10"/>
        <rFont val="游ゴシック"/>
        <family val="3"/>
        <charset val="128"/>
        <scheme val="minor"/>
      </rPr>
      <t>分析試料返却をご希望の場合は、予め分析依頼にてご指示願います。（返却費用については別途ご相談いた</t>
    </r>
    <rPh sb="45" eb="47">
      <t>ベット</t>
    </rPh>
    <rPh sb="48" eb="50">
      <t>ソウダン</t>
    </rPh>
    <phoneticPr fontId="4"/>
  </si>
  <si>
    <t>　　します。）</t>
    <phoneticPr fontId="4"/>
  </si>
  <si>
    <t>●　弊社アスベスト分析依頼書の最新版及び記入例は、弊社Webページよりご確認ください。</t>
    <rPh sb="2" eb="4">
      <t>ヘイシャ</t>
    </rPh>
    <rPh sb="9" eb="11">
      <t>ブンセキ</t>
    </rPh>
    <rPh sb="11" eb="14">
      <t>イライショ</t>
    </rPh>
    <rPh sb="15" eb="18">
      <t>サイシンバン</t>
    </rPh>
    <rPh sb="18" eb="19">
      <t>オヨ</t>
    </rPh>
    <rPh sb="20" eb="23">
      <t>キニュウレイ</t>
    </rPh>
    <rPh sb="25" eb="27">
      <t>ヘイシャ</t>
    </rPh>
    <rPh sb="36" eb="38">
      <t>カクニン</t>
    </rPh>
    <phoneticPr fontId="4"/>
  </si>
  <si>
    <t>https://www.eurofins.co.jp/環境分析/サービス/アスベスト/アスベスト分析依頼書-記載例/</t>
  </si>
  <si>
    <t>https://www.eurofins.co.jp/環境分析/サービス/アスベスト/分析/</t>
    <phoneticPr fontId="4"/>
  </si>
  <si>
    <t>●   弊社ではより良い品質・サービスを提供していくため、ISO/IEC 17025を取得し、品質システムの維持・</t>
    <rPh sb="4" eb="6">
      <t>ヘイシャ</t>
    </rPh>
    <rPh sb="10" eb="11">
      <t>ヨ</t>
    </rPh>
    <rPh sb="12" eb="14">
      <t>ヒンシツ</t>
    </rPh>
    <rPh sb="20" eb="22">
      <t>テイキョウ</t>
    </rPh>
    <rPh sb="43" eb="45">
      <t>シュトク</t>
    </rPh>
    <phoneticPr fontId="4"/>
  </si>
  <si>
    <t>管理に努めております。活動状況の詳細は、ユーロフィングループ内Webページに掲載しておりますので</t>
    <rPh sb="3" eb="4">
      <t>ツト</t>
    </rPh>
    <rPh sb="11" eb="13">
      <t>カツドウ</t>
    </rPh>
    <rPh sb="13" eb="15">
      <t>ジョウキョウ</t>
    </rPh>
    <rPh sb="16" eb="18">
      <t>ショウサイ</t>
    </rPh>
    <rPh sb="30" eb="31">
      <t>ナイ</t>
    </rPh>
    <rPh sb="38" eb="40">
      <t>ケイサイ</t>
    </rPh>
    <phoneticPr fontId="4"/>
  </si>
  <si>
    <t>ぜひご覧ください。また、認定シンボル付き報告書を希望される場合は予めご相談ください。</t>
    <phoneticPr fontId="4"/>
  </si>
  <si>
    <t>https://www.eurofins.co.jp/環境分析/isoiec-17025試験所認定-ユーロフィン日本総研株式会社/</t>
    <phoneticPr fontId="4"/>
  </si>
  <si>
    <r>
      <t>●</t>
    </r>
    <r>
      <rPr>
        <sz val="7"/>
        <rFont val="游ゴシック"/>
        <family val="3"/>
        <charset val="128"/>
        <scheme val="minor"/>
      </rPr>
      <t xml:space="preserve">    </t>
    </r>
    <r>
      <rPr>
        <sz val="10"/>
        <rFont val="游ゴシック"/>
        <family val="3"/>
        <charset val="128"/>
        <scheme val="minor"/>
      </rPr>
      <t>分析試料は別シート記載の</t>
    </r>
    <r>
      <rPr>
        <b/>
        <sz val="10"/>
        <rFont val="游ゴシック"/>
        <family val="3"/>
        <charset val="128"/>
        <scheme val="minor"/>
      </rPr>
      <t>「</t>
    </r>
    <r>
      <rPr>
        <b/>
        <sz val="10"/>
        <color rgb="FF00B050"/>
        <rFont val="游ゴシック"/>
        <family val="3"/>
        <charset val="128"/>
        <scheme val="minor"/>
      </rPr>
      <t>試料必要量・梱包について</t>
    </r>
    <r>
      <rPr>
        <b/>
        <sz val="10"/>
        <rFont val="游ゴシック"/>
        <family val="3"/>
        <charset val="128"/>
        <scheme val="minor"/>
      </rPr>
      <t>」</t>
    </r>
    <r>
      <rPr>
        <sz val="10"/>
        <rFont val="游ゴシック"/>
        <family val="3"/>
        <charset val="128"/>
        <scheme val="minor"/>
      </rPr>
      <t>をご確認いただき、適切に取り扱いいただきます</t>
    </r>
    <rPh sb="40" eb="42">
      <t>テキセツ</t>
    </rPh>
    <rPh sb="43" eb="44">
      <t>ト</t>
    </rPh>
    <rPh sb="45" eb="46">
      <t>アツカ</t>
    </rPh>
    <phoneticPr fontId="4"/>
  </si>
  <si>
    <r>
      <t>●    「</t>
    </r>
    <r>
      <rPr>
        <b/>
        <sz val="10"/>
        <color rgb="FF00B050"/>
        <rFont val="游ゴシック"/>
        <family val="3"/>
        <charset val="128"/>
        <scheme val="minor"/>
      </rPr>
      <t>分析依頼</t>
    </r>
    <r>
      <rPr>
        <sz val="10"/>
        <rFont val="游ゴシック"/>
        <family val="3"/>
        <charset val="128"/>
        <scheme val="minor"/>
      </rPr>
      <t>」中の色付き部分に必要事項をご入力のうえ、事前に本エクセルファイルをメールにて弊社の</t>
    </r>
    <phoneticPr fontId="4"/>
  </si>
  <si>
    <t>-04</t>
    <phoneticPr fontId="25"/>
  </si>
  <si>
    <t>NS福島事業所</t>
    <rPh sb="2" eb="4">
      <t>フクシマ</t>
    </rPh>
    <rPh sb="4" eb="7">
      <t>ジギョウショ</t>
    </rPh>
    <phoneticPr fontId="4"/>
  </si>
  <si>
    <t>NS福島事業所（速報時間指定：15時）</t>
    <phoneticPr fontId="4"/>
  </si>
  <si>
    <t>ns_Rsales@etjp.eurofinsasia.com</t>
  </si>
  <si>
    <t>ns_order_fukushima@etjp.eurofinsasia.com</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</si>
</sst>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76" formatCode="@&quot; 様&quot;"/>
    <numFmt numFmtId="177" formatCode="[&lt;=999]000;[&lt;=9999]000\-00;000\-0000"/>
    <numFmt numFmtId="178" formatCode="yyyy/mm/dd"/>
    <numFmt numFmtId="179" formatCode="m/d;@"/>
    <numFmt numFmtId="180" formatCode="0_);[Red]\(0\)"/>
  </numFmts>
  <fonts count="95" x14ac:knownFonts="1">
    <font>
      <sz val="11"/>
      <color theme="1"/>
      <name val="游ゴシック"/>
      <family val="2"/>
      <charset val="128"/>
      <scheme val="minor"/>
    </font>
    <font>
      <sz val="18"/>
      <color theme="3"/>
      <name val="游ゴシック Light"/>
      <family val="2"/>
      <charset val="128"/>
      <scheme val="major"/>
    </font>
    <font>
      <b/>
      <sz val="11"/>
      <color theme="3"/>
      <name val="游ゴシック"/>
      <family val="2"/>
      <charset val="128"/>
      <scheme val="minor"/>
    </font>
    <font>
      <sz val="11"/>
      <color rgb="FF3F3F76"/>
      <name val="游ゴシック"/>
      <family val="2"/>
      <charset val="128"/>
      <scheme val="minor"/>
    </font>
    <font>
      <sz val="6"/>
      <name val="游ゴシック"/>
      <family val="2"/>
      <charset val="128"/>
      <scheme val="minor"/>
    </font>
    <font>
      <sz val="11"/>
      <color theme="1"/>
      <name val="游ゴシック"/>
      <family val="2"/>
      <charset val="128"/>
      <scheme val="minor"/>
    </font>
    <font>
      <sz val="11"/>
      <color rgb="FF9C0006"/>
      <name val="游ゴシック"/>
      <family val="2"/>
      <charset val="128"/>
      <scheme val="minor"/>
    </font>
    <font>
      <sz val="11"/>
      <color theme="1"/>
      <name val="Meiryo UI"/>
      <family val="3"/>
      <charset val="128"/>
    </font>
    <font>
      <b/>
      <sz val="14"/>
      <color theme="1"/>
      <name val="Meiryo UI"/>
      <family val="3"/>
      <charset val="128"/>
    </font>
    <font>
      <u/>
      <sz val="11"/>
      <color theme="10"/>
      <name val="游ゴシック"/>
      <family val="2"/>
      <charset val="128"/>
      <scheme val="minor"/>
    </font>
    <font>
      <b/>
      <sz val="24"/>
      <color theme="1"/>
      <name val="Meiryo UI"/>
      <family val="3"/>
      <charset val="128"/>
    </font>
    <font>
      <u/>
      <sz val="11"/>
      <color theme="9" tint="-0.249977111117893"/>
      <name val="Meiryo UI"/>
      <family val="3"/>
      <charset val="128"/>
    </font>
    <font>
      <b/>
      <sz val="14"/>
      <color rgb="FFFF0000"/>
      <name val="Meiryo UI"/>
      <family val="3"/>
      <charset val="128"/>
    </font>
    <font>
      <b/>
      <sz val="11"/>
      <color theme="1"/>
      <name val="Meiryo UI"/>
      <family val="3"/>
      <charset val="128"/>
    </font>
    <font>
      <u/>
      <sz val="11"/>
      <color rgb="FF0000FF"/>
      <name val="游ゴシック"/>
      <family val="2"/>
      <charset val="128"/>
      <scheme val="minor"/>
    </font>
    <font>
      <sz val="14"/>
      <color theme="1"/>
      <name val="Meiryo UI"/>
      <family val="3"/>
      <charset val="128"/>
    </font>
    <font>
      <b/>
      <sz val="18"/>
      <color theme="1"/>
      <name val="Meiryo UI"/>
      <family val="3"/>
      <charset val="128"/>
    </font>
    <font>
      <b/>
      <sz val="12"/>
      <color theme="1"/>
      <name val="Meiryo UI"/>
      <family val="3"/>
      <charset val="128"/>
    </font>
    <font>
      <sz val="11"/>
      <color rgb="FFFF0000"/>
      <name val="Meiryo UI"/>
      <family val="3"/>
      <charset val="128"/>
    </font>
    <font>
      <b/>
      <sz val="18"/>
      <color rgb="FFFF0000"/>
      <name val="Meiryo UI"/>
      <family val="3"/>
      <charset val="128"/>
    </font>
    <font>
      <sz val="11"/>
      <color theme="3"/>
      <name val="Meiryo UI"/>
      <family val="3"/>
      <charset val="128"/>
    </font>
    <font>
      <sz val="14"/>
      <color rgb="FFFF0000"/>
      <name val="Meiryo UI"/>
      <family val="3"/>
      <charset val="128"/>
    </font>
    <font>
      <sz val="9"/>
      <color theme="1"/>
      <name val="Meiryo UI"/>
      <family val="3"/>
      <charset val="128"/>
    </font>
    <font>
      <sz val="9"/>
      <color rgb="FF000000"/>
      <name val="Meiryo UI"/>
      <family val="3"/>
      <charset val="128"/>
    </font>
    <font>
      <sz val="12"/>
      <color theme="1"/>
      <name val="Meiryo UI"/>
      <family val="3"/>
      <charset val="128"/>
    </font>
    <font>
      <sz val="6"/>
      <name val="游ゴシック"/>
      <family val="3"/>
      <charset val="128"/>
      <scheme val="minor"/>
    </font>
    <font>
      <b/>
      <sz val="22"/>
      <color theme="1"/>
      <name val="Meiryo UI"/>
      <family val="3"/>
      <charset val="128"/>
    </font>
    <font>
      <sz val="16"/>
      <color theme="6" tint="-0.499984740745262"/>
      <name val="Meiryo UI"/>
      <family val="3"/>
      <charset val="128"/>
    </font>
    <font>
      <u/>
      <sz val="11"/>
      <color theme="1"/>
      <name val="Meiryo UI"/>
      <family val="3"/>
      <charset val="128"/>
    </font>
    <font>
      <sz val="9"/>
      <color theme="1"/>
      <name val="游ゴシック"/>
      <family val="2"/>
      <charset val="128"/>
      <scheme val="minor"/>
    </font>
    <font>
      <b/>
      <sz val="11"/>
      <color theme="0"/>
      <name val="游ゴシック"/>
      <family val="2"/>
      <charset val="128"/>
      <scheme val="minor"/>
    </font>
    <font>
      <b/>
      <sz val="12"/>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sz val="10"/>
      <color theme="1"/>
      <name val="游ゴシック"/>
      <family val="2"/>
      <charset val="128"/>
      <scheme val="minor"/>
    </font>
    <font>
      <sz val="16"/>
      <color theme="1"/>
      <name val="游ゴシック"/>
      <family val="2"/>
      <charset val="128"/>
      <scheme val="minor"/>
    </font>
    <font>
      <b/>
      <sz val="22"/>
      <color theme="1"/>
      <name val="游ゴシック"/>
      <family val="3"/>
      <charset val="128"/>
      <scheme val="minor"/>
    </font>
    <font>
      <b/>
      <sz val="26"/>
      <color theme="1"/>
      <name val="游ゴシック"/>
      <family val="3"/>
      <charset val="128"/>
      <scheme val="minor"/>
    </font>
    <font>
      <sz val="8"/>
      <color theme="1"/>
      <name val="游ゴシック"/>
      <family val="2"/>
      <charset val="128"/>
      <scheme val="minor"/>
    </font>
    <font>
      <b/>
      <sz val="20"/>
      <color theme="1"/>
      <name val="游ゴシック"/>
      <family val="3"/>
      <charset val="128"/>
      <scheme val="minor"/>
    </font>
    <font>
      <b/>
      <u/>
      <sz val="16"/>
      <color theme="10"/>
      <name val="游ゴシック"/>
      <family val="3"/>
      <charset val="128"/>
      <scheme val="minor"/>
    </font>
    <font>
      <sz val="10"/>
      <color theme="1"/>
      <name val="Meiryo UI"/>
      <family val="3"/>
      <charset val="128"/>
    </font>
    <font>
      <b/>
      <sz val="16"/>
      <color theme="1"/>
      <name val="Meiryo UI"/>
      <family val="3"/>
      <charset val="128"/>
    </font>
    <font>
      <b/>
      <sz val="20"/>
      <color theme="1"/>
      <name val="Meiryo UI"/>
      <family val="3"/>
      <charset val="128"/>
    </font>
    <font>
      <u/>
      <sz val="16"/>
      <color theme="10"/>
      <name val="游ゴシック"/>
      <family val="2"/>
      <charset val="128"/>
      <scheme val="minor"/>
    </font>
    <font>
      <u/>
      <sz val="16"/>
      <color theme="10"/>
      <name val="游ゴシック"/>
      <family val="3"/>
      <charset val="128"/>
      <scheme val="minor"/>
    </font>
    <font>
      <b/>
      <u/>
      <sz val="12"/>
      <color theme="10"/>
      <name val="游ゴシック"/>
      <family val="3"/>
      <charset val="128"/>
      <scheme val="minor"/>
    </font>
    <font>
      <b/>
      <u/>
      <sz val="20"/>
      <color theme="10"/>
      <name val="游ゴシック"/>
      <family val="3"/>
      <charset val="128"/>
      <scheme val="minor"/>
    </font>
    <font>
      <b/>
      <u/>
      <sz val="14"/>
      <color theme="10"/>
      <name val="游ゴシック"/>
      <family val="3"/>
      <charset val="128"/>
      <scheme val="minor"/>
    </font>
    <font>
      <sz val="11"/>
      <color theme="1"/>
      <name val="游ゴシック"/>
      <family val="2"/>
      <scheme val="minor"/>
    </font>
    <font>
      <u/>
      <sz val="11"/>
      <color theme="10"/>
      <name val="游ゴシック"/>
      <family val="2"/>
      <scheme val="minor"/>
    </font>
    <font>
      <b/>
      <sz val="10"/>
      <color theme="1"/>
      <name val="游ゴシック"/>
      <family val="3"/>
      <charset val="128"/>
      <scheme val="minor"/>
    </font>
    <font>
      <u/>
      <sz val="11"/>
      <name val="Meiryo UI"/>
      <family val="3"/>
      <charset val="128"/>
    </font>
    <font>
      <sz val="9"/>
      <color rgb="FFFF0000"/>
      <name val="Meiryo UI"/>
      <family val="3"/>
      <charset val="128"/>
    </font>
    <font>
      <sz val="12"/>
      <color theme="1"/>
      <name val="游ゴシック"/>
      <family val="2"/>
      <charset val="128"/>
      <scheme val="minor"/>
    </font>
    <font>
      <b/>
      <sz val="14"/>
      <color theme="3"/>
      <name val="Meiryo UI"/>
      <family val="3"/>
      <charset val="128"/>
    </font>
    <font>
      <b/>
      <sz val="10"/>
      <color indexed="81"/>
      <name val="Meiryo UI"/>
      <family val="3"/>
      <charset val="128"/>
    </font>
    <font>
      <b/>
      <sz val="12"/>
      <color rgb="FFFF0000"/>
      <name val="游ゴシック"/>
      <family val="3"/>
      <charset val="128"/>
      <scheme val="minor"/>
    </font>
    <font>
      <u/>
      <sz val="12"/>
      <color theme="10"/>
      <name val="游ゴシック"/>
      <family val="2"/>
      <charset val="128"/>
      <scheme val="minor"/>
    </font>
    <font>
      <b/>
      <sz val="11"/>
      <color theme="0"/>
      <name val="Meiryo UI"/>
      <family val="3"/>
      <charset val="128"/>
    </font>
    <font>
      <b/>
      <sz val="11"/>
      <color rgb="FFFF0000"/>
      <name val="Meiryo UI"/>
      <family val="3"/>
      <charset val="128"/>
    </font>
    <font>
      <b/>
      <u/>
      <sz val="11"/>
      <color theme="1"/>
      <name val="Meiryo UI"/>
      <family val="3"/>
      <charset val="128"/>
    </font>
    <font>
      <b/>
      <sz val="11"/>
      <color theme="1"/>
      <name val="游ゴシック"/>
      <family val="3"/>
      <charset val="128"/>
      <scheme val="minor"/>
    </font>
    <font>
      <sz val="10"/>
      <color theme="1"/>
      <name val="游ゴシック"/>
      <family val="3"/>
      <charset val="128"/>
      <scheme val="minor"/>
    </font>
    <font>
      <b/>
      <sz val="9"/>
      <color theme="1"/>
      <name val="游ゴシック"/>
      <family val="3"/>
      <charset val="128"/>
      <scheme val="minor"/>
    </font>
    <font>
      <sz val="11"/>
      <color theme="1"/>
      <name val="游ゴシック"/>
      <family val="3"/>
      <charset val="128"/>
      <scheme val="minor"/>
    </font>
    <font>
      <sz val="9"/>
      <color theme="1"/>
      <name val="游ゴシック"/>
      <family val="3"/>
      <charset val="128"/>
      <scheme val="minor"/>
    </font>
    <font>
      <b/>
      <sz val="16"/>
      <color theme="0"/>
      <name val="游ゴシック"/>
      <family val="3"/>
      <charset val="128"/>
      <scheme val="minor"/>
    </font>
    <font>
      <b/>
      <sz val="11"/>
      <color theme="1" tint="0.499984740745262"/>
      <name val="游ゴシック"/>
      <family val="3"/>
      <charset val="128"/>
      <scheme val="minor"/>
    </font>
    <font>
      <sz val="11"/>
      <color theme="0"/>
      <name val="Meiryo UI"/>
      <family val="3"/>
      <charset val="128"/>
    </font>
    <font>
      <b/>
      <sz val="11.5"/>
      <color theme="0"/>
      <name val="Meiryo UI"/>
      <family val="3"/>
      <charset val="128"/>
    </font>
    <font>
      <sz val="8"/>
      <color theme="1"/>
      <name val="游ゴシック"/>
      <family val="3"/>
      <charset val="128"/>
      <scheme val="minor"/>
    </font>
    <font>
      <vertAlign val="superscript"/>
      <sz val="11"/>
      <color theme="1"/>
      <name val="游ゴシック"/>
      <family val="3"/>
      <charset val="128"/>
      <scheme val="minor"/>
    </font>
    <font>
      <u/>
      <sz val="11"/>
      <color theme="10"/>
      <name val="游ゴシック"/>
      <family val="3"/>
      <charset val="128"/>
      <scheme val="minor"/>
    </font>
    <font>
      <b/>
      <sz val="10.5"/>
      <color rgb="FF000000"/>
      <name val="游ゴシック"/>
      <family val="3"/>
      <charset val="128"/>
      <scheme val="minor"/>
    </font>
    <font>
      <b/>
      <sz val="14"/>
      <color theme="0"/>
      <name val="游ゴシック"/>
      <family val="3"/>
      <charset val="128"/>
      <scheme val="minor"/>
    </font>
    <font>
      <sz val="10"/>
      <name val="游ゴシック"/>
      <family val="3"/>
      <charset val="128"/>
      <scheme val="minor"/>
    </font>
    <font>
      <u/>
      <sz val="10"/>
      <name val="游ゴシック"/>
      <family val="3"/>
      <charset val="128"/>
      <scheme val="minor"/>
    </font>
    <font>
      <sz val="14"/>
      <color theme="1"/>
      <name val="游ゴシック"/>
      <family val="3"/>
      <charset val="128"/>
      <scheme val="minor"/>
    </font>
    <font>
      <sz val="7"/>
      <name val="游ゴシック"/>
      <family val="3"/>
      <charset val="128"/>
      <scheme val="minor"/>
    </font>
    <font>
      <b/>
      <sz val="18"/>
      <color rgb="FF002060"/>
      <name val="游ゴシック"/>
      <family val="3"/>
      <charset val="128"/>
      <scheme val="minor"/>
    </font>
    <font>
      <b/>
      <sz val="8"/>
      <color theme="1"/>
      <name val="游ゴシック"/>
      <family val="3"/>
      <charset val="128"/>
      <scheme val="minor"/>
    </font>
    <font>
      <b/>
      <sz val="6"/>
      <color theme="1"/>
      <name val="游ゴシック"/>
      <family val="3"/>
      <charset val="128"/>
      <scheme val="minor"/>
    </font>
    <font>
      <b/>
      <sz val="8"/>
      <color theme="0"/>
      <name val="游ゴシック"/>
      <family val="3"/>
      <charset val="128"/>
      <scheme val="minor"/>
    </font>
    <font>
      <b/>
      <sz val="10.5"/>
      <color theme="1"/>
      <name val="游ゴシック"/>
      <family val="3"/>
      <charset val="128"/>
      <scheme val="minor"/>
    </font>
    <font>
      <b/>
      <u/>
      <sz val="9"/>
      <color rgb="FF002060"/>
      <name val="游ゴシック"/>
      <family val="3"/>
      <charset val="128"/>
      <scheme val="minor"/>
    </font>
    <font>
      <b/>
      <sz val="16"/>
      <color rgb="FFC00000"/>
      <name val="游ゴシック"/>
      <family val="3"/>
      <charset val="128"/>
      <scheme val="minor"/>
    </font>
    <font>
      <b/>
      <sz val="10.5"/>
      <color theme="0"/>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6"/>
      <color theme="0"/>
      <name val="游ゴシック"/>
      <family val="3"/>
      <charset val="128"/>
      <scheme val="minor"/>
    </font>
    <font>
      <b/>
      <sz val="9"/>
      <color rgb="FF000000"/>
      <name val="游ゴシック"/>
      <family val="3"/>
      <charset val="128"/>
      <scheme val="minor"/>
    </font>
    <font>
      <u/>
      <sz val="10"/>
      <color theme="10"/>
      <name val="游ゴシック"/>
      <family val="3"/>
      <charset val="128"/>
      <scheme val="minor"/>
    </font>
    <font>
      <b/>
      <sz val="10"/>
      <name val="游ゴシック"/>
      <family val="3"/>
      <charset val="128"/>
      <scheme val="minor"/>
    </font>
    <font>
      <b/>
      <sz val="10"/>
      <color rgb="FF00B050"/>
      <name val="游ゴシック"/>
      <family val="3"/>
      <charset val="128"/>
      <scheme val="minor"/>
    </font>
  </fonts>
  <fills count="25">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3" tint="0.79998168889431442"/>
        <bgColor indexed="64"/>
      </patternFill>
    </fill>
    <fill>
      <patternFill patternType="solid">
        <fgColor rgb="FFFF0000"/>
        <bgColor indexed="64"/>
      </patternFill>
    </fill>
    <fill>
      <patternFill patternType="gray0625"/>
    </fill>
    <fill>
      <patternFill patternType="gray0625">
        <bgColor rgb="FFFFFF00"/>
      </patternFill>
    </fill>
    <fill>
      <patternFill patternType="gray0625">
        <bgColor theme="6"/>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rgb="FF0000FF"/>
        <bgColor indexed="64"/>
      </patternFill>
    </fill>
    <fill>
      <patternFill patternType="solid">
        <fgColor theme="6" tint="0.59999389629810485"/>
        <bgColor indexed="64"/>
      </patternFill>
    </fill>
    <fill>
      <patternFill patternType="solid">
        <fgColor theme="3" tint="0.59999389629810485"/>
        <bgColor indexed="64"/>
      </patternFill>
    </fill>
    <fill>
      <patternFill patternType="lightGray"/>
    </fill>
    <fill>
      <patternFill patternType="lightGray">
        <bgColor rgb="FFFFFF00"/>
      </patternFill>
    </fill>
    <fill>
      <patternFill patternType="lightGray">
        <bgColor theme="9" tint="0.79998168889431442"/>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bgColor indexed="64"/>
      </patternFill>
    </fill>
    <fill>
      <patternFill patternType="solid">
        <fgColor rgb="FF002060"/>
        <bgColor indexed="64"/>
      </patternFill>
    </fill>
    <fill>
      <patternFill patternType="solid">
        <fgColor rgb="FFCCCCE2"/>
        <bgColor indexed="64"/>
      </patternFill>
    </fill>
    <fill>
      <patternFill patternType="solid">
        <fgColor rgb="FFCCCCE2"/>
        <bgColor theme="0"/>
      </patternFill>
    </fill>
  </fills>
  <borders count="1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medium">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medium">
        <color indexed="64"/>
      </top>
      <bottom style="thin">
        <color indexed="64"/>
      </bottom>
      <diagonal/>
    </border>
    <border>
      <left style="hair">
        <color indexed="64"/>
      </left>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right style="medium">
        <color indexed="64"/>
      </right>
      <top/>
      <bottom style="double">
        <color indexed="64"/>
      </bottom>
      <diagonal/>
    </border>
    <border>
      <left style="thin">
        <color indexed="64"/>
      </left>
      <right style="medium">
        <color indexed="64"/>
      </right>
      <top/>
      <bottom style="hair">
        <color indexed="64"/>
      </bottom>
      <diagonal/>
    </border>
    <border>
      <left style="thin">
        <color indexed="64"/>
      </left>
      <right style="thin">
        <color indexed="64"/>
      </right>
      <top/>
      <bottom style="double">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medium">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top/>
      <bottom style="medium">
        <color rgb="FF002060"/>
      </bottom>
      <diagonal/>
    </border>
    <border>
      <left style="thick">
        <color rgb="FFCCCCE2"/>
      </left>
      <right/>
      <top style="thick">
        <color rgb="FFCCCCE2"/>
      </top>
      <bottom/>
      <diagonal/>
    </border>
    <border>
      <left/>
      <right/>
      <top style="thick">
        <color rgb="FFCCCCE2"/>
      </top>
      <bottom/>
      <diagonal/>
    </border>
    <border>
      <left/>
      <right style="thick">
        <color rgb="FFCCCCE2"/>
      </right>
      <top style="thick">
        <color rgb="FFCCCCE2"/>
      </top>
      <bottom/>
      <diagonal/>
    </border>
    <border>
      <left style="thick">
        <color rgb="FFCCCCE2"/>
      </left>
      <right/>
      <top/>
      <bottom/>
      <diagonal/>
    </border>
    <border>
      <left/>
      <right style="thick">
        <color rgb="FFCCCCE2"/>
      </right>
      <top/>
      <bottom/>
      <diagonal/>
    </border>
    <border>
      <left style="thick">
        <color rgb="FFCCCCE2"/>
      </left>
      <right/>
      <top/>
      <bottom style="thick">
        <color rgb="FFCCCCE2"/>
      </bottom>
      <diagonal/>
    </border>
    <border>
      <left/>
      <right/>
      <top/>
      <bottom style="thick">
        <color rgb="FFCCCCE2"/>
      </bottom>
      <diagonal/>
    </border>
    <border>
      <left/>
      <right style="thick">
        <color rgb="FFCCCCE2"/>
      </right>
      <top/>
      <bottom style="thick">
        <color rgb="FFCCCCE2"/>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diagonal/>
    </border>
    <border>
      <left/>
      <right style="thick">
        <color theme="0"/>
      </right>
      <top/>
      <bottom/>
      <diagonal/>
    </border>
    <border>
      <left/>
      <right/>
      <top/>
      <bottom style="thick">
        <color theme="0"/>
      </bottom>
      <diagonal/>
    </border>
    <border>
      <left/>
      <right style="thick">
        <color theme="0"/>
      </right>
      <top/>
      <bottom style="thick">
        <color theme="0"/>
      </bottom>
      <diagonal/>
    </border>
    <border>
      <left/>
      <right/>
      <top style="double">
        <color rgb="FF9B9BC5"/>
      </top>
      <bottom/>
      <diagonal/>
    </border>
    <border>
      <left/>
      <right style="thin">
        <color rgb="FF002060"/>
      </right>
      <top/>
      <bottom/>
      <diagonal/>
    </border>
    <border>
      <left style="medium">
        <color theme="9"/>
      </left>
      <right/>
      <top style="medium">
        <color theme="9"/>
      </top>
      <bottom/>
      <diagonal/>
    </border>
    <border>
      <left/>
      <right/>
      <top style="medium">
        <color theme="9"/>
      </top>
      <bottom/>
      <diagonal/>
    </border>
    <border>
      <left/>
      <right style="medium">
        <color theme="9"/>
      </right>
      <top style="medium">
        <color theme="9"/>
      </top>
      <bottom/>
      <diagonal/>
    </border>
    <border>
      <left style="medium">
        <color theme="9"/>
      </left>
      <right/>
      <top/>
      <bottom/>
      <diagonal/>
    </border>
    <border>
      <left/>
      <right style="medium">
        <color theme="9"/>
      </right>
      <top/>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style="medium">
        <color rgb="FF9B9BC5"/>
      </left>
      <right/>
      <top style="medium">
        <color rgb="FF9B9BC5"/>
      </top>
      <bottom style="double">
        <color rgb="FF9B9BC5"/>
      </bottom>
      <diagonal/>
    </border>
    <border>
      <left/>
      <right/>
      <top style="medium">
        <color rgb="FF9B9BC5"/>
      </top>
      <bottom style="double">
        <color rgb="FF9B9BC5"/>
      </bottom>
      <diagonal/>
    </border>
    <border>
      <left/>
      <right style="medium">
        <color rgb="FF9B9BC5"/>
      </right>
      <top style="medium">
        <color rgb="FF9B9BC5"/>
      </top>
      <bottom style="double">
        <color rgb="FF9B9BC5"/>
      </bottom>
      <diagonal/>
    </border>
    <border>
      <left style="medium">
        <color rgb="FF9B9BC5"/>
      </left>
      <right/>
      <top/>
      <bottom/>
      <diagonal/>
    </border>
    <border>
      <left/>
      <right style="medium">
        <color rgb="FF9B9BC5"/>
      </right>
      <top/>
      <bottom/>
      <diagonal/>
    </border>
    <border>
      <left style="medium">
        <color rgb="FF9B9BC5"/>
      </left>
      <right/>
      <top/>
      <bottom style="medium">
        <color rgb="FF9B9BC5"/>
      </bottom>
      <diagonal/>
    </border>
    <border>
      <left/>
      <right/>
      <top/>
      <bottom style="medium">
        <color rgb="FF9B9BC5"/>
      </bottom>
      <diagonal/>
    </border>
    <border>
      <left/>
      <right style="medium">
        <color rgb="FF9B9BC5"/>
      </right>
      <top/>
      <bottom style="medium">
        <color rgb="FF9B9BC5"/>
      </bottom>
      <diagonal/>
    </border>
    <border>
      <left style="medium">
        <color rgb="FF9B9BC5"/>
      </left>
      <right/>
      <top style="double">
        <color rgb="FF9B9BC5"/>
      </top>
      <bottom/>
      <diagonal/>
    </border>
    <border>
      <left/>
      <right style="medium">
        <color rgb="FF9B9BC5"/>
      </right>
      <top style="double">
        <color rgb="FF9B9BC5"/>
      </top>
      <bottom/>
      <diagonal/>
    </border>
    <border>
      <left/>
      <right/>
      <top style="medium">
        <color rgb="FF9B9BC5"/>
      </top>
      <bottom/>
      <diagonal/>
    </border>
    <border>
      <left/>
      <right style="medium">
        <color rgb="FF9B9BC5"/>
      </right>
      <top style="medium">
        <color rgb="FF9B9BC5"/>
      </top>
      <bottom/>
      <diagonal/>
    </border>
    <border>
      <left style="thick">
        <color theme="0"/>
      </left>
      <right/>
      <top/>
      <bottom style="thick">
        <color theme="0"/>
      </bottom>
      <diagonal/>
    </border>
    <border>
      <left style="thin">
        <color theme="0"/>
      </left>
      <right/>
      <top style="thin">
        <color theme="0"/>
      </top>
      <bottom/>
      <diagonal/>
    </border>
    <border>
      <left/>
      <right/>
      <top style="thin">
        <color theme="0"/>
      </top>
      <bottom/>
      <diagonal/>
    </border>
    <border>
      <left style="thin">
        <color theme="0"/>
      </left>
      <right/>
      <top/>
      <bottom/>
      <diagonal/>
    </border>
    <border>
      <left style="thin">
        <color theme="0"/>
      </left>
      <right/>
      <top/>
      <bottom style="thin">
        <color theme="0"/>
      </bottom>
      <diagonal/>
    </border>
    <border>
      <left/>
      <right/>
      <top/>
      <bottom style="thin">
        <color theme="0"/>
      </bottom>
      <diagonal/>
    </border>
    <border>
      <left/>
      <right style="thin">
        <color rgb="FF002060"/>
      </right>
      <top style="thin">
        <color theme="0"/>
      </top>
      <bottom/>
      <diagonal/>
    </border>
  </borders>
  <cellStyleXfs count="5">
    <xf numFmtId="0" fontId="0" fillId="0" borderId="0">
      <alignment vertical="center"/>
    </xf>
    <xf numFmtId="0" fontId="9" fillId="0" borderId="0" applyNumberFormat="0" applyFill="0" applyBorder="0" applyAlignment="0" applyProtection="0">
      <alignment vertical="center"/>
    </xf>
    <xf numFmtId="38" fontId="5" fillId="0" borderId="0" applyFont="0" applyFill="0" applyBorder="0" applyAlignment="0" applyProtection="0">
      <alignment vertical="center"/>
    </xf>
    <xf numFmtId="0" fontId="49" fillId="0" borderId="0"/>
    <xf numFmtId="0" fontId="50" fillId="0" borderId="0" applyNumberFormat="0" applyFill="0" applyBorder="0" applyAlignment="0" applyProtection="0"/>
  </cellStyleXfs>
  <cellXfs count="1207">
    <xf numFmtId="0" fontId="0" fillId="0" borderId="0" xfId="0">
      <alignment vertical="center"/>
    </xf>
    <xf numFmtId="0" fontId="7" fillId="0" borderId="0" xfId="0" applyFont="1">
      <alignment vertical="center"/>
    </xf>
    <xf numFmtId="0" fontId="7" fillId="0" borderId="0" xfId="0" applyFont="1" applyProtection="1">
      <alignment vertical="center"/>
    </xf>
    <xf numFmtId="0" fontId="8" fillId="0" borderId="0" xfId="0" applyFont="1" applyProtection="1">
      <alignment vertical="center"/>
    </xf>
    <xf numFmtId="0" fontId="0" fillId="0" borderId="1" xfId="0" applyBorder="1">
      <alignment vertical="center"/>
    </xf>
    <xf numFmtId="0" fontId="7" fillId="0" borderId="0" xfId="0" applyFont="1" applyAlignment="1" applyProtection="1">
      <alignment vertical="center"/>
      <protection locked="0"/>
    </xf>
    <xf numFmtId="0" fontId="12" fillId="0" borderId="0" xfId="0" applyFont="1" applyProtection="1">
      <alignment vertical="center"/>
    </xf>
    <xf numFmtId="0" fontId="7" fillId="0" borderId="0" xfId="0" applyFont="1" applyAlignment="1">
      <alignment vertical="center"/>
    </xf>
    <xf numFmtId="0" fontId="7" fillId="2" borderId="0" xfId="0" applyFont="1" applyFill="1" applyAlignment="1">
      <alignment vertical="center"/>
    </xf>
    <xf numFmtId="0" fontId="7" fillId="2" borderId="1" xfId="0" applyFont="1" applyFill="1" applyBorder="1" applyProtection="1">
      <alignment vertical="center"/>
      <protection locked="0"/>
    </xf>
    <xf numFmtId="0" fontId="7" fillId="0" borderId="0" xfId="0" applyFont="1" applyFill="1" applyAlignment="1">
      <alignment vertical="center"/>
    </xf>
    <xf numFmtId="0" fontId="7" fillId="0" borderId="0" xfId="0" applyFont="1" applyFill="1">
      <alignment vertical="center"/>
    </xf>
    <xf numFmtId="0" fontId="7" fillId="0" borderId="0" xfId="0" applyFont="1" applyAlignment="1" applyProtection="1">
      <alignment horizontal="left" vertical="center"/>
    </xf>
    <xf numFmtId="0" fontId="15" fillId="0" borderId="0" xfId="0" applyFont="1">
      <alignment vertical="center"/>
    </xf>
    <xf numFmtId="0" fontId="11" fillId="0" borderId="0" xfId="0" applyFont="1" applyProtection="1">
      <alignment vertical="center"/>
    </xf>
    <xf numFmtId="0" fontId="7" fillId="2" borderId="0" xfId="0" applyFont="1" applyFill="1">
      <alignment vertical="center"/>
    </xf>
    <xf numFmtId="0" fontId="18" fillId="0" borderId="0" xfId="0" applyFont="1">
      <alignment vertical="center"/>
    </xf>
    <xf numFmtId="0" fontId="7" fillId="0" borderId="8" xfId="0" applyFont="1" applyBorder="1">
      <alignment vertical="center"/>
    </xf>
    <xf numFmtId="0" fontId="13" fillId="0" borderId="0" xfId="0" applyFont="1" applyProtection="1">
      <alignment vertical="center"/>
    </xf>
    <xf numFmtId="0" fontId="7" fillId="1" borderId="0" xfId="0" applyFont="1" applyFill="1" applyAlignment="1">
      <alignment horizontal="right" vertical="center"/>
    </xf>
    <xf numFmtId="0" fontId="7" fillId="1" borderId="0" xfId="0" applyFont="1" applyFill="1">
      <alignment vertical="center"/>
    </xf>
    <xf numFmtId="0" fontId="20" fillId="0" borderId="0" xfId="0" applyFont="1">
      <alignment vertical="center"/>
    </xf>
    <xf numFmtId="0" fontId="7" fillId="3" borderId="0" xfId="0" applyFont="1" applyFill="1" applyAlignment="1">
      <alignment vertical="center"/>
    </xf>
    <xf numFmtId="0" fontId="7" fillId="3" borderId="0" xfId="0" applyFont="1" applyFill="1">
      <alignment vertical="center"/>
    </xf>
    <xf numFmtId="0" fontId="13" fillId="0" borderId="0" xfId="0" applyFont="1" applyAlignment="1">
      <alignment horizontal="right" vertical="center"/>
    </xf>
    <xf numFmtId="0" fontId="13" fillId="0" borderId="0" xfId="0" applyFont="1">
      <alignment vertical="center"/>
    </xf>
    <xf numFmtId="0" fontId="18" fillId="5" borderId="15" xfId="0" applyFont="1" applyFill="1" applyBorder="1">
      <alignment vertical="center"/>
    </xf>
    <xf numFmtId="0" fontId="18" fillId="5" borderId="16" xfId="0" applyFont="1" applyFill="1" applyBorder="1">
      <alignment vertical="center"/>
    </xf>
    <xf numFmtId="0" fontId="18" fillId="5" borderId="17" xfId="0" applyFont="1" applyFill="1" applyBorder="1">
      <alignment vertical="center"/>
    </xf>
    <xf numFmtId="0" fontId="7" fillId="0" borderId="9" xfId="0" applyFont="1" applyBorder="1">
      <alignment vertical="center"/>
    </xf>
    <xf numFmtId="0" fontId="7" fillId="0" borderId="24" xfId="0" applyFont="1" applyBorder="1">
      <alignment vertical="center"/>
    </xf>
    <xf numFmtId="0" fontId="7" fillId="6" borderId="25" xfId="0" applyFont="1" applyFill="1" applyBorder="1">
      <alignment vertical="center"/>
    </xf>
    <xf numFmtId="0" fontId="7" fillId="6" borderId="26" xfId="0" applyFont="1" applyFill="1" applyBorder="1">
      <alignment vertical="center"/>
    </xf>
    <xf numFmtId="0" fontId="7" fillId="6" borderId="26" xfId="0" applyFont="1" applyFill="1" applyBorder="1" applyAlignment="1">
      <alignment horizontal="right" vertical="center"/>
    </xf>
    <xf numFmtId="0" fontId="20" fillId="6" borderId="26" xfId="0" applyFont="1" applyFill="1" applyBorder="1">
      <alignment vertical="center"/>
    </xf>
    <xf numFmtId="0" fontId="7" fillId="6" borderId="27" xfId="0" applyFont="1" applyFill="1" applyBorder="1">
      <alignment vertical="center"/>
    </xf>
    <xf numFmtId="0" fontId="7" fillId="6" borderId="14" xfId="0" applyFont="1" applyFill="1" applyBorder="1">
      <alignment vertical="center"/>
    </xf>
    <xf numFmtId="0" fontId="7" fillId="6" borderId="0" xfId="0" quotePrefix="1" applyFont="1" applyFill="1" applyBorder="1">
      <alignment vertical="center"/>
    </xf>
    <xf numFmtId="0" fontId="7" fillId="6" borderId="0" xfId="0" applyFont="1" applyFill="1" applyBorder="1" applyAlignment="1">
      <alignment horizontal="right" vertical="center"/>
    </xf>
    <xf numFmtId="0" fontId="7" fillId="6" borderId="0" xfId="0" applyFont="1" applyFill="1" applyBorder="1">
      <alignment vertical="center"/>
    </xf>
    <xf numFmtId="0" fontId="20" fillId="6" borderId="0" xfId="0" applyFont="1" applyFill="1" applyBorder="1">
      <alignment vertical="center"/>
    </xf>
    <xf numFmtId="0" fontId="7" fillId="7" borderId="0" xfId="0" applyFont="1" applyFill="1" applyBorder="1">
      <alignment vertical="center"/>
    </xf>
    <xf numFmtId="0" fontId="7" fillId="6" borderId="28" xfId="0" applyFont="1" applyFill="1" applyBorder="1">
      <alignment vertical="center"/>
    </xf>
    <xf numFmtId="0" fontId="7" fillId="8" borderId="0" xfId="0" applyFont="1" applyFill="1" applyBorder="1">
      <alignment vertical="center"/>
    </xf>
    <xf numFmtId="0" fontId="7" fillId="6" borderId="0" xfId="0" applyFont="1" applyFill="1" applyBorder="1" applyAlignment="1">
      <alignment vertical="center" shrinkToFit="1"/>
    </xf>
    <xf numFmtId="0" fontId="18" fillId="6" borderId="0" xfId="0" applyFont="1" applyFill="1" applyBorder="1">
      <alignment vertical="center"/>
    </xf>
    <xf numFmtId="0" fontId="18" fillId="6" borderId="14" xfId="0" applyFont="1" applyFill="1" applyBorder="1">
      <alignment vertical="center"/>
    </xf>
    <xf numFmtId="0" fontId="7" fillId="0" borderId="11" xfId="0" applyFont="1" applyBorder="1">
      <alignment vertical="center"/>
    </xf>
    <xf numFmtId="0" fontId="22" fillId="0" borderId="8" xfId="0" applyFont="1" applyBorder="1">
      <alignment vertical="center"/>
    </xf>
    <xf numFmtId="0" fontId="7" fillId="0" borderId="30" xfId="0" applyFont="1" applyBorder="1">
      <alignment vertical="center"/>
    </xf>
    <xf numFmtId="0" fontId="7" fillId="0" borderId="31" xfId="0" applyFont="1" applyBorder="1">
      <alignment vertical="center"/>
    </xf>
    <xf numFmtId="0" fontId="7" fillId="0" borderId="18" xfId="0" applyFont="1" applyBorder="1">
      <alignment vertical="center"/>
    </xf>
    <xf numFmtId="0" fontId="7" fillId="0" borderId="19" xfId="0" applyFont="1" applyBorder="1">
      <alignment vertical="center"/>
    </xf>
    <xf numFmtId="0" fontId="22" fillId="0" borderId="19" xfId="0" applyFont="1" applyBorder="1">
      <alignment vertical="center"/>
    </xf>
    <xf numFmtId="0" fontId="7" fillId="0" borderId="19" xfId="0" applyFont="1" applyBorder="1" applyAlignment="1">
      <alignment vertical="center"/>
    </xf>
    <xf numFmtId="0" fontId="7" fillId="0" borderId="20" xfId="0" applyFont="1" applyBorder="1" applyAlignment="1">
      <alignment vertical="center"/>
    </xf>
    <xf numFmtId="0" fontId="7" fillId="0" borderId="21" xfId="0" applyFont="1" applyBorder="1" applyAlignment="1">
      <alignment vertical="center"/>
    </xf>
    <xf numFmtId="0" fontId="7" fillId="0" borderId="34" xfId="0" applyFont="1" applyBorder="1">
      <alignment vertical="center"/>
    </xf>
    <xf numFmtId="0" fontId="7" fillId="0" borderId="35" xfId="0" applyFont="1" applyBorder="1">
      <alignment vertical="center"/>
    </xf>
    <xf numFmtId="0" fontId="22" fillId="0" borderId="31" xfId="0" applyFont="1" applyBorder="1">
      <alignment vertical="center"/>
    </xf>
    <xf numFmtId="0" fontId="22" fillId="0" borderId="35" xfId="0" applyFont="1" applyBorder="1">
      <alignment vertical="center"/>
    </xf>
    <xf numFmtId="0" fontId="7" fillId="0" borderId="22" xfId="0" applyFont="1" applyBorder="1">
      <alignment vertical="center"/>
    </xf>
    <xf numFmtId="0" fontId="7" fillId="0" borderId="23" xfId="0" applyFont="1" applyBorder="1">
      <alignment vertical="center"/>
    </xf>
    <xf numFmtId="0" fontId="7" fillId="0" borderId="11" xfId="0" applyFont="1" applyBorder="1" applyAlignment="1">
      <alignment vertical="center"/>
    </xf>
    <xf numFmtId="0" fontId="7" fillId="0" borderId="30" xfId="0" applyFont="1" applyBorder="1" applyAlignment="1">
      <alignment vertical="center"/>
    </xf>
    <xf numFmtId="0" fontId="7" fillId="0" borderId="2" xfId="0" applyFont="1" applyBorder="1">
      <alignment vertical="center"/>
    </xf>
    <xf numFmtId="0" fontId="7" fillId="0" borderId="3" xfId="0" applyFont="1" applyBorder="1">
      <alignment vertical="center"/>
    </xf>
    <xf numFmtId="0" fontId="7" fillId="0" borderId="43" xfId="0" applyFont="1" applyBorder="1">
      <alignment vertical="center"/>
    </xf>
    <xf numFmtId="0" fontId="7" fillId="0" borderId="33" xfId="0" applyFont="1" applyBorder="1">
      <alignment vertical="center"/>
    </xf>
    <xf numFmtId="0" fontId="7" fillId="0" borderId="44" xfId="0" applyFont="1" applyBorder="1">
      <alignment vertical="center"/>
    </xf>
    <xf numFmtId="0" fontId="7" fillId="0" borderId="45" xfId="0" applyFont="1" applyBorder="1">
      <alignment vertical="center"/>
    </xf>
    <xf numFmtId="0" fontId="7" fillId="0" borderId="46" xfId="0" applyFont="1" applyBorder="1">
      <alignment vertical="center"/>
    </xf>
    <xf numFmtId="0" fontId="7" fillId="0" borderId="47" xfId="0" applyFont="1" applyBorder="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1" applyAlignment="1">
      <alignment vertical="center"/>
    </xf>
    <xf numFmtId="38" fontId="7" fillId="0" borderId="0" xfId="2" applyFont="1" applyAlignment="1">
      <alignment vertical="center"/>
    </xf>
    <xf numFmtId="0" fontId="7" fillId="0" borderId="1" xfId="0" applyFont="1" applyBorder="1" applyAlignment="1">
      <alignment horizontal="center" vertical="center"/>
    </xf>
    <xf numFmtId="0" fontId="7" fillId="9" borderId="15" xfId="0" applyFont="1" applyFill="1" applyBorder="1" applyAlignment="1">
      <alignment horizontal="center" vertical="center"/>
    </xf>
    <xf numFmtId="0" fontId="7" fillId="9" borderId="17" xfId="0" applyFont="1" applyFill="1" applyBorder="1" applyAlignment="1">
      <alignment horizontal="center" vertical="center"/>
    </xf>
    <xf numFmtId="0" fontId="22" fillId="9" borderId="3" xfId="0" applyFont="1" applyFill="1" applyBorder="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9" borderId="27" xfId="0" applyFont="1" applyFill="1" applyBorder="1" applyAlignment="1">
      <alignment vertical="center"/>
    </xf>
    <xf numFmtId="0" fontId="7" fillId="0" borderId="1" xfId="0" applyFont="1" applyBorder="1" applyAlignment="1" applyProtection="1">
      <alignment horizontal="center" vertical="center"/>
      <protection locked="0"/>
    </xf>
    <xf numFmtId="0" fontId="7" fillId="0" borderId="14" xfId="0" applyFont="1" applyBorder="1">
      <alignment vertical="center"/>
    </xf>
    <xf numFmtId="0" fontId="7" fillId="0" borderId="0" xfId="0" applyFont="1" applyBorder="1">
      <alignment vertical="center"/>
    </xf>
    <xf numFmtId="0" fontId="7" fillId="0" borderId="28" xfId="0" applyFont="1" applyBorder="1">
      <alignment vertical="center"/>
    </xf>
    <xf numFmtId="0" fontId="7" fillId="0" borderId="25" xfId="0" applyFont="1" applyBorder="1">
      <alignment vertical="center"/>
    </xf>
    <xf numFmtId="0" fontId="7" fillId="0" borderId="27" xfId="0" applyFont="1" applyBorder="1">
      <alignment vertical="center"/>
    </xf>
    <xf numFmtId="0" fontId="7" fillId="9" borderId="2" xfId="0" applyFont="1" applyFill="1" applyBorder="1" applyAlignment="1">
      <alignment vertical="center"/>
    </xf>
    <xf numFmtId="0" fontId="7" fillId="9" borderId="35" xfId="0" applyFont="1" applyFill="1" applyBorder="1" applyAlignment="1">
      <alignment vertical="center"/>
    </xf>
    <xf numFmtId="0" fontId="7" fillId="9" borderId="3" xfId="0" applyFont="1" applyFill="1" applyBorder="1" applyAlignment="1">
      <alignment vertical="center"/>
    </xf>
    <xf numFmtId="38" fontId="7" fillId="0" borderId="35" xfId="2" applyFont="1" applyBorder="1" applyAlignment="1">
      <alignment vertical="center"/>
    </xf>
    <xf numFmtId="0" fontId="28" fillId="0" borderId="0" xfId="0" applyFont="1">
      <alignment vertical="center"/>
    </xf>
    <xf numFmtId="0" fontId="7" fillId="2" borderId="1" xfId="0" applyFont="1" applyFill="1" applyBorder="1">
      <alignment vertical="center"/>
    </xf>
    <xf numFmtId="0" fontId="7" fillId="0" borderId="1" xfId="0" applyFont="1" applyBorder="1">
      <alignment vertical="center"/>
    </xf>
    <xf numFmtId="0" fontId="7" fillId="0" borderId="0" xfId="0" applyFont="1" applyFill="1" applyProtection="1">
      <alignment vertical="center"/>
    </xf>
    <xf numFmtId="0" fontId="7" fillId="0" borderId="1" xfId="0" quotePrefix="1" applyFont="1" applyBorder="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3" borderId="1" xfId="0" applyFont="1" applyFill="1" applyBorder="1">
      <alignment vertical="center"/>
    </xf>
    <xf numFmtId="0" fontId="7" fillId="0" borderId="15" xfId="0" applyFont="1" applyBorder="1">
      <alignment vertical="center"/>
    </xf>
    <xf numFmtId="0" fontId="7" fillId="10" borderId="1" xfId="0" applyFont="1" applyFill="1" applyBorder="1">
      <alignment vertical="center"/>
    </xf>
    <xf numFmtId="0" fontId="22" fillId="0" borderId="40" xfId="0" applyFont="1" applyBorder="1" applyAlignment="1">
      <alignment horizontal="center" vertical="center"/>
    </xf>
    <xf numFmtId="0" fontId="7" fillId="0" borderId="12" xfId="0" applyFont="1" applyBorder="1">
      <alignment vertical="center"/>
    </xf>
    <xf numFmtId="0" fontId="7" fillId="0" borderId="13" xfId="0" applyFont="1" applyBorder="1">
      <alignment vertical="center"/>
    </xf>
    <xf numFmtId="0" fontId="22" fillId="0" borderId="37" xfId="0" applyFont="1" applyBorder="1" applyAlignment="1">
      <alignment vertical="center"/>
    </xf>
    <xf numFmtId="0" fontId="22" fillId="0" borderId="40" xfId="0" applyFont="1" applyBorder="1" applyAlignment="1">
      <alignment vertical="center"/>
    </xf>
    <xf numFmtId="0" fontId="22" fillId="0" borderId="41" xfId="0" applyFont="1" applyBorder="1" applyAlignment="1">
      <alignment vertical="center"/>
    </xf>
    <xf numFmtId="0" fontId="7" fillId="0" borderId="5" xfId="0" applyFont="1" applyBorder="1">
      <alignment vertical="center"/>
    </xf>
    <xf numFmtId="0" fontId="7" fillId="0" borderId="6" xfId="0" applyFont="1" applyBorder="1">
      <alignment vertical="center"/>
    </xf>
    <xf numFmtId="0" fontId="18" fillId="0" borderId="1" xfId="0" applyFont="1" applyBorder="1">
      <alignment vertical="center"/>
    </xf>
    <xf numFmtId="0" fontId="18" fillId="10" borderId="1" xfId="0" applyFont="1" applyFill="1" applyBorder="1">
      <alignment vertical="center"/>
    </xf>
    <xf numFmtId="0" fontId="22" fillId="0" borderId="21" xfId="0" applyFont="1" applyBorder="1" applyAlignment="1" applyProtection="1">
      <alignment horizontal="center" vertical="center"/>
      <protection locked="0"/>
    </xf>
    <xf numFmtId="0" fontId="22" fillId="0" borderId="7" xfId="0" applyFont="1" applyBorder="1" applyAlignment="1" applyProtection="1">
      <alignment horizontal="center" vertical="center"/>
      <protection locked="0"/>
    </xf>
    <xf numFmtId="0" fontId="8" fillId="0" borderId="1" xfId="0" applyFont="1" applyBorder="1" applyProtection="1">
      <alignment vertical="center"/>
    </xf>
    <xf numFmtId="0" fontId="7" fillId="13" borderId="0" xfId="0" applyFont="1" applyFill="1">
      <alignment vertical="center"/>
    </xf>
    <xf numFmtId="0" fontId="7" fillId="13" borderId="1" xfId="0" applyFont="1" applyFill="1" applyBorder="1">
      <alignment vertical="center"/>
    </xf>
    <xf numFmtId="0" fontId="7" fillId="0" borderId="1" xfId="0" applyNumberFormat="1" applyFont="1" applyBorder="1">
      <alignment vertical="center"/>
    </xf>
    <xf numFmtId="0" fontId="7" fillId="4" borderId="0" xfId="0" applyFont="1" applyFill="1">
      <alignment vertical="center"/>
    </xf>
    <xf numFmtId="177" fontId="7" fillId="0" borderId="1" xfId="0" applyNumberFormat="1" applyFont="1" applyBorder="1">
      <alignment vertical="center"/>
    </xf>
    <xf numFmtId="0" fontId="7" fillId="0" borderId="1" xfId="0" applyFont="1" applyBorder="1" applyAlignment="1">
      <alignment horizontal="center" vertical="center"/>
    </xf>
    <xf numFmtId="0" fontId="9" fillId="2" borderId="1" xfId="1" applyFill="1" applyBorder="1" applyProtection="1">
      <alignment vertical="center"/>
      <protection locked="0"/>
    </xf>
    <xf numFmtId="0" fontId="7" fillId="14" borderId="1" xfId="0" applyFont="1" applyFill="1" applyBorder="1">
      <alignment vertical="center"/>
    </xf>
    <xf numFmtId="0" fontId="7" fillId="0" borderId="0" xfId="0" applyFont="1" applyAlignment="1" applyProtection="1">
      <alignment vertical="center"/>
    </xf>
    <xf numFmtId="0" fontId="7" fillId="9" borderId="25" xfId="0" applyFont="1" applyFill="1" applyBorder="1">
      <alignment vertical="center"/>
    </xf>
    <xf numFmtId="0" fontId="7" fillId="9" borderId="26" xfId="0" applyFont="1" applyFill="1" applyBorder="1">
      <alignment vertical="center"/>
    </xf>
    <xf numFmtId="0" fontId="7" fillId="9" borderId="27" xfId="0" applyFont="1" applyFill="1" applyBorder="1">
      <alignment vertical="center"/>
    </xf>
    <xf numFmtId="0" fontId="7" fillId="9" borderId="14" xfId="0" applyFont="1" applyFill="1" applyBorder="1">
      <alignment vertical="center"/>
    </xf>
    <xf numFmtId="0" fontId="7" fillId="9" borderId="0" xfId="0" applyFont="1" applyFill="1" applyBorder="1">
      <alignment vertical="center"/>
    </xf>
    <xf numFmtId="0" fontId="7" fillId="9" borderId="28" xfId="0" applyFont="1" applyFill="1" applyBorder="1">
      <alignment vertical="center"/>
    </xf>
    <xf numFmtId="0" fontId="7" fillId="9" borderId="1" xfId="0" applyFont="1" applyFill="1" applyBorder="1">
      <alignment vertical="center"/>
    </xf>
    <xf numFmtId="0" fontId="7" fillId="9" borderId="21" xfId="0" applyFont="1" applyFill="1" applyBorder="1">
      <alignment vertical="center"/>
    </xf>
    <xf numFmtId="0" fontId="7" fillId="9" borderId="19" xfId="0" applyFont="1" applyFill="1" applyBorder="1">
      <alignment vertical="center"/>
    </xf>
    <xf numFmtId="0" fontId="7" fillId="9" borderId="29" xfId="0" applyFont="1" applyFill="1" applyBorder="1">
      <alignment vertical="center"/>
    </xf>
    <xf numFmtId="0" fontId="7" fillId="4" borderId="1" xfId="0" applyFont="1" applyFill="1" applyBorder="1">
      <alignment vertical="center"/>
    </xf>
    <xf numFmtId="0" fontId="7" fillId="0" borderId="0" xfId="0" applyFont="1" applyAlignment="1">
      <alignment horizontal="center" vertical="center"/>
    </xf>
    <xf numFmtId="0" fontId="7" fillId="0" borderId="0" xfId="0" applyFont="1" applyAlignment="1" applyProtection="1">
      <alignment horizontal="left" vertical="center"/>
    </xf>
    <xf numFmtId="0" fontId="22" fillId="0" borderId="8"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9" fillId="0" borderId="0" xfId="1">
      <alignment vertical="center"/>
    </xf>
    <xf numFmtId="0" fontId="22" fillId="0" borderId="33" xfId="0" applyFont="1" applyBorder="1" applyAlignment="1">
      <alignment horizontal="center" vertical="center"/>
    </xf>
    <xf numFmtId="0" fontId="22" fillId="0" borderId="2" xfId="0" applyFont="1" applyBorder="1" applyAlignment="1" applyProtection="1">
      <alignment horizontal="center" vertical="center"/>
      <protection locked="0"/>
    </xf>
    <xf numFmtId="0" fontId="7" fillId="0" borderId="10"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11" borderId="1" xfId="0" applyFont="1" applyFill="1" applyBorder="1">
      <alignment vertical="center"/>
    </xf>
    <xf numFmtId="0" fontId="41" fillId="0" borderId="0" xfId="0" applyFont="1" applyAlignment="1">
      <alignment horizontal="right" vertical="center"/>
    </xf>
    <xf numFmtId="0" fontId="7" fillId="0" borderId="26" xfId="0" applyFont="1" applyBorder="1">
      <alignment vertical="center"/>
    </xf>
    <xf numFmtId="0" fontId="7" fillId="0" borderId="21" xfId="0" applyFont="1" applyBorder="1">
      <alignment vertical="center"/>
    </xf>
    <xf numFmtId="0" fontId="7" fillId="0" borderId="29" xfId="0" applyFont="1" applyBorder="1">
      <alignment vertical="center"/>
    </xf>
    <xf numFmtId="0" fontId="7" fillId="0" borderId="12" xfId="0" applyFont="1" applyBorder="1" applyAlignment="1">
      <alignment vertical="center"/>
    </xf>
    <xf numFmtId="0" fontId="7" fillId="0" borderId="0" xfId="0" applyFont="1" applyBorder="1" applyAlignment="1">
      <alignment vertical="center"/>
    </xf>
    <xf numFmtId="0" fontId="7" fillId="0" borderId="13" xfId="0" applyFont="1" applyBorder="1" applyAlignment="1">
      <alignment vertical="center"/>
    </xf>
    <xf numFmtId="0" fontId="7" fillId="0" borderId="0" xfId="0" applyFont="1" applyFill="1" applyAlignment="1" applyProtection="1">
      <alignment vertical="center"/>
      <protection locked="0"/>
    </xf>
    <xf numFmtId="0" fontId="0" fillId="0" borderId="0" xfId="0" applyProtection="1">
      <alignment vertical="center"/>
      <protection hidden="1"/>
    </xf>
    <xf numFmtId="0" fontId="0" fillId="0" borderId="0" xfId="0" applyAlignment="1" applyProtection="1">
      <alignment vertical="center"/>
      <protection hidden="1"/>
    </xf>
    <xf numFmtId="0" fontId="0" fillId="0" borderId="0" xfId="0" applyAlignment="1" applyProtection="1">
      <alignment horizontal="left" vertical="center"/>
      <protection hidden="1"/>
    </xf>
    <xf numFmtId="0" fontId="0" fillId="0" borderId="1" xfId="0" applyBorder="1" applyProtection="1">
      <alignment vertical="center"/>
      <protection hidden="1"/>
    </xf>
    <xf numFmtId="0" fontId="29" fillId="0" borderId="0" xfId="0" applyFont="1" applyProtection="1">
      <alignment vertical="center"/>
      <protection hidden="1"/>
    </xf>
    <xf numFmtId="0" fontId="29" fillId="0" borderId="0" xfId="0" applyFont="1" applyBorder="1" applyProtection="1">
      <alignment vertical="center"/>
      <protection hidden="1"/>
    </xf>
    <xf numFmtId="0" fontId="0" fillId="0" borderId="0" xfId="0" applyBorder="1" applyProtection="1">
      <alignment vertical="center"/>
      <protection hidden="1"/>
    </xf>
    <xf numFmtId="0" fontId="36" fillId="0" borderId="0" xfId="0" applyFont="1" applyBorder="1" applyAlignment="1" applyProtection="1">
      <alignment vertical="center" shrinkToFit="1"/>
      <protection hidden="1"/>
    </xf>
    <xf numFmtId="0" fontId="32" fillId="0" borderId="0" xfId="0" applyFont="1" applyBorder="1" applyAlignment="1" applyProtection="1">
      <alignment vertical="center" shrinkToFit="1"/>
      <protection hidden="1"/>
    </xf>
    <xf numFmtId="0" fontId="0" fillId="0" borderId="0" xfId="0" applyAlignment="1" applyProtection="1">
      <alignment horizontal="left" vertical="center"/>
      <protection hidden="1"/>
    </xf>
    <xf numFmtId="0" fontId="18" fillId="0" borderId="44" xfId="0" applyFont="1" applyBorder="1">
      <alignment vertical="center"/>
    </xf>
    <xf numFmtId="0" fontId="18" fillId="0" borderId="3" xfId="0" applyFont="1" applyBorder="1">
      <alignment vertical="center"/>
    </xf>
    <xf numFmtId="0" fontId="18" fillId="0" borderId="31" xfId="0" applyFont="1" applyBorder="1">
      <alignment vertical="center"/>
    </xf>
    <xf numFmtId="0" fontId="18" fillId="0" borderId="35" xfId="0" applyFont="1" applyBorder="1">
      <alignment vertical="center"/>
    </xf>
    <xf numFmtId="0" fontId="18" fillId="0" borderId="8" xfId="0" applyFont="1" applyBorder="1">
      <alignment vertical="center"/>
    </xf>
    <xf numFmtId="0" fontId="18" fillId="0" borderId="19" xfId="0" applyFont="1" applyBorder="1">
      <alignment vertical="center"/>
    </xf>
    <xf numFmtId="0" fontId="53" fillId="9" borderId="3" xfId="0" applyFont="1" applyFill="1" applyBorder="1">
      <alignment vertical="center"/>
    </xf>
    <xf numFmtId="0" fontId="18" fillId="9" borderId="15" xfId="0" applyFont="1" applyFill="1" applyBorder="1" applyAlignment="1">
      <alignment horizontal="center" vertical="center"/>
    </xf>
    <xf numFmtId="0" fontId="18" fillId="9" borderId="17" xfId="0" applyFont="1" applyFill="1" applyBorder="1" applyAlignment="1">
      <alignment horizontal="center" vertical="center"/>
    </xf>
    <xf numFmtId="0" fontId="7" fillId="15" borderId="0" xfId="0" applyFont="1" applyFill="1">
      <alignment vertical="center"/>
    </xf>
    <xf numFmtId="0" fontId="8" fillId="15" borderId="10" xfId="0" applyFont="1" applyFill="1" applyBorder="1" applyProtection="1">
      <alignment vertical="center"/>
    </xf>
    <xf numFmtId="0" fontId="7" fillId="15" borderId="5" xfId="0" applyFont="1" applyFill="1" applyBorder="1">
      <alignment vertical="center"/>
    </xf>
    <xf numFmtId="0" fontId="7" fillId="15" borderId="6" xfId="0" applyFont="1" applyFill="1" applyBorder="1">
      <alignment vertical="center"/>
    </xf>
    <xf numFmtId="0" fontId="13" fillId="15" borderId="12" xfId="0" applyFont="1" applyFill="1" applyBorder="1" applyProtection="1">
      <alignment vertical="center"/>
    </xf>
    <xf numFmtId="0" fontId="7" fillId="15" borderId="0" xfId="0" applyFont="1" applyFill="1" applyBorder="1">
      <alignment vertical="center"/>
    </xf>
    <xf numFmtId="0" fontId="7" fillId="15" borderId="13" xfId="0" applyFont="1" applyFill="1" applyBorder="1">
      <alignment vertical="center"/>
    </xf>
    <xf numFmtId="0" fontId="7" fillId="15" borderId="12" xfId="0" applyFont="1" applyFill="1" applyBorder="1">
      <alignment vertical="center"/>
    </xf>
    <xf numFmtId="0" fontId="22" fillId="15" borderId="40" xfId="0" applyFont="1" applyFill="1" applyBorder="1" applyAlignment="1">
      <alignment horizontal="center" vertical="center"/>
    </xf>
    <xf numFmtId="0" fontId="22" fillId="15" borderId="37" xfId="0" applyFont="1" applyFill="1" applyBorder="1" applyAlignment="1">
      <alignment vertical="center"/>
    </xf>
    <xf numFmtId="0" fontId="22" fillId="15" borderId="40" xfId="0" applyFont="1" applyFill="1" applyBorder="1" applyAlignment="1">
      <alignment vertical="center"/>
    </xf>
    <xf numFmtId="0" fontId="22" fillId="15" borderId="41" xfId="0" applyFont="1" applyFill="1" applyBorder="1" applyAlignment="1">
      <alignment vertical="center"/>
    </xf>
    <xf numFmtId="0" fontId="22" fillId="15" borderId="33" xfId="0" applyFont="1" applyFill="1" applyBorder="1" applyAlignment="1">
      <alignment horizontal="center" vertical="center"/>
    </xf>
    <xf numFmtId="0" fontId="22" fillId="15" borderId="2" xfId="0" applyFont="1" applyFill="1" applyBorder="1" applyAlignment="1">
      <alignment horizontal="center" vertical="center"/>
    </xf>
    <xf numFmtId="0" fontId="22" fillId="15" borderId="21" xfId="0" applyFont="1" applyFill="1" applyBorder="1" applyAlignment="1">
      <alignment horizontal="center" vertical="center"/>
    </xf>
    <xf numFmtId="0" fontId="22" fillId="15" borderId="7" xfId="0" applyFont="1" applyFill="1" applyBorder="1" applyAlignment="1">
      <alignment horizontal="center" vertical="center"/>
    </xf>
    <xf numFmtId="0" fontId="7" fillId="15" borderId="11" xfId="0" applyFont="1" applyFill="1" applyBorder="1">
      <alignment vertical="center"/>
    </xf>
    <xf numFmtId="0" fontId="7" fillId="15" borderId="8" xfId="0" applyFont="1" applyFill="1" applyBorder="1">
      <alignment vertical="center"/>
    </xf>
    <xf numFmtId="0" fontId="7" fillId="15" borderId="9" xfId="0" applyFont="1" applyFill="1" applyBorder="1">
      <alignment vertical="center"/>
    </xf>
    <xf numFmtId="0" fontId="18" fillId="15" borderId="0" xfId="0" applyFont="1" applyFill="1">
      <alignment vertical="center"/>
    </xf>
    <xf numFmtId="0" fontId="22" fillId="0" borderId="40" xfId="0" applyFont="1" applyBorder="1" applyAlignment="1" applyProtection="1">
      <alignment horizontal="center" vertical="center"/>
    </xf>
    <xf numFmtId="0" fontId="22" fillId="0" borderId="37" xfId="0" applyFont="1" applyBorder="1" applyAlignment="1" applyProtection="1">
      <alignment vertical="center"/>
    </xf>
    <xf numFmtId="0" fontId="22" fillId="0" borderId="40" xfId="0" applyFont="1" applyBorder="1" applyAlignment="1" applyProtection="1">
      <alignment vertical="center"/>
    </xf>
    <xf numFmtId="0" fontId="22" fillId="0" borderId="41" xfId="0" applyFont="1" applyBorder="1" applyAlignment="1" applyProtection="1">
      <alignment vertical="center"/>
    </xf>
    <xf numFmtId="0" fontId="7" fillId="0" borderId="0" xfId="0" applyFont="1" applyProtection="1">
      <alignment vertical="center"/>
      <protection hidden="1"/>
    </xf>
    <xf numFmtId="0" fontId="7" fillId="2" borderId="0" xfId="0" applyFont="1" applyFill="1" applyProtection="1">
      <alignment vertical="center"/>
      <protection hidden="1"/>
    </xf>
    <xf numFmtId="0" fontId="7" fillId="0" borderId="0" xfId="0" applyFont="1" applyAlignment="1" applyProtection="1">
      <alignment horizontal="right" vertical="center"/>
      <protection hidden="1"/>
    </xf>
    <xf numFmtId="0" fontId="7" fillId="0" borderId="1" xfId="0" applyFont="1" applyBorder="1" applyProtection="1">
      <alignment vertical="center"/>
      <protection hidden="1"/>
    </xf>
    <xf numFmtId="0" fontId="7" fillId="0" borderId="0" xfId="0" applyFont="1" applyAlignment="1" applyProtection="1">
      <alignment vertical="center"/>
      <protection hidden="1"/>
    </xf>
    <xf numFmtId="0" fontId="41" fillId="0" borderId="0" xfId="0" applyFont="1" applyAlignment="1" applyProtection="1">
      <alignment horizontal="right" vertical="center"/>
      <protection hidden="1"/>
    </xf>
    <xf numFmtId="0" fontId="7" fillId="2" borderId="1" xfId="0" applyFont="1" applyFill="1" applyBorder="1" applyProtection="1">
      <alignment vertical="center"/>
      <protection hidden="1"/>
    </xf>
    <xf numFmtId="0" fontId="7" fillId="0" borderId="10" xfId="0" applyFont="1" applyBorder="1" applyProtection="1">
      <alignment vertical="center"/>
      <protection hidden="1"/>
    </xf>
    <xf numFmtId="0" fontId="7" fillId="0" borderId="5" xfId="0" applyFont="1" applyBorder="1" applyProtection="1">
      <alignment vertical="center"/>
      <protection hidden="1"/>
    </xf>
    <xf numFmtId="0" fontId="7" fillId="0" borderId="6" xfId="0" applyFont="1" applyBorder="1" applyProtection="1">
      <alignment vertical="center"/>
      <protection hidden="1"/>
    </xf>
    <xf numFmtId="0" fontId="7" fillId="0" borderId="12" xfId="0" applyFont="1" applyBorder="1" applyProtection="1">
      <alignment vertical="center"/>
      <protection hidden="1"/>
    </xf>
    <xf numFmtId="0" fontId="7" fillId="0" borderId="0" xfId="0" applyFont="1" applyBorder="1" applyProtection="1">
      <alignment vertical="center"/>
      <protection hidden="1"/>
    </xf>
    <xf numFmtId="0" fontId="7" fillId="0" borderId="13" xfId="0" applyFont="1" applyBorder="1" applyProtection="1">
      <alignment vertical="center"/>
      <protection hidden="1"/>
    </xf>
    <xf numFmtId="0" fontId="7" fillId="10" borderId="1" xfId="0" applyFont="1" applyFill="1" applyBorder="1" applyProtection="1">
      <alignment vertical="center"/>
      <protection hidden="1"/>
    </xf>
    <xf numFmtId="0" fontId="8" fillId="0" borderId="0" xfId="0" applyFont="1" applyProtection="1">
      <alignment vertical="center"/>
      <protection hidden="1"/>
    </xf>
    <xf numFmtId="0" fontId="18" fillId="0" borderId="1" xfId="0" applyFont="1" applyBorder="1" applyProtection="1">
      <alignment vertical="center"/>
      <protection hidden="1"/>
    </xf>
    <xf numFmtId="0" fontId="18" fillId="10" borderId="1" xfId="0" applyFont="1" applyFill="1" applyBorder="1" applyProtection="1">
      <alignment vertical="center"/>
      <protection hidden="1"/>
    </xf>
    <xf numFmtId="0" fontId="7" fillId="9" borderId="1" xfId="0" applyFont="1" applyFill="1" applyBorder="1" applyProtection="1">
      <alignment vertical="center"/>
      <protection hidden="1"/>
    </xf>
    <xf numFmtId="0" fontId="7" fillId="14" borderId="1" xfId="0" applyFont="1" applyFill="1" applyBorder="1" applyProtection="1">
      <alignment vertical="center"/>
      <protection hidden="1"/>
    </xf>
    <xf numFmtId="0" fontId="7" fillId="3" borderId="1" xfId="0" applyFont="1" applyFill="1" applyBorder="1" applyProtection="1">
      <alignment vertical="center"/>
      <protection hidden="1"/>
    </xf>
    <xf numFmtId="0" fontId="13" fillId="0" borderId="0" xfId="0" applyFont="1" applyProtection="1">
      <alignment vertical="center"/>
      <protection hidden="1"/>
    </xf>
    <xf numFmtId="0" fontId="52" fillId="0" borderId="0" xfId="0" applyFont="1" applyProtection="1">
      <alignment vertical="center"/>
      <protection hidden="1"/>
    </xf>
    <xf numFmtId="0" fontId="7" fillId="0" borderId="0" xfId="0" applyFont="1" applyFill="1" applyProtection="1">
      <alignment vertical="center"/>
      <protection hidden="1"/>
    </xf>
    <xf numFmtId="0" fontId="13" fillId="0" borderId="0" xfId="0" applyFont="1" applyFill="1" applyProtection="1">
      <alignment vertical="center"/>
      <protection hidden="1"/>
    </xf>
    <xf numFmtId="0" fontId="7" fillId="9" borderId="25" xfId="0" applyFont="1" applyFill="1" applyBorder="1" applyProtection="1">
      <alignment vertical="center"/>
      <protection hidden="1"/>
    </xf>
    <xf numFmtId="0" fontId="7" fillId="9" borderId="26" xfId="0" applyFont="1" applyFill="1" applyBorder="1" applyProtection="1">
      <alignment vertical="center"/>
      <protection hidden="1"/>
    </xf>
    <xf numFmtId="0" fontId="7" fillId="9" borderId="27" xfId="0" applyFont="1" applyFill="1" applyBorder="1" applyProtection="1">
      <alignment vertical="center"/>
      <protection hidden="1"/>
    </xf>
    <xf numFmtId="0" fontId="7" fillId="9" borderId="14" xfId="0" applyFont="1" applyFill="1" applyBorder="1" applyProtection="1">
      <alignment vertical="center"/>
      <protection hidden="1"/>
    </xf>
    <xf numFmtId="0" fontId="7" fillId="9" borderId="0" xfId="0" applyFont="1" applyFill="1" applyBorder="1" applyProtection="1">
      <alignment vertical="center"/>
      <protection hidden="1"/>
    </xf>
    <xf numFmtId="0" fontId="7" fillId="9" borderId="28" xfId="0" applyFont="1" applyFill="1" applyBorder="1" applyProtection="1">
      <alignment vertical="center"/>
      <protection hidden="1"/>
    </xf>
    <xf numFmtId="0" fontId="9" fillId="0" borderId="0" xfId="1">
      <alignment vertical="center"/>
    </xf>
    <xf numFmtId="49" fontId="41" fillId="0" borderId="0" xfId="0" applyNumberFormat="1" applyFont="1" applyProtection="1">
      <alignment vertical="center"/>
      <protection hidden="1"/>
    </xf>
    <xf numFmtId="0" fontId="7" fillId="0" borderId="1" xfId="0" applyFont="1" applyFill="1" applyBorder="1">
      <alignment vertical="center"/>
    </xf>
    <xf numFmtId="0" fontId="7" fillId="6" borderId="0" xfId="0" applyFont="1" applyFill="1" applyBorder="1" applyAlignment="1">
      <alignment vertical="center" wrapText="1"/>
    </xf>
    <xf numFmtId="0" fontId="7" fillId="0" borderId="59" xfId="0" applyFont="1" applyBorder="1">
      <alignment vertical="center"/>
    </xf>
    <xf numFmtId="0" fontId="22" fillId="0" borderId="4" xfId="0" applyFont="1" applyBorder="1" applyAlignment="1" applyProtection="1">
      <alignment horizontal="center" vertical="center"/>
    </xf>
    <xf numFmtId="0" fontId="22" fillId="0" borderId="0" xfId="0" applyFont="1" applyBorder="1" applyAlignment="1" applyProtection="1">
      <alignment horizontal="center" vertical="center"/>
    </xf>
    <xf numFmtId="0" fontId="7" fillId="0" borderId="0" xfId="0" applyFont="1" applyFill="1" applyBorder="1">
      <alignment vertical="center"/>
    </xf>
    <xf numFmtId="0" fontId="7" fillId="0" borderId="0" xfId="0" applyFont="1" applyBorder="1" applyAlignment="1" applyProtection="1">
      <alignment vertical="center"/>
      <protection locked="0"/>
    </xf>
    <xf numFmtId="0" fontId="13" fillId="0" borderId="0" xfId="0" applyFont="1" applyBorder="1" applyProtection="1">
      <alignment vertical="center"/>
    </xf>
    <xf numFmtId="0" fontId="7" fillId="0" borderId="0" xfId="0" applyFont="1" applyBorder="1" applyAlignment="1">
      <alignment vertical="center" wrapText="1"/>
    </xf>
    <xf numFmtId="0" fontId="22" fillId="0" borderId="0" xfId="0" applyFont="1" applyBorder="1" applyAlignment="1">
      <alignment vertical="center"/>
    </xf>
    <xf numFmtId="0" fontId="18" fillId="0" borderId="0" xfId="0" applyFont="1" applyBorder="1" applyAlignment="1">
      <alignment vertical="center"/>
    </xf>
    <xf numFmtId="0" fontId="59" fillId="0" borderId="0" xfId="0" applyFont="1" applyAlignment="1">
      <alignment vertical="top"/>
    </xf>
    <xf numFmtId="0" fontId="59" fillId="0" borderId="12" xfId="0" applyFont="1" applyBorder="1" applyAlignment="1">
      <alignment vertical="top"/>
    </xf>
    <xf numFmtId="0" fontId="13" fillId="0" borderId="0" xfId="0" applyFont="1" applyAlignment="1" applyProtection="1"/>
    <xf numFmtId="0" fontId="7" fillId="0" borderId="39" xfId="0" applyFont="1" applyBorder="1">
      <alignment vertical="center"/>
    </xf>
    <xf numFmtId="0" fontId="7" fillId="0" borderId="40" xfId="0" applyFont="1" applyBorder="1">
      <alignment vertical="center"/>
    </xf>
    <xf numFmtId="0" fontId="7" fillId="0" borderId="55" xfId="0" applyFont="1" applyBorder="1">
      <alignment vertical="center"/>
    </xf>
    <xf numFmtId="0" fontId="18" fillId="0" borderId="0" xfId="0" applyFont="1" applyFill="1" applyBorder="1">
      <alignment vertical="center"/>
    </xf>
    <xf numFmtId="0" fontId="60" fillId="0" borderId="0" xfId="0" applyFont="1" applyFill="1" applyBorder="1" applyProtection="1">
      <alignment vertical="center"/>
    </xf>
    <xf numFmtId="0" fontId="18" fillId="0" borderId="0" xfId="0" applyFont="1" applyFill="1" applyBorder="1" applyAlignment="1">
      <alignment horizontal="center" vertical="center"/>
    </xf>
    <xf numFmtId="0" fontId="18" fillId="0" borderId="0" xfId="0" applyFont="1" applyFill="1" applyBorder="1" applyAlignment="1">
      <alignment vertical="top" wrapText="1"/>
    </xf>
    <xf numFmtId="38" fontId="18" fillId="0" borderId="0" xfId="2" applyFont="1" applyFill="1" applyBorder="1" applyAlignment="1">
      <alignment vertical="center"/>
    </xf>
    <xf numFmtId="38" fontId="18" fillId="0" borderId="0" xfId="2" applyFont="1" applyFill="1" applyBorder="1" applyAlignment="1">
      <alignment vertical="center" wrapText="1"/>
    </xf>
    <xf numFmtId="0" fontId="28" fillId="0" borderId="0" xfId="0" applyFont="1" applyAlignment="1"/>
    <xf numFmtId="0" fontId="28" fillId="0" borderId="0" xfId="0" applyFont="1" applyAlignment="1">
      <alignment horizontal="left" vertical="top"/>
    </xf>
    <xf numFmtId="0" fontId="27" fillId="0" borderId="0" xfId="0" applyFont="1" applyBorder="1" applyAlignment="1">
      <alignment vertical="center"/>
    </xf>
    <xf numFmtId="0" fontId="18" fillId="0" borderId="0" xfId="0" applyFont="1" applyFill="1">
      <alignment vertical="center"/>
    </xf>
    <xf numFmtId="0" fontId="0" fillId="0" borderId="0" xfId="0" applyAlignment="1" applyProtection="1">
      <alignment horizontal="left" vertical="center"/>
      <protection hidden="1"/>
    </xf>
    <xf numFmtId="0" fontId="0" fillId="0" borderId="0" xfId="0" applyAlignment="1" applyProtection="1">
      <alignment horizontal="center" vertical="center"/>
      <protection hidden="1"/>
    </xf>
    <xf numFmtId="0" fontId="0" fillId="0" borderId="0" xfId="0" applyBorder="1" applyAlignment="1" applyProtection="1">
      <alignment vertical="center"/>
      <protection hidden="1"/>
    </xf>
    <xf numFmtId="0" fontId="31" fillId="0" borderId="0" xfId="0" applyFont="1" applyBorder="1" applyAlignment="1" applyProtection="1">
      <alignment vertical="center" shrinkToFit="1"/>
      <protection hidden="1"/>
    </xf>
    <xf numFmtId="0" fontId="35" fillId="0" borderId="0" xfId="0" applyFont="1" applyBorder="1" applyAlignment="1" applyProtection="1">
      <alignment vertical="center"/>
      <protection hidden="1"/>
    </xf>
    <xf numFmtId="0" fontId="38" fillId="0" borderId="0" xfId="0" applyFont="1" applyBorder="1" applyAlignment="1" applyProtection="1">
      <alignment vertical="top" wrapText="1" shrinkToFit="1"/>
      <protection hidden="1"/>
    </xf>
    <xf numFmtId="0" fontId="51" fillId="0" borderId="0" xfId="0" applyFont="1" applyBorder="1" applyAlignment="1" applyProtection="1">
      <alignment vertical="center" wrapText="1"/>
      <protection hidden="1"/>
    </xf>
    <xf numFmtId="0" fontId="37" fillId="0" borderId="0" xfId="0" applyFont="1" applyBorder="1" applyAlignment="1" applyProtection="1">
      <alignment vertical="center" shrinkToFit="1"/>
      <protection hidden="1"/>
    </xf>
    <xf numFmtId="0" fontId="38" fillId="0" borderId="0" xfId="0" applyFont="1" applyBorder="1" applyProtection="1">
      <alignment vertical="center"/>
      <protection hidden="1"/>
    </xf>
    <xf numFmtId="0" fontId="29" fillId="0" borderId="0" xfId="0" applyFont="1" applyBorder="1" applyAlignment="1" applyProtection="1">
      <alignment vertical="center"/>
      <protection hidden="1"/>
    </xf>
    <xf numFmtId="0" fontId="57" fillId="0" borderId="0" xfId="0" applyFont="1" applyBorder="1" applyAlignment="1" applyProtection="1">
      <alignment vertical="center" shrinkToFit="1"/>
      <protection hidden="1"/>
    </xf>
    <xf numFmtId="0" fontId="0" fillId="0" borderId="0" xfId="0" applyBorder="1" applyAlignment="1" applyProtection="1">
      <alignment vertical="center" shrinkToFit="1"/>
      <protection hidden="1"/>
    </xf>
    <xf numFmtId="0" fontId="0" fillId="0" borderId="0" xfId="0" applyFill="1" applyBorder="1" applyAlignment="1" applyProtection="1">
      <alignment vertical="center"/>
      <protection hidden="1"/>
    </xf>
    <xf numFmtId="179" fontId="0" fillId="0" borderId="0" xfId="0" applyNumberFormat="1" applyBorder="1" applyAlignment="1" applyProtection="1">
      <alignment vertical="center" shrinkToFit="1"/>
      <protection hidden="1"/>
    </xf>
    <xf numFmtId="0" fontId="0" fillId="0" borderId="0"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vertical="center"/>
      <protection hidden="1"/>
    </xf>
    <xf numFmtId="0" fontId="65" fillId="0" borderId="0" xfId="0" applyFont="1" applyAlignment="1" applyProtection="1">
      <alignment vertical="center"/>
      <protection hidden="1"/>
    </xf>
    <xf numFmtId="0" fontId="62" fillId="18" borderId="26" xfId="0" applyFont="1" applyFill="1" applyBorder="1" applyProtection="1">
      <alignment vertical="center"/>
      <protection hidden="1"/>
    </xf>
    <xf numFmtId="0" fontId="62" fillId="18" borderId="27" xfId="0" applyFont="1" applyFill="1" applyBorder="1" applyProtection="1">
      <alignment vertical="center"/>
      <protection hidden="1"/>
    </xf>
    <xf numFmtId="0" fontId="62" fillId="18" borderId="26" xfId="0" applyFont="1" applyFill="1" applyBorder="1" applyAlignment="1" applyProtection="1">
      <protection hidden="1"/>
    </xf>
    <xf numFmtId="0" fontId="62" fillId="18" borderId="25" xfId="0" applyFont="1" applyFill="1" applyBorder="1" applyProtection="1">
      <alignment vertical="center"/>
      <protection hidden="1"/>
    </xf>
    <xf numFmtId="0" fontId="62" fillId="18" borderId="10" xfId="0" applyFont="1" applyFill="1" applyBorder="1" applyAlignment="1" applyProtection="1">
      <alignment vertical="center"/>
      <protection hidden="1"/>
    </xf>
    <xf numFmtId="0" fontId="65" fillId="18" borderId="5" xfId="0" applyFont="1" applyFill="1" applyBorder="1" applyAlignment="1" applyProtection="1">
      <alignment vertical="center"/>
      <protection hidden="1"/>
    </xf>
    <xf numFmtId="0" fontId="29" fillId="18" borderId="5" xfId="0" applyFont="1" applyFill="1" applyBorder="1" applyProtection="1">
      <alignment vertical="center"/>
      <protection hidden="1"/>
    </xf>
    <xf numFmtId="0" fontId="33" fillId="18" borderId="6" xfId="0" applyFont="1" applyFill="1" applyBorder="1" applyAlignment="1" applyProtection="1">
      <alignment vertical="center" shrinkToFit="1"/>
      <protection hidden="1"/>
    </xf>
    <xf numFmtId="0" fontId="62" fillId="18" borderId="5" xfId="0" applyFont="1" applyFill="1" applyBorder="1" applyProtection="1">
      <alignment vertical="center"/>
      <protection hidden="1"/>
    </xf>
    <xf numFmtId="0" fontId="62" fillId="18" borderId="48" xfId="0" applyFont="1" applyFill="1" applyBorder="1" applyProtection="1">
      <alignment vertical="center"/>
      <protection hidden="1"/>
    </xf>
    <xf numFmtId="0" fontId="62" fillId="18" borderId="6" xfId="0" applyFont="1" applyFill="1" applyBorder="1" applyProtection="1">
      <alignment vertical="center"/>
      <protection hidden="1"/>
    </xf>
    <xf numFmtId="0" fontId="62" fillId="18" borderId="49" xfId="0" applyFont="1" applyFill="1" applyBorder="1" applyAlignment="1" applyProtection="1">
      <alignment vertical="center"/>
      <protection hidden="1"/>
    </xf>
    <xf numFmtId="0" fontId="0" fillId="0" borderId="0" xfId="0" applyFont="1" applyFill="1" applyBorder="1" applyAlignment="1" applyProtection="1">
      <alignment vertical="center" wrapText="1"/>
      <protection hidden="1"/>
    </xf>
    <xf numFmtId="0" fontId="62" fillId="0" borderId="0" xfId="0" applyFont="1" applyFill="1" applyBorder="1" applyAlignment="1" applyProtection="1">
      <alignment vertical="center" shrinkToFit="1"/>
      <protection hidden="1"/>
    </xf>
    <xf numFmtId="179" fontId="0" fillId="0" borderId="0" xfId="0" applyNumberFormat="1" applyFill="1" applyBorder="1" applyAlignment="1" applyProtection="1">
      <alignment vertical="center" shrinkToFit="1"/>
      <protection hidden="1"/>
    </xf>
    <xf numFmtId="0" fontId="0" fillId="0" borderId="0" xfId="0" applyFill="1" applyBorder="1" applyAlignment="1" applyProtection="1">
      <alignment vertical="center" shrinkToFit="1"/>
      <protection hidden="1"/>
    </xf>
    <xf numFmtId="0" fontId="38" fillId="0" borderId="0" xfId="0" applyFont="1" applyFill="1" applyBorder="1" applyAlignment="1" applyProtection="1">
      <alignment vertical="center" wrapText="1" shrinkToFit="1"/>
      <protection hidden="1"/>
    </xf>
    <xf numFmtId="0" fontId="0" fillId="0" borderId="0" xfId="0" applyFill="1" applyBorder="1" applyProtection="1">
      <alignment vertical="center"/>
      <protection hidden="1"/>
    </xf>
    <xf numFmtId="180" fontId="0" fillId="0" borderId="0" xfId="0" applyNumberFormat="1" applyAlignment="1" applyProtection="1">
      <alignment horizontal="left" vertical="center"/>
      <protection hidden="1"/>
    </xf>
    <xf numFmtId="180" fontId="0" fillId="0" borderId="0" xfId="0" applyNumberFormat="1" applyProtection="1">
      <alignment vertical="center"/>
      <protection hidden="1"/>
    </xf>
    <xf numFmtId="0" fontId="34" fillId="0" borderId="0" xfId="0" applyFont="1" applyAlignment="1" applyProtection="1">
      <alignment vertical="center"/>
      <protection hidden="1"/>
    </xf>
    <xf numFmtId="0" fontId="0" fillId="0" borderId="0" xfId="0" applyFill="1" applyBorder="1" applyAlignment="1" applyProtection="1">
      <alignment horizontal="center" vertical="center"/>
      <protection hidden="1"/>
    </xf>
    <xf numFmtId="0" fontId="32" fillId="0" borderId="0" xfId="0" applyFont="1" applyFill="1" applyBorder="1" applyAlignment="1" applyProtection="1">
      <alignment vertical="center" shrinkToFit="1"/>
      <protection hidden="1"/>
    </xf>
    <xf numFmtId="0" fontId="31" fillId="0" borderId="0" xfId="0" applyFont="1" applyFill="1" applyBorder="1" applyAlignment="1" applyProtection="1">
      <alignment vertical="center"/>
      <protection hidden="1"/>
    </xf>
    <xf numFmtId="0" fontId="63" fillId="0" borderId="0" xfId="0" applyFont="1" applyFill="1" applyBorder="1" applyAlignment="1" applyProtection="1">
      <alignment vertical="center" wrapText="1" shrinkToFit="1"/>
      <protection hidden="1"/>
    </xf>
    <xf numFmtId="14" fontId="0" fillId="0" borderId="0" xfId="0" applyNumberFormat="1" applyFont="1" applyFill="1" applyBorder="1" applyAlignment="1" applyProtection="1">
      <alignment vertical="center" shrinkToFit="1"/>
      <protection hidden="1"/>
    </xf>
    <xf numFmtId="14" fontId="0" fillId="0" borderId="0" xfId="0" applyNumberFormat="1" applyFont="1" applyFill="1" applyBorder="1" applyAlignment="1" applyProtection="1">
      <alignment vertical="center" wrapText="1" shrinkToFit="1"/>
      <protection hidden="1"/>
    </xf>
    <xf numFmtId="0" fontId="54" fillId="0" borderId="0" xfId="0" applyFont="1" applyFill="1" applyBorder="1" applyAlignment="1" applyProtection="1">
      <alignment vertical="center" shrinkToFit="1"/>
      <protection hidden="1"/>
    </xf>
    <xf numFmtId="0" fontId="29" fillId="0" borderId="0" xfId="0" applyFont="1" applyFill="1" applyBorder="1" applyAlignment="1" applyProtection="1">
      <alignment vertical="center" wrapText="1"/>
      <protection hidden="1"/>
    </xf>
    <xf numFmtId="0" fontId="40" fillId="0" borderId="0" xfId="1" applyFont="1" applyFill="1" applyBorder="1" applyAlignment="1" applyProtection="1">
      <alignment vertical="center"/>
      <protection hidden="1"/>
    </xf>
    <xf numFmtId="0" fontId="0" fillId="0" borderId="0" xfId="0" applyFill="1" applyBorder="1">
      <alignment vertical="center"/>
    </xf>
    <xf numFmtId="0" fontId="34" fillId="0" borderId="0" xfId="0" applyFont="1" applyFill="1" applyBorder="1" applyAlignment="1" applyProtection="1">
      <alignment vertical="center" wrapText="1"/>
      <protection hidden="1"/>
    </xf>
    <xf numFmtId="0" fontId="57" fillId="0" borderId="0" xfId="0" applyFont="1" applyFill="1" applyBorder="1" applyAlignment="1" applyProtection="1">
      <alignment vertical="center" shrinkToFit="1"/>
      <protection hidden="1"/>
    </xf>
    <xf numFmtId="0" fontId="62" fillId="0" borderId="0" xfId="0" applyFont="1" applyFill="1" applyBorder="1" applyAlignment="1" applyProtection="1">
      <alignment horizontal="left" vertical="center" shrinkToFit="1"/>
      <protection hidden="1"/>
    </xf>
    <xf numFmtId="179" fontId="0" fillId="0" borderId="0" xfId="0" applyNumberFormat="1" applyFill="1" applyBorder="1" applyAlignment="1" applyProtection="1">
      <alignment horizontal="center" vertical="center" shrinkToFit="1"/>
      <protection hidden="1"/>
    </xf>
    <xf numFmtId="0" fontId="0" fillId="0" borderId="0" xfId="0" applyFill="1" applyBorder="1" applyAlignment="1" applyProtection="1">
      <alignment horizontal="center" vertical="center" shrinkToFit="1"/>
      <protection hidden="1"/>
    </xf>
    <xf numFmtId="0" fontId="38" fillId="0" borderId="0" xfId="0" applyFont="1" applyFill="1" applyBorder="1" applyAlignment="1" applyProtection="1">
      <alignment horizontal="left" vertical="center" wrapText="1" shrinkToFit="1"/>
      <protection hidden="1"/>
    </xf>
    <xf numFmtId="0" fontId="0" fillId="0" borderId="0" xfId="0" applyAlignment="1" applyProtection="1">
      <alignment horizontal="center" vertical="center"/>
      <protection hidden="1"/>
    </xf>
    <xf numFmtId="0" fontId="29" fillId="0" borderId="0" xfId="0" applyFont="1" applyFill="1" applyBorder="1" applyProtection="1">
      <alignment vertical="center"/>
      <protection hidden="1"/>
    </xf>
    <xf numFmtId="0" fontId="30" fillId="0" borderId="0" xfId="0" applyFont="1" applyFill="1" applyBorder="1" applyAlignment="1" applyProtection="1">
      <alignment vertical="center" textRotation="255"/>
      <protection hidden="1"/>
    </xf>
    <xf numFmtId="0" fontId="33" fillId="0" borderId="0" xfId="0" applyNumberFormat="1" applyFont="1" applyFill="1" applyBorder="1" applyAlignment="1" applyProtection="1">
      <alignment vertical="center" shrinkToFit="1"/>
      <protection hidden="1"/>
    </xf>
    <xf numFmtId="0" fontId="31" fillId="0" borderId="0" xfId="0" applyFont="1" applyFill="1" applyBorder="1" applyAlignment="1" applyProtection="1">
      <alignment vertical="center" shrinkToFit="1"/>
      <protection hidden="1"/>
    </xf>
    <xf numFmtId="0" fontId="29" fillId="0" borderId="0" xfId="0" applyFont="1" applyFill="1" applyBorder="1" applyAlignment="1" applyProtection="1">
      <alignment vertical="top" shrinkToFit="1"/>
      <protection hidden="1"/>
    </xf>
    <xf numFmtId="0" fontId="35" fillId="0" borderId="0" xfId="0" applyFont="1" applyFill="1" applyBorder="1" applyAlignment="1" applyProtection="1">
      <alignment vertical="center"/>
      <protection hidden="1"/>
    </xf>
    <xf numFmtId="38" fontId="33" fillId="0" borderId="0" xfId="2" applyFont="1" applyFill="1" applyBorder="1" applyAlignment="1" applyProtection="1">
      <alignment vertical="center"/>
      <protection hidden="1"/>
    </xf>
    <xf numFmtId="0" fontId="36" fillId="0" borderId="0" xfId="0" applyFont="1" applyFill="1" applyBorder="1" applyAlignment="1" applyProtection="1">
      <alignment vertical="center" shrinkToFit="1"/>
      <protection hidden="1"/>
    </xf>
    <xf numFmtId="0" fontId="38" fillId="0" borderId="0" xfId="0" applyFont="1" applyFill="1" applyBorder="1" applyAlignment="1" applyProtection="1">
      <alignment vertical="top" wrapText="1" shrinkToFit="1"/>
      <protection hidden="1"/>
    </xf>
    <xf numFmtId="0" fontId="0" fillId="0" borderId="2" xfId="0" applyBorder="1" applyProtection="1">
      <alignment vertical="center"/>
      <protection hidden="1"/>
    </xf>
    <xf numFmtId="0" fontId="62" fillId="0" borderId="0" xfId="0" applyFont="1" applyBorder="1" applyAlignment="1" applyProtection="1">
      <alignment vertical="center"/>
      <protection hidden="1"/>
    </xf>
    <xf numFmtId="0" fontId="0" fillId="18" borderId="0" xfId="0" applyFill="1" applyProtection="1">
      <alignment vertical="center"/>
      <protection hidden="1"/>
    </xf>
    <xf numFmtId="38" fontId="31" fillId="0" borderId="0" xfId="2" applyFont="1" applyBorder="1" applyAlignment="1" applyProtection="1">
      <alignment shrinkToFit="1"/>
      <protection hidden="1"/>
    </xf>
    <xf numFmtId="0" fontId="62" fillId="0" borderId="0" xfId="0" applyFont="1" applyBorder="1" applyAlignment="1" applyProtection="1">
      <alignment vertical="top"/>
      <protection hidden="1"/>
    </xf>
    <xf numFmtId="0" fontId="69" fillId="0" borderId="0" xfId="0" applyFont="1" applyBorder="1" applyAlignment="1">
      <alignment vertical="center"/>
    </xf>
    <xf numFmtId="0" fontId="7" fillId="0" borderId="0" xfId="0" applyFont="1" applyAlignment="1"/>
    <xf numFmtId="0" fontId="7" fillId="2" borderId="1" xfId="0" applyFont="1" applyFill="1" applyBorder="1" applyAlignment="1"/>
    <xf numFmtId="0" fontId="7" fillId="0" borderId="1" xfId="0" applyFont="1" applyBorder="1" applyAlignment="1"/>
    <xf numFmtId="0" fontId="7" fillId="9" borderId="14" xfId="0" applyFont="1" applyFill="1" applyBorder="1" applyAlignment="1"/>
    <xf numFmtId="0" fontId="7" fillId="9" borderId="1" xfId="0" applyFont="1" applyFill="1" applyBorder="1" applyAlignment="1"/>
    <xf numFmtId="0" fontId="7" fillId="9" borderId="28" xfId="0" applyFont="1" applyFill="1" applyBorder="1" applyAlignment="1"/>
    <xf numFmtId="0" fontId="7" fillId="0" borderId="1" xfId="0" applyNumberFormat="1" applyFont="1" applyBorder="1" applyAlignment="1"/>
    <xf numFmtId="0" fontId="7" fillId="0" borderId="12" xfId="0" applyFont="1" applyBorder="1" applyAlignment="1"/>
    <xf numFmtId="0" fontId="7" fillId="0" borderId="0" xfId="0" applyFont="1" applyBorder="1" applyAlignment="1"/>
    <xf numFmtId="0" fontId="7" fillId="0" borderId="13" xfId="0" applyFont="1" applyBorder="1" applyAlignment="1"/>
    <xf numFmtId="0" fontId="7" fillId="0" borderId="31" xfId="0" applyFont="1" applyBorder="1" applyAlignment="1">
      <alignment vertical="center"/>
    </xf>
    <xf numFmtId="0" fontId="18" fillId="0" borderId="0" xfId="0" applyFont="1" applyBorder="1" applyAlignment="1">
      <alignment horizontal="center" vertical="center"/>
    </xf>
    <xf numFmtId="0" fontId="22" fillId="0" borderId="0" xfId="0" applyFont="1" applyBorder="1" applyAlignment="1">
      <alignment horizontal="center" vertical="center"/>
    </xf>
    <xf numFmtId="0" fontId="58" fillId="0" borderId="0" xfId="1" applyFont="1" applyAlignment="1" applyProtection="1">
      <alignment vertical="center" wrapText="1"/>
      <protection hidden="1"/>
    </xf>
    <xf numFmtId="0" fontId="7" fillId="0" borderId="0" xfId="0" applyFont="1" applyAlignment="1" applyProtection="1">
      <alignment vertical="center" shrinkToFit="1"/>
      <protection hidden="1"/>
    </xf>
    <xf numFmtId="0" fontId="8" fillId="0" borderId="0" xfId="0" applyFont="1" applyAlignment="1" applyProtection="1">
      <alignment vertical="center"/>
      <protection hidden="1"/>
    </xf>
    <xf numFmtId="0" fontId="9" fillId="0" borderId="0" xfId="1" applyAlignment="1" applyProtection="1">
      <alignment vertical="center"/>
      <protection hidden="1"/>
    </xf>
    <xf numFmtId="0" fontId="14" fillId="0" borderId="0" xfId="0" applyFont="1" applyAlignment="1" applyProtection="1">
      <alignment vertical="center"/>
      <protection hidden="1"/>
    </xf>
    <xf numFmtId="0" fontId="44" fillId="0" borderId="0" xfId="1" applyFont="1" applyAlignment="1">
      <alignment vertical="center"/>
    </xf>
    <xf numFmtId="0" fontId="45" fillId="0" borderId="0" xfId="1" applyFont="1" applyAlignment="1">
      <alignment vertical="center"/>
    </xf>
    <xf numFmtId="0" fontId="7" fillId="0" borderId="0" xfId="0" applyFont="1" applyFill="1" applyBorder="1" applyAlignment="1">
      <alignment vertical="center"/>
    </xf>
    <xf numFmtId="0" fontId="7" fillId="0" borderId="0" xfId="0" applyFont="1" applyFill="1" applyBorder="1" applyAlignment="1" applyProtection="1">
      <alignment vertical="center"/>
      <protection locked="0"/>
    </xf>
    <xf numFmtId="0" fontId="9" fillId="0" borderId="0" xfId="1" applyFill="1" applyBorder="1">
      <alignment vertical="center"/>
    </xf>
    <xf numFmtId="0" fontId="7" fillId="0" borderId="0" xfId="0" applyFont="1" applyFill="1" applyBorder="1" applyAlignment="1"/>
    <xf numFmtId="0" fontId="40" fillId="0" borderId="0" xfId="1" applyFont="1" applyAlignment="1">
      <alignment vertical="center"/>
    </xf>
    <xf numFmtId="38" fontId="7" fillId="0" borderId="0" xfId="2" applyFont="1" applyBorder="1" applyAlignment="1">
      <alignment vertical="center"/>
    </xf>
    <xf numFmtId="0" fontId="7" fillId="0" borderId="0" xfId="0" applyNumberFormat="1" applyFont="1" applyBorder="1" applyAlignment="1">
      <alignment vertical="center" wrapText="1"/>
    </xf>
    <xf numFmtId="0" fontId="18" fillId="0" borderId="0" xfId="0" applyFont="1" applyBorder="1" applyProtection="1">
      <alignment vertical="center"/>
      <protection hidden="1"/>
    </xf>
    <xf numFmtId="0" fontId="7" fillId="0" borderId="0" xfId="0" applyFont="1" applyBorder="1" applyAlignment="1" applyProtection="1">
      <alignment vertical="center"/>
      <protection hidden="1"/>
    </xf>
    <xf numFmtId="0" fontId="7" fillId="0" borderId="0" xfId="0" applyFont="1" applyBorder="1" applyAlignment="1" applyProtection="1">
      <alignment horizontal="left" vertical="center"/>
      <protection hidden="1"/>
    </xf>
    <xf numFmtId="0" fontId="14" fillId="0" borderId="0" xfId="0" applyFont="1" applyBorder="1" applyAlignment="1" applyProtection="1">
      <alignment vertical="center"/>
      <protection hidden="1"/>
    </xf>
    <xf numFmtId="0" fontId="15" fillId="0" borderId="0" xfId="0" applyFont="1" applyBorder="1" applyProtection="1">
      <alignment vertical="center"/>
      <protection hidden="1"/>
    </xf>
    <xf numFmtId="0" fontId="46" fillId="0" borderId="0" xfId="1" applyFont="1" applyBorder="1" applyAlignment="1" applyProtection="1">
      <alignment vertical="center"/>
      <protection hidden="1"/>
    </xf>
    <xf numFmtId="0" fontId="7" fillId="0" borderId="67" xfId="0" applyFont="1" applyBorder="1" applyProtection="1">
      <alignment vertical="center"/>
      <protection hidden="1"/>
    </xf>
    <xf numFmtId="0" fontId="7" fillId="0" borderId="68" xfId="0" applyFont="1" applyBorder="1" applyProtection="1">
      <alignment vertical="center"/>
      <protection hidden="1"/>
    </xf>
    <xf numFmtId="0" fontId="7" fillId="0" borderId="69" xfId="0" applyFont="1" applyBorder="1" applyProtection="1">
      <alignment vertical="center"/>
      <protection hidden="1"/>
    </xf>
    <xf numFmtId="0" fontId="12" fillId="0" borderId="70" xfId="0" applyFont="1" applyBorder="1" applyProtection="1">
      <alignment vertical="center"/>
      <protection hidden="1"/>
    </xf>
    <xf numFmtId="0" fontId="7" fillId="0" borderId="71" xfId="0" applyFont="1" applyBorder="1" applyProtection="1">
      <alignment vertical="center"/>
      <protection hidden="1"/>
    </xf>
    <xf numFmtId="0" fontId="7" fillId="0" borderId="70" xfId="0" applyFont="1" applyBorder="1" applyProtection="1">
      <alignment vertical="center"/>
      <protection hidden="1"/>
    </xf>
    <xf numFmtId="0" fontId="8" fillId="0" borderId="70" xfId="0" applyFont="1" applyBorder="1" applyProtection="1">
      <alignment vertical="center"/>
      <protection hidden="1"/>
    </xf>
    <xf numFmtId="0" fontId="46" fillId="0" borderId="70" xfId="1" applyFont="1" applyBorder="1" applyAlignment="1" applyProtection="1">
      <alignment vertical="center"/>
      <protection hidden="1"/>
    </xf>
    <xf numFmtId="0" fontId="7" fillId="0" borderId="72" xfId="0" applyFont="1" applyBorder="1" applyProtection="1">
      <alignment vertical="center"/>
      <protection hidden="1"/>
    </xf>
    <xf numFmtId="0" fontId="7" fillId="0" borderId="73" xfId="0" applyFont="1" applyBorder="1" applyProtection="1">
      <alignment vertical="center"/>
      <protection hidden="1"/>
    </xf>
    <xf numFmtId="0" fontId="7" fillId="0" borderId="74" xfId="0" applyFont="1" applyBorder="1" applyProtection="1">
      <alignment vertical="center"/>
      <protection hidden="1"/>
    </xf>
    <xf numFmtId="0" fontId="66" fillId="0" borderId="0" xfId="0" applyFont="1" applyFill="1" applyBorder="1" applyAlignment="1" applyProtection="1">
      <alignment vertical="center" wrapText="1" shrinkToFit="1"/>
      <protection hidden="1"/>
    </xf>
    <xf numFmtId="180" fontId="65" fillId="0" borderId="0" xfId="0" applyNumberFormat="1" applyFont="1" applyFill="1" applyBorder="1" applyAlignment="1" applyProtection="1">
      <alignment vertical="center"/>
      <protection hidden="1"/>
    </xf>
    <xf numFmtId="0" fontId="0" fillId="0" borderId="0" xfId="0" applyFill="1" applyBorder="1" applyAlignment="1" applyProtection="1">
      <alignment vertical="center" wrapText="1"/>
      <protection hidden="1"/>
    </xf>
    <xf numFmtId="0" fontId="62" fillId="0" borderId="0" xfId="0" applyFont="1" applyBorder="1" applyAlignment="1" applyProtection="1">
      <alignment vertical="center" wrapText="1"/>
      <protection hidden="1"/>
    </xf>
    <xf numFmtId="0" fontId="0" fillId="0" borderId="0" xfId="0" applyFill="1" applyBorder="1" applyAlignment="1">
      <alignment vertical="center"/>
    </xf>
    <xf numFmtId="0" fontId="64" fillId="0" borderId="0" xfId="0" applyFont="1" applyBorder="1" applyProtection="1">
      <alignment vertical="center"/>
      <protection hidden="1"/>
    </xf>
    <xf numFmtId="0" fontId="64" fillId="0" borderId="0" xfId="0" applyFont="1" applyBorder="1" applyAlignment="1" applyProtection="1">
      <alignment vertical="center" shrinkToFit="1"/>
      <protection hidden="1"/>
    </xf>
    <xf numFmtId="0" fontId="7" fillId="0" borderId="70" xfId="0" applyFont="1" applyFill="1" applyBorder="1" applyProtection="1">
      <alignment vertical="center"/>
      <protection hidden="1"/>
    </xf>
    <xf numFmtId="0" fontId="47" fillId="0" borderId="0" xfId="1" applyFont="1" applyAlignment="1" applyProtection="1">
      <alignment vertical="center"/>
      <protection hidden="1"/>
    </xf>
    <xf numFmtId="0" fontId="7" fillId="0" borderId="0" xfId="0" applyFont="1" applyFill="1" applyBorder="1" applyProtection="1">
      <alignment vertical="center"/>
      <protection hidden="1"/>
    </xf>
    <xf numFmtId="0" fontId="63" fillId="0" borderId="0" xfId="3" applyNumberFormat="1" applyFont="1" applyBorder="1" applyAlignment="1">
      <alignment vertical="center"/>
    </xf>
    <xf numFmtId="0" fontId="63" fillId="0" borderId="0" xfId="3" applyFont="1" applyBorder="1" applyAlignment="1">
      <alignment vertical="center"/>
    </xf>
    <xf numFmtId="0" fontId="63" fillId="0" borderId="0" xfId="0" applyFont="1">
      <alignment vertical="center"/>
    </xf>
    <xf numFmtId="0" fontId="63" fillId="0" borderId="0" xfId="0" applyFont="1" applyProtection="1">
      <alignment vertical="center"/>
      <protection hidden="1"/>
    </xf>
    <xf numFmtId="0" fontId="51" fillId="0" borderId="0" xfId="0" applyFont="1" applyProtection="1">
      <alignment vertical="center"/>
      <protection hidden="1"/>
    </xf>
    <xf numFmtId="0" fontId="76" fillId="0" borderId="0" xfId="0" applyFont="1" applyProtection="1">
      <alignment vertical="center"/>
      <protection hidden="1"/>
    </xf>
    <xf numFmtId="0" fontId="76" fillId="0" borderId="0" xfId="0" applyFont="1" applyAlignment="1" applyProtection="1">
      <alignment horizontal="left" vertical="center" indent="1"/>
      <protection hidden="1"/>
    </xf>
    <xf numFmtId="0" fontId="76" fillId="0" borderId="0" xfId="0" applyFont="1" applyAlignment="1" applyProtection="1">
      <alignment horizontal="left" vertical="center" indent="3"/>
      <protection hidden="1"/>
    </xf>
    <xf numFmtId="0" fontId="77" fillId="0" borderId="0" xfId="0" applyFont="1" applyProtection="1">
      <alignment vertical="center"/>
      <protection hidden="1"/>
    </xf>
    <xf numFmtId="0" fontId="78" fillId="0" borderId="0" xfId="0" applyFont="1" applyAlignment="1">
      <alignment horizontal="center" vertical="center"/>
    </xf>
    <xf numFmtId="0" fontId="76" fillId="0" borderId="0" xfId="0" applyFont="1" applyAlignment="1">
      <alignment horizontal="left" vertical="center" indent="1"/>
    </xf>
    <xf numFmtId="0" fontId="76" fillId="0" borderId="0" xfId="0" applyFont="1" applyAlignment="1">
      <alignment horizontal="left" vertical="center" indent="3"/>
    </xf>
    <xf numFmtId="0" fontId="63" fillId="0" borderId="0" xfId="0" applyFont="1" applyAlignment="1">
      <alignment horizontal="left" vertical="center" indent="1"/>
    </xf>
    <xf numFmtId="0" fontId="63" fillId="0" borderId="97" xfId="3" applyFont="1" applyBorder="1" applyAlignment="1">
      <alignment vertical="center"/>
    </xf>
    <xf numFmtId="0" fontId="63" fillId="0" borderId="98" xfId="3" applyFont="1" applyBorder="1" applyAlignment="1">
      <alignment vertical="center"/>
    </xf>
    <xf numFmtId="0" fontId="63" fillId="0" borderId="100" xfId="3" applyFont="1" applyBorder="1" applyAlignment="1">
      <alignment vertical="center"/>
    </xf>
    <xf numFmtId="0" fontId="65" fillId="23" borderId="0" xfId="3" applyFont="1" applyFill="1" applyBorder="1" applyAlignment="1">
      <alignment vertical="center"/>
    </xf>
    <xf numFmtId="0" fontId="65" fillId="0" borderId="0" xfId="3" applyFont="1" applyAlignment="1">
      <alignment vertical="center"/>
    </xf>
    <xf numFmtId="0" fontId="65" fillId="0" borderId="0" xfId="3" applyFont="1" applyBorder="1" applyAlignment="1">
      <alignment vertical="center"/>
    </xf>
    <xf numFmtId="0" fontId="65" fillId="0" borderId="96" xfId="3" applyFont="1" applyBorder="1" applyAlignment="1">
      <alignment vertical="center"/>
    </xf>
    <xf numFmtId="0" fontId="65" fillId="23" borderId="105" xfId="3" applyFont="1" applyFill="1" applyBorder="1" applyAlignment="1">
      <alignment vertical="center"/>
    </xf>
    <xf numFmtId="0" fontId="65" fillId="23" borderId="106" xfId="3" applyFont="1" applyFill="1" applyBorder="1" applyAlignment="1">
      <alignment vertical="center"/>
    </xf>
    <xf numFmtId="0" fontId="65" fillId="23" borderId="107" xfId="3" applyFont="1" applyFill="1" applyBorder="1" applyAlignment="1">
      <alignment vertical="center"/>
    </xf>
    <xf numFmtId="0" fontId="65" fillId="23" borderId="108" xfId="3" applyFont="1" applyFill="1" applyBorder="1" applyAlignment="1">
      <alignment vertical="center"/>
    </xf>
    <xf numFmtId="0" fontId="65" fillId="23" borderId="109" xfId="3" applyFont="1" applyFill="1" applyBorder="1" applyAlignment="1">
      <alignment vertical="center"/>
    </xf>
    <xf numFmtId="0" fontId="65" fillId="0" borderId="98" xfId="3" applyFont="1" applyBorder="1" applyAlignment="1">
      <alignment vertical="center"/>
    </xf>
    <xf numFmtId="0" fontId="65" fillId="0" borderId="99" xfId="3" applyFont="1" applyBorder="1" applyAlignment="1">
      <alignment vertical="center"/>
    </xf>
    <xf numFmtId="0" fontId="65" fillId="0" borderId="97" xfId="3" applyFont="1" applyBorder="1" applyAlignment="1">
      <alignment vertical="center"/>
    </xf>
    <xf numFmtId="0" fontId="65" fillId="0" borderId="101" xfId="3" applyFont="1" applyBorder="1" applyAlignment="1">
      <alignment vertical="center"/>
    </xf>
    <xf numFmtId="0" fontId="65" fillId="0" borderId="100" xfId="3" applyFont="1" applyBorder="1" applyAlignment="1">
      <alignment vertical="center"/>
    </xf>
    <xf numFmtId="0" fontId="65" fillId="0" borderId="102" xfId="3" applyFont="1" applyBorder="1" applyAlignment="1">
      <alignment vertical="center"/>
    </xf>
    <xf numFmtId="0" fontId="65" fillId="0" borderId="103" xfId="3" applyFont="1" applyBorder="1" applyAlignment="1">
      <alignment vertical="center"/>
    </xf>
    <xf numFmtId="0" fontId="65" fillId="0" borderId="104" xfId="3" applyFont="1" applyBorder="1" applyAlignment="1">
      <alignment vertical="center"/>
    </xf>
    <xf numFmtId="0" fontId="65" fillId="22" borderId="0" xfId="3" applyFont="1" applyFill="1" applyBorder="1" applyAlignment="1">
      <alignment vertical="center"/>
    </xf>
    <xf numFmtId="0" fontId="33" fillId="22" borderId="0" xfId="3" applyFont="1" applyFill="1" applyBorder="1" applyAlignment="1">
      <alignment vertical="center"/>
    </xf>
    <xf numFmtId="0" fontId="33" fillId="22" borderId="113" xfId="3" applyFont="1" applyFill="1" applyBorder="1" applyAlignment="1">
      <alignment vertical="center"/>
    </xf>
    <xf numFmtId="0" fontId="65" fillId="0" borderId="113" xfId="3" applyFont="1" applyBorder="1" applyAlignment="1">
      <alignment vertical="center"/>
    </xf>
    <xf numFmtId="0" fontId="65" fillId="22" borderId="113" xfId="3" applyFont="1" applyFill="1" applyBorder="1" applyAlignment="1">
      <alignment vertical="center"/>
    </xf>
    <xf numFmtId="0" fontId="72" fillId="0" borderId="0" xfId="3" applyFont="1" applyBorder="1" applyAlignment="1">
      <alignment horizontal="right" vertical="center"/>
    </xf>
    <xf numFmtId="0" fontId="65" fillId="0" borderId="0" xfId="3" applyFont="1" applyFill="1" applyBorder="1" applyAlignment="1">
      <alignment vertical="center"/>
    </xf>
    <xf numFmtId="0" fontId="65" fillId="0" borderId="0" xfId="3" applyFont="1" applyFill="1" applyBorder="1" applyAlignment="1">
      <alignment vertical="center" wrapText="1"/>
    </xf>
    <xf numFmtId="0" fontId="32" fillId="0" borderId="0" xfId="3" applyFont="1" applyFill="1" applyBorder="1" applyAlignment="1">
      <alignment vertical="center"/>
    </xf>
    <xf numFmtId="0" fontId="63" fillId="0" borderId="0" xfId="3" applyFont="1" applyFill="1" applyBorder="1" applyAlignment="1">
      <alignment vertical="center"/>
    </xf>
    <xf numFmtId="0" fontId="73" fillId="0" borderId="0" xfId="1" applyFont="1" applyFill="1" applyBorder="1" applyAlignment="1">
      <alignment vertical="center"/>
    </xf>
    <xf numFmtId="0" fontId="65" fillId="24" borderId="0" xfId="3" applyFont="1" applyFill="1" applyBorder="1" applyAlignment="1">
      <alignment vertical="center"/>
    </xf>
    <xf numFmtId="0" fontId="62" fillId="24" borderId="0" xfId="3" applyFont="1" applyFill="1" applyBorder="1" applyAlignment="1">
      <alignment vertical="center" wrapText="1"/>
    </xf>
    <xf numFmtId="0" fontId="65" fillId="0" borderId="122" xfId="3" applyFont="1" applyBorder="1" applyAlignment="1">
      <alignment vertical="center"/>
    </xf>
    <xf numFmtId="0" fontId="65" fillId="0" borderId="123" xfId="3" applyFont="1" applyBorder="1" applyAlignment="1">
      <alignment vertical="center"/>
    </xf>
    <xf numFmtId="0" fontId="65" fillId="0" borderId="124" xfId="3" applyFont="1" applyBorder="1" applyAlignment="1">
      <alignment vertical="center"/>
    </xf>
    <xf numFmtId="0" fontId="65" fillId="0" borderId="125" xfId="3" applyFont="1" applyBorder="1" applyAlignment="1">
      <alignment vertical="center"/>
    </xf>
    <xf numFmtId="0" fontId="65" fillId="0" borderId="126" xfId="3" applyFont="1" applyBorder="1" applyAlignment="1">
      <alignment vertical="center"/>
    </xf>
    <xf numFmtId="0" fontId="65" fillId="0" borderId="127" xfId="3" applyFont="1" applyBorder="1" applyAlignment="1">
      <alignment vertical="center"/>
    </xf>
    <xf numFmtId="0" fontId="65" fillId="0" borderId="128" xfId="3" applyFont="1" applyBorder="1" applyAlignment="1">
      <alignment vertical="center"/>
    </xf>
    <xf numFmtId="0" fontId="65" fillId="0" borderId="129" xfId="3" applyFont="1" applyBorder="1" applyAlignment="1">
      <alignment vertical="center"/>
    </xf>
    <xf numFmtId="49" fontId="51" fillId="0" borderId="122" xfId="3" applyNumberFormat="1" applyFont="1" applyBorder="1" applyAlignment="1">
      <alignment horizontal="left" vertical="center"/>
    </xf>
    <xf numFmtId="0" fontId="63" fillId="0" borderId="122" xfId="3" applyFont="1" applyBorder="1" applyAlignment="1">
      <alignment vertical="center"/>
    </xf>
    <xf numFmtId="0" fontId="63" fillId="0" borderId="123" xfId="3" applyFont="1" applyBorder="1" applyAlignment="1">
      <alignment vertical="center"/>
    </xf>
    <xf numFmtId="0" fontId="63" fillId="0" borderId="124" xfId="3" applyFont="1" applyBorder="1" applyAlignment="1">
      <alignment vertical="center"/>
    </xf>
    <xf numFmtId="0" fontId="63" fillId="0" borderId="125" xfId="3" applyFont="1" applyBorder="1" applyAlignment="1">
      <alignment vertical="center"/>
    </xf>
    <xf numFmtId="0" fontId="65" fillId="0" borderId="132" xfId="3" applyFont="1" applyBorder="1" applyAlignment="1">
      <alignment vertical="center"/>
    </xf>
    <xf numFmtId="0" fontId="65" fillId="0" borderId="133" xfId="3" applyFont="1" applyBorder="1" applyAlignment="1">
      <alignment vertical="center"/>
    </xf>
    <xf numFmtId="0" fontId="65" fillId="0" borderId="132" xfId="3" applyFont="1" applyBorder="1" applyAlignment="1">
      <alignment horizontal="left" vertical="center"/>
    </xf>
    <xf numFmtId="0" fontId="62" fillId="18" borderId="54" xfId="0" applyFont="1" applyFill="1" applyBorder="1" applyAlignment="1" applyProtection="1">
      <alignment vertical="center"/>
      <protection hidden="1"/>
    </xf>
    <xf numFmtId="0" fontId="62" fillId="18" borderId="26" xfId="0" applyFont="1" applyFill="1" applyBorder="1" applyAlignment="1" applyProtection="1">
      <alignment vertical="center"/>
      <protection hidden="1"/>
    </xf>
    <xf numFmtId="0" fontId="31" fillId="0" borderId="5" xfId="0" applyFont="1" applyFill="1" applyBorder="1" applyAlignment="1" applyProtection="1">
      <alignment vertical="center"/>
      <protection hidden="1"/>
    </xf>
    <xf numFmtId="0" fontId="0" fillId="0" borderId="5" xfId="0" applyFill="1" applyBorder="1" applyProtection="1">
      <alignment vertical="center"/>
      <protection hidden="1"/>
    </xf>
    <xf numFmtId="0" fontId="0" fillId="0" borderId="5" xfId="0" applyFill="1" applyBorder="1" applyAlignment="1" applyProtection="1">
      <alignment vertical="center"/>
      <protection hidden="1"/>
    </xf>
    <xf numFmtId="0" fontId="57" fillId="0" borderId="5" xfId="0" applyFont="1" applyFill="1" applyBorder="1" applyAlignment="1" applyProtection="1">
      <alignment vertical="center" shrinkToFit="1"/>
      <protection hidden="1"/>
    </xf>
    <xf numFmtId="0" fontId="57" fillId="0" borderId="5" xfId="0" applyFont="1" applyBorder="1" applyAlignment="1" applyProtection="1">
      <alignment vertical="center" shrinkToFit="1"/>
      <protection hidden="1"/>
    </xf>
    <xf numFmtId="0" fontId="0" fillId="0" borderId="5" xfId="0" applyBorder="1" applyProtection="1">
      <alignment vertical="center"/>
      <protection hidden="1"/>
    </xf>
    <xf numFmtId="0" fontId="0" fillId="0" borderId="8" xfId="0" applyFont="1" applyFill="1" applyBorder="1" applyAlignment="1" applyProtection="1">
      <alignment vertical="center" wrapText="1"/>
      <protection hidden="1"/>
    </xf>
    <xf numFmtId="180" fontId="65" fillId="0" borderId="8" xfId="0" applyNumberFormat="1" applyFont="1" applyFill="1" applyBorder="1" applyAlignment="1" applyProtection="1">
      <alignment vertical="center"/>
      <protection hidden="1"/>
    </xf>
    <xf numFmtId="0" fontId="0" fillId="0" borderId="8" xfId="0" applyFill="1" applyBorder="1" applyProtection="1">
      <alignment vertical="center"/>
      <protection hidden="1"/>
    </xf>
    <xf numFmtId="0" fontId="32" fillId="0" borderId="8" xfId="0" applyFont="1" applyFill="1" applyBorder="1" applyAlignment="1" applyProtection="1">
      <alignment vertical="center" shrinkToFit="1"/>
      <protection hidden="1"/>
    </xf>
    <xf numFmtId="0" fontId="32" fillId="0" borderId="8" xfId="0" applyFont="1" applyBorder="1" applyAlignment="1" applyProtection="1">
      <alignment vertical="center" shrinkToFit="1"/>
      <protection hidden="1"/>
    </xf>
    <xf numFmtId="0" fontId="0" fillId="0" borderId="8" xfId="0" applyBorder="1" applyProtection="1">
      <alignment vertical="center"/>
      <protection hidden="1"/>
    </xf>
    <xf numFmtId="0" fontId="62" fillId="0" borderId="0" xfId="3" applyFont="1" applyBorder="1" applyAlignment="1">
      <alignment horizontal="left" vertical="center" wrapText="1" indent="1"/>
    </xf>
    <xf numFmtId="0" fontId="62" fillId="0" borderId="0" xfId="3" applyFont="1" applyBorder="1" applyAlignment="1">
      <alignment horizontal="left" vertical="center" indent="1"/>
    </xf>
    <xf numFmtId="0" fontId="71" fillId="0" borderId="0" xfId="0" applyFont="1" applyBorder="1">
      <alignment vertical="center"/>
    </xf>
    <xf numFmtId="0" fontId="64" fillId="23" borderId="109" xfId="3" applyFont="1" applyFill="1" applyBorder="1" applyAlignment="1">
      <alignment vertical="center" wrapText="1"/>
    </xf>
    <xf numFmtId="0" fontId="65" fillId="23" borderId="134" xfId="3" applyFont="1" applyFill="1" applyBorder="1" applyAlignment="1">
      <alignment vertical="center"/>
    </xf>
    <xf numFmtId="0" fontId="64" fillId="23" borderId="111" xfId="3" applyFont="1" applyFill="1" applyBorder="1" applyAlignment="1">
      <alignment vertical="center" wrapText="1"/>
    </xf>
    <xf numFmtId="0" fontId="65" fillId="23" borderId="111" xfId="3" applyFont="1" applyFill="1" applyBorder="1" applyAlignment="1">
      <alignment vertical="center"/>
    </xf>
    <xf numFmtId="0" fontId="65" fillId="2" borderId="114" xfId="3" applyFont="1" applyFill="1" applyBorder="1" applyAlignment="1">
      <alignment vertical="center"/>
    </xf>
    <xf numFmtId="0" fontId="65" fillId="2" borderId="115" xfId="3" applyFont="1" applyFill="1" applyBorder="1" applyAlignment="1">
      <alignment vertical="center"/>
    </xf>
    <xf numFmtId="0" fontId="65" fillId="2" borderId="116" xfId="3" applyFont="1" applyFill="1" applyBorder="1" applyAlignment="1">
      <alignment vertical="center"/>
    </xf>
    <xf numFmtId="0" fontId="92" fillId="0" borderId="0" xfId="1" applyFont="1" applyFill="1" applyAlignment="1" applyProtection="1">
      <alignment vertical="center"/>
      <protection hidden="1"/>
    </xf>
    <xf numFmtId="0" fontId="63" fillId="0" borderId="0" xfId="0" applyFont="1" applyAlignment="1">
      <alignment horizontal="left" vertical="center" indent="3"/>
    </xf>
    <xf numFmtId="0" fontId="65" fillId="22" borderId="135" xfId="3" applyFont="1" applyFill="1" applyBorder="1" applyAlignment="1">
      <alignment vertical="center"/>
    </xf>
    <xf numFmtId="0" fontId="65" fillId="22" borderId="136" xfId="3" applyFont="1" applyFill="1" applyBorder="1" applyAlignment="1">
      <alignment vertical="center"/>
    </xf>
    <xf numFmtId="0" fontId="33" fillId="22" borderId="137" xfId="3" applyFont="1" applyFill="1" applyBorder="1" applyAlignment="1">
      <alignment horizontal="left" vertical="center"/>
    </xf>
    <xf numFmtId="0" fontId="65" fillId="0" borderId="137" xfId="3" applyFont="1" applyBorder="1" applyAlignment="1">
      <alignment vertical="center"/>
    </xf>
    <xf numFmtId="0" fontId="65" fillId="22" borderId="137" xfId="3" applyFont="1" applyFill="1" applyBorder="1" applyAlignment="1">
      <alignment vertical="center"/>
    </xf>
    <xf numFmtId="0" fontId="65" fillId="0" borderId="138" xfId="3" applyFont="1" applyBorder="1" applyAlignment="1">
      <alignment vertical="center"/>
    </xf>
    <xf numFmtId="0" fontId="65" fillId="0" borderId="139" xfId="3" applyFont="1" applyBorder="1" applyAlignment="1">
      <alignment vertical="center"/>
    </xf>
    <xf numFmtId="0" fontId="62" fillId="24" borderId="139" xfId="3" applyFont="1" applyFill="1" applyBorder="1" applyAlignment="1">
      <alignment vertical="center" wrapText="1"/>
    </xf>
    <xf numFmtId="0" fontId="65" fillId="23" borderId="139" xfId="3" applyFont="1" applyFill="1" applyBorder="1" applyAlignment="1">
      <alignment vertical="center"/>
    </xf>
    <xf numFmtId="0" fontId="65" fillId="22" borderId="140" xfId="3" applyFont="1" applyFill="1" applyBorder="1" applyAlignment="1">
      <alignment vertical="center"/>
    </xf>
    <xf numFmtId="0" fontId="65" fillId="0" borderId="136" xfId="3" applyFont="1" applyBorder="1" applyAlignment="1">
      <alignment vertical="center"/>
    </xf>
    <xf numFmtId="0" fontId="33" fillId="0" borderId="0" xfId="3" applyFont="1" applyBorder="1" applyAlignment="1">
      <alignment vertical="center"/>
    </xf>
    <xf numFmtId="0" fontId="62" fillId="0" borderId="137" xfId="3" applyFont="1" applyBorder="1" applyAlignment="1">
      <alignment vertical="center"/>
    </xf>
    <xf numFmtId="0" fontId="71" fillId="0" borderId="0" xfId="0" applyFont="1">
      <alignment vertical="center"/>
    </xf>
    <xf numFmtId="0" fontId="92" fillId="0" borderId="0" xfId="1" applyFont="1" applyAlignment="1">
      <alignment horizontal="left" vertical="center" indent="1"/>
    </xf>
    <xf numFmtId="0" fontId="92" fillId="0" borderId="0" xfId="1" applyFont="1" applyAlignment="1">
      <alignment horizontal="left" vertical="center" indent="3"/>
    </xf>
    <xf numFmtId="0" fontId="75" fillId="21" borderId="0" xfId="0" applyFont="1" applyFill="1" applyAlignment="1">
      <alignment horizontal="left" vertical="center" indent="1"/>
    </xf>
    <xf numFmtId="0" fontId="40" fillId="0" borderId="0" xfId="1" applyFont="1" applyAlignment="1" applyProtection="1">
      <alignment horizontal="center" vertical="center"/>
      <protection hidden="1"/>
    </xf>
    <xf numFmtId="0" fontId="7" fillId="0" borderId="1" xfId="0" applyFont="1" applyBorder="1" applyAlignment="1" applyProtection="1">
      <alignment horizontal="center" vertical="center"/>
      <protection locked="0"/>
    </xf>
    <xf numFmtId="0" fontId="7" fillId="9" borderId="25" xfId="0" applyFont="1" applyFill="1" applyBorder="1" applyAlignment="1">
      <alignment horizontal="left" vertical="center"/>
    </xf>
    <xf numFmtId="0" fontId="7" fillId="9" borderId="26" xfId="0" applyFont="1" applyFill="1" applyBorder="1" applyAlignment="1">
      <alignment horizontal="left" vertical="center"/>
    </xf>
    <xf numFmtId="0" fontId="7" fillId="9" borderId="27" xfId="0" applyFont="1" applyFill="1" applyBorder="1" applyAlignment="1">
      <alignment horizontal="left" vertical="center"/>
    </xf>
    <xf numFmtId="0" fontId="53" fillId="9" borderId="21" xfId="0" applyFont="1" applyFill="1" applyBorder="1" applyAlignment="1">
      <alignment horizontal="right" vertical="center"/>
    </xf>
    <xf numFmtId="0" fontId="53" fillId="9" borderId="19" xfId="0" applyFont="1" applyFill="1" applyBorder="1" applyAlignment="1">
      <alignment horizontal="right" vertical="center"/>
    </xf>
    <xf numFmtId="0" fontId="53" fillId="9" borderId="29" xfId="0" applyFont="1" applyFill="1" applyBorder="1" applyAlignment="1">
      <alignment horizontal="right" vertical="center"/>
    </xf>
    <xf numFmtId="0" fontId="7" fillId="0" borderId="0" xfId="0" applyFont="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12" borderId="15" xfId="0" applyFont="1" applyFill="1" applyBorder="1" applyAlignment="1">
      <alignment horizontal="left" vertical="center" wrapText="1"/>
    </xf>
    <xf numFmtId="0" fontId="7" fillId="12" borderId="16" xfId="0" applyFont="1" applyFill="1" applyBorder="1" applyAlignment="1">
      <alignment horizontal="left" vertical="center" wrapText="1"/>
    </xf>
    <xf numFmtId="0" fontId="7" fillId="12" borderId="17" xfId="0" applyFont="1" applyFill="1" applyBorder="1" applyAlignment="1">
      <alignment horizontal="left" vertical="center" wrapText="1"/>
    </xf>
    <xf numFmtId="0" fontId="7" fillId="0" borderId="1" xfId="0" applyFont="1" applyBorder="1" applyAlignment="1" applyProtection="1">
      <alignment horizontal="center" vertical="center" shrinkToFit="1"/>
      <protection locked="0"/>
    </xf>
    <xf numFmtId="0" fontId="15" fillId="0" borderId="0" xfId="0" applyFont="1" applyBorder="1" applyAlignment="1" applyProtection="1">
      <alignment horizontal="left" vertical="center"/>
      <protection hidden="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pplyAlignment="1" applyProtection="1">
      <alignment horizontal="left" vertical="center"/>
      <protection hidden="1"/>
    </xf>
    <xf numFmtId="0" fontId="15" fillId="0" borderId="0" xfId="0" applyFont="1" applyBorder="1" applyAlignment="1" applyProtection="1">
      <alignment horizontal="center" vertical="center"/>
      <protection hidden="1"/>
    </xf>
    <xf numFmtId="0" fontId="7" fillId="0" borderId="0" xfId="0" applyFont="1" applyBorder="1" applyAlignment="1" applyProtection="1">
      <alignment horizontal="right" vertical="center" shrinkToFit="1"/>
      <protection hidden="1"/>
    </xf>
    <xf numFmtId="49" fontId="7" fillId="0" borderId="2" xfId="0" applyNumberFormat="1" applyFont="1" applyBorder="1" applyAlignment="1" applyProtection="1">
      <alignment horizontal="center" vertical="center" shrinkToFit="1"/>
      <protection locked="0"/>
    </xf>
    <xf numFmtId="49" fontId="7" fillId="0" borderId="35" xfId="0" applyNumberFormat="1" applyFont="1" applyBorder="1" applyAlignment="1" applyProtection="1">
      <alignment horizontal="center" vertical="center" shrinkToFit="1"/>
      <protection locked="0"/>
    </xf>
    <xf numFmtId="49" fontId="7" fillId="0" borderId="36" xfId="0" applyNumberFormat="1" applyFont="1" applyBorder="1" applyAlignment="1" applyProtection="1">
      <alignment horizontal="center" vertical="center" shrinkToFit="1"/>
      <protection locked="0"/>
    </xf>
    <xf numFmtId="0" fontId="69" fillId="0" borderId="0" xfId="0" applyFont="1" applyBorder="1" applyAlignment="1">
      <alignment horizontal="center" vertical="center"/>
    </xf>
    <xf numFmtId="0" fontId="7" fillId="0" borderId="0" xfId="0" applyFont="1" applyFill="1" applyBorder="1" applyAlignment="1" applyProtection="1">
      <alignment horizontal="left" vertical="center"/>
      <protection hidden="1"/>
    </xf>
    <xf numFmtId="0" fontId="7" fillId="0" borderId="34" xfId="0" applyFont="1" applyBorder="1" applyAlignment="1">
      <alignment horizontal="left" vertical="center"/>
    </xf>
    <xf numFmtId="0" fontId="7" fillId="0" borderId="35" xfId="0" applyFont="1" applyBorder="1" applyAlignment="1">
      <alignment horizontal="left" vertical="center"/>
    </xf>
    <xf numFmtId="0" fontId="9" fillId="0" borderId="0" xfId="1" applyFill="1" applyAlignment="1" applyProtection="1">
      <alignment horizontal="center" vertical="center"/>
      <protection hidden="1"/>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0" xfId="0" applyFont="1" applyBorder="1" applyAlignment="1">
      <alignment horizontal="center" vertical="center"/>
    </xf>
    <xf numFmtId="0" fontId="7" fillId="0" borderId="59" xfId="0" applyFont="1" applyBorder="1" applyAlignment="1">
      <alignment horizontal="center" vertical="center"/>
    </xf>
    <xf numFmtId="0" fontId="18" fillId="0" borderId="0" xfId="0" applyFont="1" applyBorder="1" applyAlignment="1">
      <alignment horizontal="center" vertical="center"/>
    </xf>
    <xf numFmtId="0" fontId="18" fillId="0" borderId="19" xfId="0" applyFont="1" applyBorder="1" applyAlignment="1">
      <alignment horizontal="center" vertical="center"/>
    </xf>
    <xf numFmtId="0" fontId="9" fillId="0" borderId="7" xfId="1" applyBorder="1" applyAlignment="1" applyProtection="1">
      <alignment horizontal="center" vertical="center"/>
      <protection locked="0"/>
    </xf>
    <xf numFmtId="0" fontId="9" fillId="0" borderId="8" xfId="1" applyBorder="1" applyAlignment="1" applyProtection="1">
      <alignment horizontal="center" vertical="center"/>
      <protection locked="0"/>
    </xf>
    <xf numFmtId="0" fontId="9" fillId="0" borderId="9" xfId="1" applyBorder="1" applyAlignment="1" applyProtection="1">
      <alignment horizontal="center" vertical="center"/>
      <protection locked="0"/>
    </xf>
    <xf numFmtId="0" fontId="18" fillId="0" borderId="48" xfId="0" applyFont="1" applyBorder="1" applyAlignment="1">
      <alignment horizontal="center" vertical="center"/>
    </xf>
    <xf numFmtId="0" fontId="18" fillId="0" borderId="29" xfId="0" applyFont="1" applyBorder="1" applyAlignment="1">
      <alignment horizontal="center" vertical="center"/>
    </xf>
    <xf numFmtId="0" fontId="17" fillId="0" borderId="33" xfId="0" applyFont="1" applyBorder="1" applyAlignment="1" applyProtection="1">
      <alignment horizontal="center" vertical="center" shrinkToFit="1"/>
      <protection locked="0"/>
    </xf>
    <xf numFmtId="0" fontId="17" fillId="0" borderId="31" xfId="0" applyFont="1" applyBorder="1" applyAlignment="1" applyProtection="1">
      <alignment horizontal="center" vertical="center" shrinkToFit="1"/>
      <protection locked="0"/>
    </xf>
    <xf numFmtId="0" fontId="17" fillId="0" borderId="32" xfId="0" applyFont="1" applyBorder="1" applyAlignment="1" applyProtection="1">
      <alignment horizontal="center" vertical="center" shrinkToFit="1"/>
      <protection locked="0"/>
    </xf>
    <xf numFmtId="0" fontId="7" fillId="0" borderId="1"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7" fillId="0" borderId="39" xfId="0" applyFont="1" applyBorder="1" applyAlignment="1" applyProtection="1">
      <alignment horizontal="center" vertical="center" shrinkToFit="1"/>
    </xf>
    <xf numFmtId="0" fontId="7" fillId="0" borderId="40" xfId="0" applyFont="1" applyBorder="1" applyAlignment="1" applyProtection="1">
      <alignment horizontal="center" vertical="center" shrinkToFit="1"/>
    </xf>
    <xf numFmtId="0" fontId="40" fillId="0" borderId="0" xfId="1" applyFont="1" applyAlignment="1">
      <alignment horizontal="center" vertical="center"/>
    </xf>
    <xf numFmtId="0" fontId="40" fillId="0" borderId="8" xfId="1" applyFont="1" applyBorder="1" applyAlignment="1">
      <alignment horizontal="center" vertical="center"/>
    </xf>
    <xf numFmtId="0" fontId="7" fillId="0" borderId="58" xfId="0" applyFont="1" applyBorder="1" applyAlignment="1">
      <alignment horizontal="center" vertical="center" wrapText="1"/>
    </xf>
    <xf numFmtId="49" fontId="7" fillId="0" borderId="33" xfId="0" applyNumberFormat="1" applyFont="1" applyBorder="1" applyAlignment="1" applyProtection="1">
      <alignment horizontal="center" vertical="center" shrinkToFit="1"/>
      <protection locked="0"/>
    </xf>
    <xf numFmtId="49" fontId="7" fillId="0" borderId="31" xfId="0" applyNumberFormat="1" applyFont="1" applyBorder="1" applyAlignment="1" applyProtection="1">
      <alignment horizontal="center" vertical="center" shrinkToFit="1"/>
      <protection locked="0"/>
    </xf>
    <xf numFmtId="49" fontId="7" fillId="0" borderId="32" xfId="0" applyNumberFormat="1" applyFont="1" applyBorder="1" applyAlignment="1" applyProtection="1">
      <alignment horizontal="center" vertical="center" shrinkToFit="1"/>
      <protection locked="0"/>
    </xf>
    <xf numFmtId="177" fontId="7" fillId="0" borderId="2" xfId="0" applyNumberFormat="1" applyFont="1" applyBorder="1" applyAlignment="1" applyProtection="1">
      <alignment horizontal="center" vertical="center"/>
      <protection locked="0"/>
    </xf>
    <xf numFmtId="177" fontId="7" fillId="0" borderId="35" xfId="0" applyNumberFormat="1" applyFont="1" applyBorder="1" applyAlignment="1" applyProtection="1">
      <alignment horizontal="center" vertical="center"/>
      <protection locked="0"/>
    </xf>
    <xf numFmtId="177" fontId="7" fillId="0" borderId="36" xfId="0" applyNumberFormat="1" applyFont="1" applyBorder="1" applyAlignment="1" applyProtection="1">
      <alignment horizontal="center" vertical="center"/>
      <protection locked="0"/>
    </xf>
    <xf numFmtId="0" fontId="70" fillId="0" borderId="0" xfId="0" applyFont="1" applyBorder="1" applyAlignment="1">
      <alignment horizontal="left" vertical="center" wrapText="1" indent="1" shrinkToFit="1"/>
    </xf>
    <xf numFmtId="0" fontId="70" fillId="0" borderId="0" xfId="0" applyFont="1" applyBorder="1" applyAlignment="1">
      <alignment horizontal="center" vertical="center" shrinkToFit="1"/>
    </xf>
    <xf numFmtId="0" fontId="7" fillId="0" borderId="19" xfId="0" applyFont="1" applyBorder="1" applyAlignment="1">
      <alignment horizontal="center" vertical="center"/>
    </xf>
    <xf numFmtId="0" fontId="7" fillId="0" borderId="30" xfId="0" applyFont="1" applyBorder="1" applyAlignment="1">
      <alignment horizontal="left" vertical="center"/>
    </xf>
    <xf numFmtId="0" fontId="7" fillId="0" borderId="31" xfId="0" applyFont="1" applyBorder="1" applyAlignment="1">
      <alignment horizontal="left" vertical="center"/>
    </xf>
    <xf numFmtId="0" fontId="7" fillId="0" borderId="24" xfId="0" applyFont="1" applyBorder="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12" xfId="0" applyFont="1" applyBorder="1" applyAlignment="1">
      <alignment horizontal="left" vertical="center" wrapText="1"/>
    </xf>
    <xf numFmtId="0" fontId="7" fillId="0" borderId="0" xfId="0" applyFont="1" applyBorder="1" applyAlignment="1">
      <alignment horizontal="left" vertical="center" wrapText="1"/>
    </xf>
    <xf numFmtId="0" fontId="7" fillId="0" borderId="11" xfId="0" applyFont="1" applyBorder="1" applyAlignment="1">
      <alignment horizontal="left" vertical="center" wrapText="1"/>
    </xf>
    <xf numFmtId="0" fontId="7" fillId="0" borderId="8" xfId="0" applyFont="1" applyBorder="1" applyAlignment="1">
      <alignment horizontal="left" vertical="center" wrapText="1"/>
    </xf>
    <xf numFmtId="0" fontId="22" fillId="0" borderId="0" xfId="0" applyFont="1" applyBorder="1" applyAlignment="1">
      <alignment horizontal="center" vertical="center"/>
    </xf>
    <xf numFmtId="0" fontId="22" fillId="0" borderId="8" xfId="0" applyFont="1" applyBorder="1" applyAlignment="1">
      <alignment horizontal="center" vertical="center"/>
    </xf>
    <xf numFmtId="0" fontId="59" fillId="0" borderId="0" xfId="0" applyFont="1" applyAlignment="1">
      <alignment horizontal="left" vertical="center" wrapText="1" indent="1"/>
    </xf>
    <xf numFmtId="0" fontId="59" fillId="0" borderId="0" xfId="0" applyFont="1" applyAlignment="1">
      <alignment horizontal="left" vertical="center" indent="1"/>
    </xf>
    <xf numFmtId="49" fontId="24" fillId="9" borderId="10" xfId="0" applyNumberFormat="1" applyFont="1" applyFill="1" applyBorder="1" applyAlignment="1" applyProtection="1">
      <alignment horizontal="left" vertical="top" wrapText="1"/>
      <protection locked="0"/>
    </xf>
    <xf numFmtId="49" fontId="24" fillId="9" borderId="5" xfId="0" applyNumberFormat="1" applyFont="1" applyFill="1" applyBorder="1" applyAlignment="1" applyProtection="1">
      <alignment horizontal="left" vertical="top" wrapText="1"/>
      <protection locked="0"/>
    </xf>
    <xf numFmtId="49" fontId="24" fillId="9" borderId="6" xfId="0" applyNumberFormat="1" applyFont="1" applyFill="1" applyBorder="1" applyAlignment="1" applyProtection="1">
      <alignment horizontal="left" vertical="top" wrapText="1"/>
      <protection locked="0"/>
    </xf>
    <xf numFmtId="49" fontId="24" fillId="9" borderId="12" xfId="0" applyNumberFormat="1" applyFont="1" applyFill="1" applyBorder="1" applyAlignment="1" applyProtection="1">
      <alignment horizontal="left" vertical="top" wrapText="1"/>
      <protection locked="0"/>
    </xf>
    <xf numFmtId="49" fontId="24" fillId="9" borderId="0" xfId="0" applyNumberFormat="1" applyFont="1" applyFill="1" applyBorder="1" applyAlignment="1" applyProtection="1">
      <alignment horizontal="left" vertical="top" wrapText="1"/>
      <protection locked="0"/>
    </xf>
    <xf numFmtId="49" fontId="24" fillId="9" borderId="13" xfId="0" applyNumberFormat="1" applyFont="1" applyFill="1" applyBorder="1" applyAlignment="1" applyProtection="1">
      <alignment horizontal="left" vertical="top" wrapText="1"/>
      <protection locked="0"/>
    </xf>
    <xf numFmtId="49" fontId="24" fillId="9" borderId="18" xfId="0" applyNumberFormat="1" applyFont="1" applyFill="1" applyBorder="1" applyAlignment="1" applyProtection="1">
      <alignment horizontal="left" vertical="top" wrapText="1"/>
      <protection locked="0"/>
    </xf>
    <xf numFmtId="49" fontId="24" fillId="9" borderId="19" xfId="0" applyNumberFormat="1" applyFont="1" applyFill="1" applyBorder="1" applyAlignment="1" applyProtection="1">
      <alignment horizontal="left" vertical="top" wrapText="1"/>
      <protection locked="0"/>
    </xf>
    <xf numFmtId="49" fontId="24" fillId="9" borderId="20" xfId="0" applyNumberFormat="1" applyFont="1" applyFill="1" applyBorder="1" applyAlignment="1" applyProtection="1">
      <alignment horizontal="left" vertical="top" wrapText="1"/>
      <protection locked="0"/>
    </xf>
    <xf numFmtId="0" fontId="7" fillId="0" borderId="11" xfId="0" applyFont="1" applyBorder="1" applyAlignment="1">
      <alignment horizontal="left" vertical="center"/>
    </xf>
    <xf numFmtId="0" fontId="7" fillId="0" borderId="8" xfId="0" applyFont="1" applyBorder="1" applyAlignment="1">
      <alignment horizontal="left" vertical="center"/>
    </xf>
    <xf numFmtId="0" fontId="7" fillId="0" borderId="2" xfId="0" applyFont="1" applyBorder="1" applyAlignment="1" applyProtection="1">
      <alignment horizontal="center" vertical="center" shrinkToFit="1"/>
      <protection locked="0"/>
    </xf>
    <xf numFmtId="0" fontId="7" fillId="0" borderId="35" xfId="0" applyFont="1" applyBorder="1" applyAlignment="1" applyProtection="1">
      <alignment horizontal="center" vertical="center" shrinkToFit="1"/>
      <protection locked="0"/>
    </xf>
    <xf numFmtId="0" fontId="7" fillId="0" borderId="36" xfId="0" applyFont="1" applyBorder="1" applyAlignment="1" applyProtection="1">
      <alignment horizontal="center" vertical="center" shrinkToFit="1"/>
      <protection locked="0"/>
    </xf>
    <xf numFmtId="0" fontId="7" fillId="0" borderId="13" xfId="0" applyFont="1" applyBorder="1" applyAlignment="1">
      <alignment horizontal="center" vertical="center"/>
    </xf>
    <xf numFmtId="0" fontId="7" fillId="0" borderId="60" xfId="0" applyFont="1" applyBorder="1" applyAlignment="1">
      <alignment horizontal="center" vertical="center"/>
    </xf>
    <xf numFmtId="176" fontId="7" fillId="0" borderId="34" xfId="0" applyNumberFormat="1" applyFont="1" applyBorder="1" applyAlignment="1" applyProtection="1">
      <alignment horizontal="center" vertical="center" shrinkToFit="1"/>
    </xf>
    <xf numFmtId="176" fontId="7" fillId="0" borderId="35" xfId="0" applyNumberFormat="1" applyFont="1" applyBorder="1" applyAlignment="1" applyProtection="1">
      <alignment horizontal="center" vertical="center" shrinkToFit="1"/>
    </xf>
    <xf numFmtId="0" fontId="7" fillId="0" borderId="12" xfId="0" applyFont="1" applyBorder="1" applyAlignment="1">
      <alignment horizontal="left" vertical="center"/>
    </xf>
    <xf numFmtId="0" fontId="7" fillId="0" borderId="0" xfId="0" applyFont="1" applyBorder="1" applyAlignment="1">
      <alignment horizontal="left"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49" fontId="7" fillId="0" borderId="1" xfId="0" applyNumberFormat="1" applyFont="1" applyBorder="1" applyAlignment="1" applyProtection="1">
      <alignment horizontal="center" vertical="center" shrinkToFit="1"/>
      <protection locked="0"/>
    </xf>
    <xf numFmtId="0" fontId="7" fillId="0" borderId="0" xfId="0" applyFont="1" applyAlignment="1">
      <alignment horizontal="center" vertical="center" shrinkToFit="1"/>
    </xf>
    <xf numFmtId="0" fontId="7" fillId="0" borderId="8" xfId="0" applyFont="1" applyBorder="1" applyAlignment="1">
      <alignment horizontal="center" vertical="center" shrinkToFit="1"/>
    </xf>
    <xf numFmtId="178" fontId="7" fillId="0" borderId="1" xfId="0" applyNumberFormat="1" applyFont="1" applyBorder="1" applyAlignment="1" applyProtection="1">
      <alignment horizontal="center" vertical="center" shrinkToFit="1"/>
      <protection locked="0"/>
    </xf>
    <xf numFmtId="0" fontId="22" fillId="9" borderId="21" xfId="0" applyFont="1" applyFill="1" applyBorder="1" applyAlignment="1">
      <alignment horizontal="right" vertical="center"/>
    </xf>
    <xf numFmtId="0" fontId="22" fillId="9" borderId="19" xfId="0" applyFont="1" applyFill="1" applyBorder="1" applyAlignment="1">
      <alignment horizontal="right" vertical="center"/>
    </xf>
    <xf numFmtId="0" fontId="22" fillId="9" borderId="29" xfId="0" applyFont="1" applyFill="1" applyBorder="1" applyAlignment="1">
      <alignment horizontal="right" vertical="center"/>
    </xf>
    <xf numFmtId="49" fontId="7" fillId="0" borderId="3" xfId="0" applyNumberFormat="1" applyFont="1" applyBorder="1" applyAlignment="1" applyProtection="1">
      <alignment horizontal="center" vertical="center" shrinkToFit="1"/>
      <protection locked="0"/>
    </xf>
    <xf numFmtId="0" fontId="7" fillId="9" borderId="2" xfId="0" applyFont="1" applyFill="1" applyBorder="1" applyAlignment="1">
      <alignment horizontal="left" vertical="center"/>
    </xf>
    <xf numFmtId="0" fontId="7" fillId="9" borderId="35" xfId="0" applyFont="1" applyFill="1" applyBorder="1" applyAlignment="1">
      <alignment horizontal="left" vertical="center"/>
    </xf>
    <xf numFmtId="0" fontId="7" fillId="9" borderId="3" xfId="0" applyFont="1" applyFill="1" applyBorder="1" applyAlignment="1">
      <alignment horizontal="left" vertical="center"/>
    </xf>
    <xf numFmtId="0" fontId="53" fillId="9" borderId="27" xfId="0" applyFont="1" applyFill="1" applyBorder="1" applyAlignment="1">
      <alignment horizontal="center" vertical="center"/>
    </xf>
    <xf numFmtId="0" fontId="53" fillId="9" borderId="29" xfId="0" applyFont="1" applyFill="1" applyBorder="1" applyAlignment="1">
      <alignment horizontal="center" vertical="center"/>
    </xf>
    <xf numFmtId="0" fontId="7" fillId="9" borderId="21" xfId="0" applyFont="1" applyFill="1" applyBorder="1" applyAlignment="1">
      <alignment horizontal="left" vertical="center"/>
    </xf>
    <xf numFmtId="0" fontId="7" fillId="9" borderId="19" xfId="0" applyFont="1" applyFill="1" applyBorder="1" applyAlignment="1">
      <alignment horizontal="left" vertical="center"/>
    </xf>
    <xf numFmtId="0" fontId="7" fillId="9" borderId="25" xfId="0" applyFont="1" applyFill="1" applyBorder="1" applyAlignment="1">
      <alignment horizontal="center" vertical="center"/>
    </xf>
    <xf numFmtId="0" fontId="7" fillId="9" borderId="27" xfId="0" applyFont="1" applyFill="1" applyBorder="1" applyAlignment="1">
      <alignment horizontal="center" vertical="center"/>
    </xf>
    <xf numFmtId="0" fontId="7" fillId="9" borderId="21" xfId="0" applyFont="1" applyFill="1" applyBorder="1" applyAlignment="1">
      <alignment horizontal="center" vertical="center"/>
    </xf>
    <xf numFmtId="0" fontId="7" fillId="9" borderId="29" xfId="0" applyFont="1" applyFill="1" applyBorder="1" applyAlignment="1">
      <alignment horizontal="center" vertical="center"/>
    </xf>
    <xf numFmtId="0" fontId="17" fillId="0" borderId="1" xfId="0" applyFont="1" applyBorder="1" applyAlignment="1">
      <alignment horizontal="left" vertical="center" indent="1"/>
    </xf>
    <xf numFmtId="0" fontId="48" fillId="0" borderId="0" xfId="1" applyFont="1" applyAlignment="1">
      <alignment horizontal="center" vertical="center"/>
    </xf>
    <xf numFmtId="0" fontId="13" fillId="0" borderId="4" xfId="0" applyFont="1" applyBorder="1" applyAlignment="1" applyProtection="1">
      <alignment horizontal="left" vertical="center" shrinkToFit="1"/>
      <protection locked="0"/>
    </xf>
    <xf numFmtId="0" fontId="13" fillId="0" borderId="5" xfId="0" applyFont="1" applyBorder="1" applyAlignment="1" applyProtection="1">
      <alignment horizontal="left" vertical="center" shrinkToFit="1"/>
      <protection locked="0"/>
    </xf>
    <xf numFmtId="0" fontId="13" fillId="0" borderId="6" xfId="0" applyFont="1" applyBorder="1" applyAlignment="1" applyProtection="1">
      <alignment horizontal="left" vertical="center" shrinkToFit="1"/>
      <protection locked="0"/>
    </xf>
    <xf numFmtId="0" fontId="13" fillId="0" borderId="14" xfId="0" applyFont="1" applyBorder="1" applyAlignment="1" applyProtection="1">
      <alignment horizontal="left" vertical="center" shrinkToFit="1"/>
      <protection locked="0"/>
    </xf>
    <xf numFmtId="0" fontId="13" fillId="0" borderId="0" xfId="0" applyFont="1" applyBorder="1" applyAlignment="1" applyProtection="1">
      <alignment horizontal="left" vertical="center" shrinkToFit="1"/>
      <protection locked="0"/>
    </xf>
    <xf numFmtId="0" fontId="13" fillId="0" borderId="13" xfId="0" applyFont="1" applyBorder="1" applyAlignment="1" applyProtection="1">
      <alignment horizontal="left" vertical="center" shrinkToFit="1"/>
      <protection locked="0"/>
    </xf>
    <xf numFmtId="0" fontId="7" fillId="0" borderId="25" xfId="0" applyFont="1" applyBorder="1" applyAlignment="1" applyProtection="1">
      <alignment horizontal="left" vertical="center" shrinkToFit="1"/>
      <protection locked="0"/>
    </xf>
    <xf numFmtId="0" fontId="7" fillId="0" borderId="26" xfId="0" applyFont="1" applyBorder="1" applyAlignment="1" applyProtection="1">
      <alignment horizontal="left" vertical="center" shrinkToFit="1"/>
      <protection locked="0"/>
    </xf>
    <xf numFmtId="0" fontId="7" fillId="0" borderId="49" xfId="0" applyFont="1" applyBorder="1" applyAlignment="1" applyProtection="1">
      <alignment horizontal="left" vertical="center" shrinkToFit="1"/>
      <protection locked="0"/>
    </xf>
    <xf numFmtId="0" fontId="7" fillId="0" borderId="21" xfId="0" applyFont="1" applyBorder="1" applyAlignment="1" applyProtection="1">
      <alignment horizontal="left" vertical="center" shrinkToFit="1"/>
      <protection locked="0"/>
    </xf>
    <xf numFmtId="0" fontId="7" fillId="0" borderId="19" xfId="0" applyFont="1" applyBorder="1" applyAlignment="1" applyProtection="1">
      <alignment horizontal="left" vertical="center" shrinkToFit="1"/>
      <protection locked="0"/>
    </xf>
    <xf numFmtId="0" fontId="7" fillId="0" borderId="20" xfId="0" applyFont="1" applyBorder="1" applyAlignment="1" applyProtection="1">
      <alignment horizontal="left" vertical="center" shrinkToFit="1"/>
      <protection locked="0"/>
    </xf>
    <xf numFmtId="49" fontId="7" fillId="0" borderId="21" xfId="0" applyNumberFormat="1" applyFont="1" applyBorder="1" applyAlignment="1" applyProtection="1">
      <alignment horizontal="left" vertical="center" shrinkToFit="1"/>
      <protection locked="0"/>
    </xf>
    <xf numFmtId="49" fontId="7" fillId="0" borderId="19" xfId="0" applyNumberFormat="1" applyFont="1" applyBorder="1" applyAlignment="1" applyProtection="1">
      <alignment horizontal="left" vertical="center" shrinkToFit="1"/>
      <protection locked="0"/>
    </xf>
    <xf numFmtId="49" fontId="7" fillId="0" borderId="20" xfId="0" applyNumberFormat="1" applyFont="1" applyBorder="1" applyAlignment="1" applyProtection="1">
      <alignment horizontal="left" vertical="center" shrinkToFit="1"/>
      <protection locked="0"/>
    </xf>
    <xf numFmtId="49" fontId="7" fillId="0" borderId="14" xfId="0" applyNumberFormat="1" applyFont="1" applyBorder="1" applyAlignment="1" applyProtection="1">
      <alignment horizontal="left" vertical="center"/>
      <protection locked="0"/>
    </xf>
    <xf numFmtId="49" fontId="7" fillId="0" borderId="0" xfId="0" applyNumberFormat="1" applyFont="1" applyBorder="1" applyAlignment="1" applyProtection="1">
      <alignment horizontal="left" vertical="center"/>
      <protection locked="0"/>
    </xf>
    <xf numFmtId="49" fontId="7" fillId="0" borderId="13" xfId="0" applyNumberFormat="1" applyFont="1" applyBorder="1" applyAlignment="1" applyProtection="1">
      <alignment horizontal="left" vertical="center"/>
      <protection locked="0"/>
    </xf>
    <xf numFmtId="49" fontId="7" fillId="0" borderId="8" xfId="0" applyNumberFormat="1" applyFont="1" applyBorder="1" applyAlignment="1" applyProtection="1">
      <alignment horizontal="left" vertical="center" shrinkToFit="1"/>
      <protection locked="0"/>
    </xf>
    <xf numFmtId="49" fontId="7" fillId="0" borderId="9" xfId="0" applyNumberFormat="1" applyFont="1" applyBorder="1" applyAlignment="1" applyProtection="1">
      <alignment horizontal="left" vertical="center" shrinkToFit="1"/>
      <protection locked="0"/>
    </xf>
    <xf numFmtId="49" fontId="7" fillId="0" borderId="35" xfId="0" applyNumberFormat="1" applyFont="1" applyBorder="1" applyAlignment="1" applyProtection="1">
      <alignment horizontal="left" vertical="center" shrinkToFit="1"/>
      <protection locked="0"/>
    </xf>
    <xf numFmtId="49" fontId="7" fillId="0" borderId="36" xfId="0" applyNumberFormat="1" applyFont="1" applyBorder="1" applyAlignment="1" applyProtection="1">
      <alignment horizontal="left" vertical="center" shrinkToFit="1"/>
      <protection locked="0"/>
    </xf>
    <xf numFmtId="0" fontId="22" fillId="0" borderId="0" xfId="0" applyFont="1" applyBorder="1" applyAlignment="1" applyProtection="1">
      <alignment horizontal="center" vertical="center"/>
    </xf>
    <xf numFmtId="0" fontId="7" fillId="0" borderId="10" xfId="0" applyFont="1" applyBorder="1" applyAlignment="1">
      <alignment horizontal="left" vertical="center"/>
    </xf>
    <xf numFmtId="0" fontId="7" fillId="0" borderId="5" xfId="0" applyFont="1" applyBorder="1" applyAlignment="1">
      <alignment horizontal="left" vertical="center"/>
    </xf>
    <xf numFmtId="0" fontId="22" fillId="0" borderId="5" xfId="0" applyFont="1" applyBorder="1" applyAlignment="1">
      <alignment horizontal="center" vertical="center"/>
    </xf>
    <xf numFmtId="0" fontId="18" fillId="0" borderId="28" xfId="0" applyFont="1" applyBorder="1" applyAlignment="1">
      <alignment horizontal="center" vertical="center"/>
    </xf>
    <xf numFmtId="0" fontId="7" fillId="0" borderId="54" xfId="0" applyFont="1" applyBorder="1" applyAlignment="1">
      <alignment horizontal="left" vertical="center"/>
    </xf>
    <xf numFmtId="0" fontId="7" fillId="0" borderId="26" xfId="0" applyFont="1" applyBorder="1" applyAlignment="1">
      <alignment horizontal="left" vertical="center"/>
    </xf>
    <xf numFmtId="0" fontId="22" fillId="0" borderId="26" xfId="0" applyFont="1" applyBorder="1" applyAlignment="1">
      <alignment horizontal="center" vertical="center"/>
    </xf>
    <xf numFmtId="0" fontId="22" fillId="0" borderId="19" xfId="0" applyFont="1" applyBorder="1" applyAlignment="1">
      <alignment horizontal="center" vertical="center"/>
    </xf>
    <xf numFmtId="0" fontId="7" fillId="0" borderId="26" xfId="0" applyFont="1" applyBorder="1" applyAlignment="1">
      <alignment horizontal="center" vertical="center"/>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49" fontId="7" fillId="11" borderId="34" xfId="0" applyNumberFormat="1" applyFont="1" applyFill="1" applyBorder="1" applyAlignment="1" applyProtection="1">
      <alignment horizontal="left" vertical="top" wrapText="1"/>
    </xf>
    <xf numFmtId="49" fontId="7" fillId="11" borderId="35" xfId="0" applyNumberFormat="1" applyFont="1" applyFill="1" applyBorder="1" applyAlignment="1" applyProtection="1">
      <alignment horizontal="left" vertical="top" wrapText="1"/>
    </xf>
    <xf numFmtId="49" fontId="7" fillId="11" borderId="36" xfId="0" applyNumberFormat="1" applyFont="1" applyFill="1" applyBorder="1" applyAlignment="1" applyProtection="1">
      <alignment horizontal="left" vertical="top" wrapText="1"/>
    </xf>
    <xf numFmtId="49" fontId="7" fillId="9" borderId="54" xfId="0" applyNumberFormat="1" applyFont="1" applyFill="1" applyBorder="1" applyAlignment="1" applyProtection="1">
      <alignment horizontal="left" vertical="top" wrapText="1"/>
      <protection locked="0"/>
    </xf>
    <xf numFmtId="49" fontId="7" fillId="9" borderId="26" xfId="0" applyNumberFormat="1" applyFont="1" applyFill="1" applyBorder="1" applyAlignment="1" applyProtection="1">
      <alignment horizontal="left" vertical="top" wrapText="1"/>
      <protection locked="0"/>
    </xf>
    <xf numFmtId="49" fontId="7" fillId="9" borderId="49" xfId="0" applyNumberFormat="1" applyFont="1" applyFill="1" applyBorder="1" applyAlignment="1" applyProtection="1">
      <alignment horizontal="left" vertical="top" wrapText="1"/>
      <protection locked="0"/>
    </xf>
    <xf numFmtId="49" fontId="7" fillId="9" borderId="12" xfId="0" applyNumberFormat="1" applyFont="1" applyFill="1" applyBorder="1" applyAlignment="1" applyProtection="1">
      <alignment horizontal="left" vertical="top" wrapText="1"/>
      <protection locked="0"/>
    </xf>
    <xf numFmtId="49" fontId="7" fillId="9" borderId="0" xfId="0" applyNumberFormat="1" applyFont="1" applyFill="1" applyBorder="1" applyAlignment="1" applyProtection="1">
      <alignment horizontal="left" vertical="top" wrapText="1"/>
      <protection locked="0"/>
    </xf>
    <xf numFmtId="49" fontId="7" fillId="9" borderId="13" xfId="0" applyNumberFormat="1" applyFont="1" applyFill="1" applyBorder="1" applyAlignment="1" applyProtection="1">
      <alignment horizontal="left" vertical="top" wrapText="1"/>
      <protection locked="0"/>
    </xf>
    <xf numFmtId="49" fontId="7" fillId="9" borderId="11" xfId="0" applyNumberFormat="1" applyFont="1" applyFill="1" applyBorder="1" applyAlignment="1" applyProtection="1">
      <alignment horizontal="left" vertical="top" wrapText="1"/>
      <protection locked="0"/>
    </xf>
    <xf numFmtId="49" fontId="7" fillId="9" borderId="8" xfId="0" applyNumberFormat="1" applyFont="1" applyFill="1" applyBorder="1" applyAlignment="1" applyProtection="1">
      <alignment horizontal="left" vertical="top" wrapText="1"/>
      <protection locked="0"/>
    </xf>
    <xf numFmtId="49" fontId="7" fillId="9" borderId="9" xfId="0" applyNumberFormat="1" applyFont="1" applyFill="1" applyBorder="1" applyAlignment="1" applyProtection="1">
      <alignment horizontal="left" vertical="top" wrapText="1"/>
      <protection locked="0"/>
    </xf>
    <xf numFmtId="49" fontId="7" fillId="0" borderId="37" xfId="0" applyNumberFormat="1" applyFont="1" applyBorder="1" applyAlignment="1" applyProtection="1">
      <alignment horizontal="center" vertical="center"/>
      <protection locked="0"/>
    </xf>
    <xf numFmtId="49" fontId="7" fillId="0" borderId="40" xfId="0" applyNumberFormat="1" applyFont="1" applyBorder="1" applyAlignment="1" applyProtection="1">
      <alignment horizontal="center" vertical="center"/>
      <protection locked="0"/>
    </xf>
    <xf numFmtId="49" fontId="7" fillId="0" borderId="41" xfId="0" applyNumberFormat="1" applyFont="1" applyBorder="1" applyAlignment="1" applyProtection="1">
      <alignment horizontal="center" vertical="center"/>
      <protection locked="0"/>
    </xf>
    <xf numFmtId="176" fontId="7" fillId="0" borderId="18" xfId="0" applyNumberFormat="1" applyFont="1" applyBorder="1" applyAlignment="1" applyProtection="1">
      <alignment horizontal="center" vertical="center" shrinkToFit="1"/>
    </xf>
    <xf numFmtId="176" fontId="7" fillId="0" borderId="19" xfId="0" applyNumberFormat="1" applyFont="1" applyBorder="1" applyAlignment="1" applyProtection="1">
      <alignment horizontal="center" vertical="center" shrinkToFit="1"/>
    </xf>
    <xf numFmtId="0" fontId="16" fillId="0" borderId="0" xfId="0" applyFont="1" applyAlignment="1" applyProtection="1">
      <alignment horizontal="left" vertical="center"/>
      <protection hidden="1"/>
    </xf>
    <xf numFmtId="0" fontId="55" fillId="0" borderId="0" xfId="0" applyFont="1" applyAlignment="1" applyProtection="1">
      <alignment horizontal="left" vertical="center"/>
      <protection hidden="1"/>
    </xf>
    <xf numFmtId="0" fontId="9" fillId="0" borderId="24" xfId="1" applyBorder="1" applyAlignment="1" applyProtection="1">
      <alignment horizontal="center" vertical="center" shrinkToFit="1"/>
      <protection locked="0"/>
    </xf>
    <xf numFmtId="0" fontId="9" fillId="0" borderId="23" xfId="1" applyBorder="1" applyAlignment="1" applyProtection="1">
      <alignment horizontal="center" vertical="center" shrinkToFit="1"/>
      <protection locked="0"/>
    </xf>
    <xf numFmtId="0" fontId="9" fillId="0" borderId="38" xfId="1" applyBorder="1" applyAlignment="1" applyProtection="1">
      <alignment horizontal="center" vertical="center" shrinkToFit="1"/>
      <protection locked="0"/>
    </xf>
    <xf numFmtId="49" fontId="7" fillId="0" borderId="33" xfId="0" applyNumberFormat="1" applyFont="1" applyBorder="1" applyAlignment="1" applyProtection="1">
      <alignment horizontal="center" vertical="center" shrinkToFit="1"/>
      <protection hidden="1"/>
    </xf>
    <xf numFmtId="49" fontId="7" fillId="0" borderId="31" xfId="0" applyNumberFormat="1" applyFont="1" applyBorder="1" applyAlignment="1" applyProtection="1">
      <alignment horizontal="center" vertical="center" shrinkToFit="1"/>
      <protection hidden="1"/>
    </xf>
    <xf numFmtId="49" fontId="7" fillId="0" borderId="32" xfId="0" applyNumberFormat="1" applyFont="1" applyBorder="1" applyAlignment="1" applyProtection="1">
      <alignment horizontal="center" vertical="center" shrinkToFit="1"/>
      <protection hidden="1"/>
    </xf>
    <xf numFmtId="0" fontId="7" fillId="0" borderId="0" xfId="0" applyFont="1" applyBorder="1" applyAlignment="1" applyProtection="1">
      <alignment horizontal="center" vertical="center"/>
    </xf>
    <xf numFmtId="0" fontId="7" fillId="0" borderId="54" xfId="0" applyFont="1" applyBorder="1" applyAlignment="1" applyProtection="1">
      <alignment horizontal="center" vertical="center" shrinkToFit="1"/>
    </xf>
    <xf numFmtId="0" fontId="7" fillId="0" borderId="26" xfId="0" applyFont="1" applyBorder="1" applyAlignment="1" applyProtection="1">
      <alignment horizontal="center" vertical="center" shrinkToFit="1"/>
    </xf>
    <xf numFmtId="0" fontId="7" fillId="0" borderId="12"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18" xfId="0" applyFont="1" applyBorder="1" applyAlignment="1" applyProtection="1">
      <alignment horizontal="center" vertical="center" shrinkToFit="1"/>
    </xf>
    <xf numFmtId="0" fontId="7" fillId="0" borderId="19" xfId="0" applyFont="1" applyBorder="1" applyAlignment="1" applyProtection="1">
      <alignment horizontal="center" vertical="center" shrinkToFit="1"/>
    </xf>
    <xf numFmtId="0" fontId="7" fillId="0" borderId="24" xfId="0" applyFont="1" applyBorder="1" applyAlignment="1" applyProtection="1">
      <alignment horizontal="center" vertical="center" shrinkToFit="1"/>
      <protection locked="0"/>
    </xf>
    <xf numFmtId="0" fontId="7" fillId="0" borderId="23" xfId="0" applyFont="1" applyBorder="1" applyAlignment="1" applyProtection="1">
      <alignment horizontal="center" vertical="center" shrinkToFit="1"/>
      <protection locked="0"/>
    </xf>
    <xf numFmtId="0" fontId="7" fillId="0" borderId="38" xfId="0" applyFont="1" applyBorder="1" applyAlignment="1" applyProtection="1">
      <alignment horizontal="center" vertical="center" shrinkToFit="1"/>
      <protection locked="0"/>
    </xf>
    <xf numFmtId="0" fontId="14" fillId="0" borderId="0" xfId="0" applyFont="1" applyFill="1" applyBorder="1" applyAlignment="1" applyProtection="1">
      <alignment horizontal="left" vertical="center"/>
      <protection hidden="1"/>
    </xf>
    <xf numFmtId="49" fontId="7" fillId="0" borderId="30" xfId="0" applyNumberFormat="1" applyFont="1" applyBorder="1" applyAlignment="1" applyProtection="1">
      <alignment horizontal="center" vertical="center" shrinkToFit="1"/>
    </xf>
    <xf numFmtId="49" fontId="7" fillId="0" borderId="31" xfId="0" applyNumberFormat="1" applyFont="1" applyBorder="1" applyAlignment="1" applyProtection="1">
      <alignment horizontal="center" vertical="center" shrinkToFit="1"/>
    </xf>
    <xf numFmtId="0" fontId="7" fillId="0" borderId="0" xfId="0" applyFont="1" applyBorder="1" applyAlignment="1">
      <alignment horizontal="center" vertical="center" wrapText="1"/>
    </xf>
    <xf numFmtId="0" fontId="7" fillId="0" borderId="19" xfId="0" applyFont="1" applyBorder="1" applyAlignment="1">
      <alignment horizontal="center" vertical="center" wrapText="1"/>
    </xf>
    <xf numFmtId="0" fontId="18" fillId="0" borderId="0" xfId="0" applyFont="1" applyAlignment="1">
      <alignment horizontal="left" vertical="center" wrapText="1"/>
    </xf>
    <xf numFmtId="0" fontId="7" fillId="0" borderId="13" xfId="0" applyFont="1" applyBorder="1" applyAlignment="1">
      <alignment horizontal="center" vertical="center" wrapText="1"/>
    </xf>
    <xf numFmtId="0" fontId="7" fillId="0" borderId="20" xfId="0" applyFont="1" applyBorder="1" applyAlignment="1">
      <alignment horizontal="center" vertical="center" wrapText="1"/>
    </xf>
    <xf numFmtId="49" fontId="7" fillId="0" borderId="7" xfId="0" applyNumberFormat="1" applyFont="1" applyBorder="1" applyAlignment="1" applyProtection="1">
      <alignment horizontal="center" vertical="center"/>
      <protection locked="0"/>
    </xf>
    <xf numFmtId="49" fontId="7" fillId="0" borderId="8" xfId="0" applyNumberFormat="1" applyFont="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0" fontId="18" fillId="0" borderId="8" xfId="0" applyFont="1" applyBorder="1" applyAlignment="1">
      <alignment horizontal="center" vertical="center"/>
    </xf>
    <xf numFmtId="0" fontId="8" fillId="0" borderId="14"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22" fillId="0" borderId="37" xfId="0" applyFont="1" applyBorder="1" applyAlignment="1" applyProtection="1">
      <alignment horizontal="center" vertical="center"/>
    </xf>
    <xf numFmtId="0" fontId="22" fillId="0" borderId="53"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48" xfId="0" applyFont="1" applyBorder="1" applyAlignment="1" applyProtection="1">
      <alignment horizontal="center" vertical="center"/>
    </xf>
    <xf numFmtId="0" fontId="26" fillId="0" borderId="4" xfId="0" applyFont="1" applyBorder="1" applyAlignment="1" applyProtection="1">
      <alignment horizontal="center" vertical="center"/>
      <protection locked="0"/>
    </xf>
    <xf numFmtId="0" fontId="26" fillId="0" borderId="5" xfId="0" applyFont="1" applyBorder="1" applyAlignment="1" applyProtection="1">
      <alignment horizontal="center" vertical="center"/>
      <protection locked="0"/>
    </xf>
    <xf numFmtId="0" fontId="26" fillId="0" borderId="6" xfId="0" applyFont="1" applyBorder="1" applyAlignment="1" applyProtection="1">
      <alignment horizontal="center" vertical="center"/>
      <protection locked="0"/>
    </xf>
    <xf numFmtId="0" fontId="26" fillId="0" borderId="21"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7" fillId="11" borderId="1" xfId="0" applyFont="1" applyFill="1" applyBorder="1" applyAlignment="1">
      <alignment horizontal="center" vertical="center"/>
    </xf>
    <xf numFmtId="0" fontId="26" fillId="11" borderId="1" xfId="0" applyFont="1" applyFill="1" applyBorder="1" applyAlignment="1">
      <alignment horizontal="center" vertical="center"/>
    </xf>
    <xf numFmtId="0" fontId="42" fillId="11" borderId="1" xfId="0" applyFont="1" applyFill="1" applyBorder="1" applyAlignment="1">
      <alignment horizontal="center" vertical="center" shrinkToFit="1"/>
    </xf>
    <xf numFmtId="0" fontId="7" fillId="3" borderId="1" xfId="0" applyFont="1" applyFill="1" applyBorder="1" applyAlignment="1">
      <alignment horizontal="center" vertical="center"/>
    </xf>
    <xf numFmtId="0" fontId="7" fillId="0" borderId="33"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9" fillId="20" borderId="66" xfId="1" applyFont="1" applyFill="1" applyBorder="1" applyAlignment="1">
      <alignment horizontal="center" vertical="center"/>
    </xf>
    <xf numFmtId="0" fontId="9" fillId="20" borderId="8" xfId="1" applyFont="1" applyFill="1" applyBorder="1" applyAlignment="1">
      <alignment horizontal="center" vertical="center"/>
    </xf>
    <xf numFmtId="0" fontId="9" fillId="20" borderId="9" xfId="1" applyFont="1" applyFill="1" applyBorder="1" applyAlignment="1">
      <alignment horizontal="center" vertical="center"/>
    </xf>
    <xf numFmtId="0" fontId="9" fillId="20" borderId="65" xfId="1" applyFont="1" applyFill="1" applyBorder="1" applyAlignment="1">
      <alignment horizontal="center" vertical="center"/>
    </xf>
    <xf numFmtId="0" fontId="9" fillId="20" borderId="31" xfId="1" applyFont="1" applyFill="1" applyBorder="1" applyAlignment="1">
      <alignment horizontal="center" vertical="center"/>
    </xf>
    <xf numFmtId="0" fontId="9" fillId="20" borderId="32" xfId="1" applyFont="1" applyFill="1" applyBorder="1" applyAlignment="1">
      <alignment horizontal="center" vertical="center"/>
    </xf>
    <xf numFmtId="0" fontId="9" fillId="0" borderId="4" xfId="1" applyNumberFormat="1" applyBorder="1" applyAlignment="1" applyProtection="1">
      <alignment horizontal="center" vertical="center"/>
    </xf>
    <xf numFmtId="0" fontId="9" fillId="0" borderId="5" xfId="1" applyNumberFormat="1" applyBorder="1" applyAlignment="1" applyProtection="1">
      <alignment horizontal="center" vertical="center"/>
    </xf>
    <xf numFmtId="0" fontId="9" fillId="0" borderId="6" xfId="1" applyNumberFormat="1" applyBorder="1" applyAlignment="1" applyProtection="1">
      <alignment horizontal="center" vertical="center"/>
    </xf>
    <xf numFmtId="0" fontId="9" fillId="0" borderId="0" xfId="1" applyBorder="1" applyAlignment="1" applyProtection="1">
      <alignment horizontal="center" vertical="center"/>
    </xf>
    <xf numFmtId="0" fontId="13" fillId="0" borderId="33"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7" fillId="0" borderId="36" xfId="0" applyFont="1" applyBorder="1" applyAlignment="1" applyProtection="1">
      <alignment horizontal="center" vertical="center"/>
      <protection locked="0"/>
    </xf>
    <xf numFmtId="0" fontId="59" fillId="0" borderId="12" xfId="0" applyFont="1" applyBorder="1" applyAlignment="1">
      <alignment horizontal="left" vertical="top" wrapText="1" indent="1"/>
    </xf>
    <xf numFmtId="0" fontId="59" fillId="0" borderId="0" xfId="0" applyFont="1" applyBorder="1" applyAlignment="1">
      <alignment horizontal="left" vertical="top" wrapText="1" indent="1"/>
    </xf>
    <xf numFmtId="0" fontId="51" fillId="18" borderId="90" xfId="0" applyFont="1" applyFill="1" applyBorder="1" applyAlignment="1" applyProtection="1">
      <alignment horizontal="left" vertical="center"/>
      <protection hidden="1"/>
    </xf>
    <xf numFmtId="0" fontId="51" fillId="18" borderId="91" xfId="0" applyFont="1" applyFill="1" applyBorder="1" applyAlignment="1" applyProtection="1">
      <alignment horizontal="left" vertical="center"/>
      <protection hidden="1"/>
    </xf>
    <xf numFmtId="0" fontId="51" fillId="18" borderId="92" xfId="0" applyFont="1" applyFill="1" applyBorder="1" applyAlignment="1" applyProtection="1">
      <alignment horizontal="left" vertical="center"/>
      <protection hidden="1"/>
    </xf>
    <xf numFmtId="0" fontId="51" fillId="18" borderId="93" xfId="0" applyFont="1" applyFill="1" applyBorder="1" applyAlignment="1" applyProtection="1">
      <alignment horizontal="left" vertical="center"/>
      <protection hidden="1"/>
    </xf>
    <xf numFmtId="0" fontId="51" fillId="18" borderId="14" xfId="0" applyFont="1" applyFill="1" applyBorder="1" applyAlignment="1" applyProtection="1">
      <alignment horizontal="left" vertical="center"/>
      <protection hidden="1"/>
    </xf>
    <xf numFmtId="0" fontId="51" fillId="18" borderId="0" xfId="0" applyFont="1" applyFill="1" applyBorder="1" applyAlignment="1" applyProtection="1">
      <alignment horizontal="left" vertical="center"/>
      <protection hidden="1"/>
    </xf>
    <xf numFmtId="0" fontId="62" fillId="0" borderId="91" xfId="0" applyFont="1" applyBorder="1" applyAlignment="1" applyProtection="1">
      <alignment horizontal="left" vertical="center"/>
      <protection hidden="1"/>
    </xf>
    <xf numFmtId="0" fontId="62" fillId="0" borderId="94" xfId="0" applyFont="1" applyBorder="1" applyAlignment="1" applyProtection="1">
      <alignment horizontal="left" vertical="center"/>
      <protection hidden="1"/>
    </xf>
    <xf numFmtId="0" fontId="62" fillId="0" borderId="93" xfId="0" applyFont="1" applyBorder="1" applyAlignment="1" applyProtection="1">
      <alignment horizontal="left" vertical="center"/>
      <protection hidden="1"/>
    </xf>
    <xf numFmtId="0" fontId="62" fillId="0" borderId="95" xfId="0" applyFont="1" applyBorder="1" applyAlignment="1" applyProtection="1">
      <alignment horizontal="left" vertical="center"/>
      <protection hidden="1"/>
    </xf>
    <xf numFmtId="0" fontId="62" fillId="0" borderId="19" xfId="0" applyFont="1" applyBorder="1" applyAlignment="1" applyProtection="1">
      <alignment horizontal="left" vertical="center" shrinkToFit="1"/>
      <protection hidden="1"/>
    </xf>
    <xf numFmtId="0" fontId="62" fillId="0" borderId="20" xfId="0" applyFont="1" applyBorder="1" applyAlignment="1" applyProtection="1">
      <alignment horizontal="left" vertical="center" shrinkToFit="1"/>
      <protection hidden="1"/>
    </xf>
    <xf numFmtId="0" fontId="0" fillId="18" borderId="62" xfId="0" applyFill="1" applyBorder="1" applyAlignment="1" applyProtection="1">
      <alignment horizontal="right" vertical="center"/>
      <protection hidden="1"/>
    </xf>
    <xf numFmtId="0" fontId="0" fillId="18" borderId="63" xfId="0" applyFill="1" applyBorder="1" applyAlignment="1" applyProtection="1">
      <alignment horizontal="right" vertical="center"/>
      <protection hidden="1"/>
    </xf>
    <xf numFmtId="0" fontId="0" fillId="18" borderId="63" xfId="0" applyFill="1" applyBorder="1" applyAlignment="1" applyProtection="1">
      <alignment horizontal="center" vertical="center"/>
      <protection hidden="1"/>
    </xf>
    <xf numFmtId="0" fontId="0" fillId="18" borderId="77" xfId="0" applyFill="1" applyBorder="1" applyAlignment="1" applyProtection="1">
      <alignment horizontal="center" vertical="center"/>
      <protection hidden="1"/>
    </xf>
    <xf numFmtId="0" fontId="31" fillId="0" borderId="0" xfId="0" applyFont="1" applyAlignment="1" applyProtection="1">
      <alignment horizontal="left" vertical="center"/>
      <protection hidden="1"/>
    </xf>
    <xf numFmtId="0" fontId="31" fillId="0" borderId="0" xfId="0" applyFont="1" applyBorder="1" applyAlignment="1" applyProtection="1">
      <alignment horizontal="left" vertical="center"/>
      <protection hidden="1"/>
    </xf>
    <xf numFmtId="0" fontId="71" fillId="18" borderId="75" xfId="0" applyFont="1" applyFill="1" applyBorder="1" applyAlignment="1" applyProtection="1">
      <alignment horizontal="center" vertical="center" wrapText="1"/>
      <protection hidden="1"/>
    </xf>
    <xf numFmtId="0" fontId="71" fillId="18" borderId="76" xfId="0" applyFont="1" applyFill="1" applyBorder="1" applyAlignment="1" applyProtection="1">
      <alignment horizontal="center" vertical="center" wrapText="1"/>
      <protection hidden="1"/>
    </xf>
    <xf numFmtId="0" fontId="0" fillId="18" borderId="80" xfId="0" applyFill="1" applyBorder="1" applyAlignment="1" applyProtection="1">
      <alignment horizontal="center" vertical="center"/>
      <protection hidden="1"/>
    </xf>
    <xf numFmtId="0" fontId="0" fillId="18" borderId="81" xfId="0" applyFill="1" applyBorder="1" applyAlignment="1" applyProtection="1">
      <alignment horizontal="center" vertical="center"/>
      <protection hidden="1"/>
    </xf>
    <xf numFmtId="0" fontId="0" fillId="18" borderId="82" xfId="0" applyFill="1" applyBorder="1" applyAlignment="1" applyProtection="1">
      <alignment horizontal="center" vertical="center"/>
      <protection hidden="1"/>
    </xf>
    <xf numFmtId="0" fontId="0" fillId="18" borderId="83" xfId="0" applyFill="1" applyBorder="1" applyAlignment="1" applyProtection="1">
      <alignment horizontal="center" vertical="center"/>
      <protection hidden="1"/>
    </xf>
    <xf numFmtId="0" fontId="0" fillId="18" borderId="80" xfId="0" applyFill="1" applyBorder="1" applyAlignment="1" applyProtection="1">
      <alignment horizontal="right" vertical="center"/>
      <protection hidden="1"/>
    </xf>
    <xf numFmtId="0" fontId="0" fillId="18" borderId="81" xfId="0" applyFill="1" applyBorder="1" applyAlignment="1" applyProtection="1">
      <alignment horizontal="right" vertical="center"/>
      <protection hidden="1"/>
    </xf>
    <xf numFmtId="0" fontId="0" fillId="18" borderId="86" xfId="0" applyFill="1" applyBorder="1" applyAlignment="1" applyProtection="1">
      <alignment horizontal="center" vertical="center"/>
      <protection hidden="1"/>
    </xf>
    <xf numFmtId="0" fontId="0" fillId="18" borderId="62" xfId="0" applyFill="1" applyBorder="1" applyAlignment="1" applyProtection="1">
      <alignment horizontal="center" vertical="center"/>
      <protection hidden="1"/>
    </xf>
    <xf numFmtId="0" fontId="0" fillId="18" borderId="64" xfId="0" applyFill="1" applyBorder="1" applyAlignment="1" applyProtection="1">
      <alignment horizontal="center" vertical="center"/>
      <protection hidden="1"/>
    </xf>
    <xf numFmtId="0" fontId="0" fillId="18" borderId="79" xfId="0" applyFill="1" applyBorder="1" applyAlignment="1" applyProtection="1">
      <alignment horizontal="center" vertical="center"/>
      <protection hidden="1"/>
    </xf>
    <xf numFmtId="0" fontId="0" fillId="18" borderId="54" xfId="0" applyFill="1" applyBorder="1" applyAlignment="1" applyProtection="1">
      <alignment horizontal="center" vertical="center" wrapText="1"/>
      <protection hidden="1"/>
    </xf>
    <xf numFmtId="0" fontId="0" fillId="18" borderId="11" xfId="0" applyFill="1" applyBorder="1" applyAlignment="1" applyProtection="1">
      <alignment horizontal="center" vertical="center" wrapText="1"/>
      <protection hidden="1"/>
    </xf>
    <xf numFmtId="0" fontId="62" fillId="18" borderId="84" xfId="0" applyFont="1" applyFill="1" applyBorder="1" applyAlignment="1" applyProtection="1">
      <alignment horizontal="left" vertical="center" shrinkToFit="1"/>
      <protection hidden="1"/>
    </xf>
    <xf numFmtId="179" fontId="0" fillId="18" borderId="84" xfId="0" applyNumberFormat="1" applyFill="1" applyBorder="1" applyAlignment="1" applyProtection="1">
      <alignment horizontal="center" vertical="center" shrinkToFit="1"/>
      <protection hidden="1"/>
    </xf>
    <xf numFmtId="0" fontId="0" fillId="18" borderId="84" xfId="0" applyFill="1" applyBorder="1" applyAlignment="1" applyProtection="1">
      <alignment horizontal="center" vertical="center" shrinkToFit="1"/>
      <protection hidden="1"/>
    </xf>
    <xf numFmtId="0" fontId="38" fillId="18" borderId="84" xfId="0" applyFont="1" applyFill="1" applyBorder="1" applyAlignment="1" applyProtection="1">
      <alignment horizontal="left" vertical="center" wrapText="1" shrinkToFit="1"/>
      <protection hidden="1"/>
    </xf>
    <xf numFmtId="0" fontId="38" fillId="18" borderId="87" xfId="0" applyFont="1" applyFill="1" applyBorder="1" applyAlignment="1" applyProtection="1">
      <alignment horizontal="left" vertical="center" wrapText="1" shrinkToFit="1"/>
      <protection hidden="1"/>
    </xf>
    <xf numFmtId="0" fontId="0" fillId="18" borderId="7" xfId="0" applyFill="1" applyBorder="1" applyAlignment="1" applyProtection="1">
      <alignment horizontal="left" vertical="center" shrinkToFit="1"/>
      <protection hidden="1"/>
    </xf>
    <xf numFmtId="0" fontId="0" fillId="18" borderId="8" xfId="0" applyFill="1" applyBorder="1" applyAlignment="1" applyProtection="1">
      <alignment horizontal="left" vertical="center" shrinkToFit="1"/>
      <protection hidden="1"/>
    </xf>
    <xf numFmtId="0" fontId="0" fillId="18" borderId="55" xfId="0" applyFill="1" applyBorder="1" applyAlignment="1" applyProtection="1">
      <alignment horizontal="left" vertical="center" shrinkToFit="1"/>
      <protection hidden="1"/>
    </xf>
    <xf numFmtId="0" fontId="0" fillId="18" borderId="7" xfId="0" applyFill="1" applyBorder="1" applyAlignment="1" applyProtection="1">
      <alignment horizontal="center" vertical="center" shrinkToFit="1"/>
      <protection hidden="1"/>
    </xf>
    <xf numFmtId="0" fontId="0" fillId="18" borderId="55" xfId="0" applyFill="1" applyBorder="1" applyAlignment="1" applyProtection="1">
      <alignment horizontal="center" vertical="center" shrinkToFit="1"/>
      <protection hidden="1"/>
    </xf>
    <xf numFmtId="0" fontId="38" fillId="18" borderId="88" xfId="0" applyFont="1" applyFill="1" applyBorder="1" applyAlignment="1" applyProtection="1">
      <alignment horizontal="left" vertical="center" wrapText="1" shrinkToFit="1"/>
      <protection hidden="1"/>
    </xf>
    <xf numFmtId="0" fontId="38" fillId="18" borderId="89" xfId="0" applyFont="1" applyFill="1" applyBorder="1" applyAlignment="1" applyProtection="1">
      <alignment horizontal="left" vertical="center" wrapText="1" shrinkToFit="1"/>
      <protection hidden="1"/>
    </xf>
    <xf numFmtId="0" fontId="0" fillId="18" borderId="18" xfId="0" applyFill="1" applyBorder="1" applyAlignment="1" applyProtection="1">
      <alignment horizontal="center" vertical="center" wrapText="1"/>
      <protection hidden="1"/>
    </xf>
    <xf numFmtId="0" fontId="0" fillId="18" borderId="21" xfId="0" applyFill="1" applyBorder="1" applyAlignment="1" applyProtection="1">
      <alignment horizontal="left" vertical="center" shrinkToFit="1"/>
      <protection hidden="1"/>
    </xf>
    <xf numFmtId="0" fontId="0" fillId="18" borderId="19" xfId="0" applyFill="1" applyBorder="1" applyAlignment="1" applyProtection="1">
      <alignment horizontal="left" vertical="center" shrinkToFit="1"/>
      <protection hidden="1"/>
    </xf>
    <xf numFmtId="0" fontId="0" fillId="18" borderId="29" xfId="0" applyFill="1" applyBorder="1" applyAlignment="1" applyProtection="1">
      <alignment horizontal="left" vertical="center" shrinkToFit="1"/>
      <protection hidden="1"/>
    </xf>
    <xf numFmtId="0" fontId="0" fillId="18" borderId="21" xfId="0" applyFill="1" applyBorder="1" applyAlignment="1" applyProtection="1">
      <alignment horizontal="center" vertical="center" shrinkToFit="1"/>
      <protection hidden="1"/>
    </xf>
    <xf numFmtId="0" fontId="0" fillId="18" borderId="29" xfId="0" applyFill="1" applyBorder="1" applyAlignment="1" applyProtection="1">
      <alignment horizontal="center" vertical="center" shrinkToFit="1"/>
      <protection hidden="1"/>
    </xf>
    <xf numFmtId="0" fontId="38" fillId="18" borderId="17" xfId="0" applyFont="1" applyFill="1" applyBorder="1" applyAlignment="1" applyProtection="1">
      <alignment horizontal="left" vertical="center" wrapText="1" shrinkToFit="1"/>
      <protection hidden="1"/>
    </xf>
    <xf numFmtId="0" fontId="38" fillId="18" borderId="61" xfId="0" applyFont="1" applyFill="1" applyBorder="1" applyAlignment="1" applyProtection="1">
      <alignment horizontal="left" vertical="center" wrapText="1" shrinkToFit="1"/>
      <protection hidden="1"/>
    </xf>
    <xf numFmtId="0" fontId="0" fillId="0" borderId="54" xfId="0" applyBorder="1" applyAlignment="1" applyProtection="1">
      <alignment horizontal="center" vertical="center" wrapText="1"/>
      <protection hidden="1"/>
    </xf>
    <xf numFmtId="0" fontId="0" fillId="0" borderId="18" xfId="0" applyBorder="1" applyAlignment="1" applyProtection="1">
      <alignment horizontal="center" vertical="center" wrapText="1"/>
      <protection hidden="1"/>
    </xf>
    <xf numFmtId="0" fontId="62" fillId="0" borderId="84" xfId="0" applyFont="1" applyBorder="1" applyAlignment="1" applyProtection="1">
      <alignment horizontal="left" vertical="center" shrinkToFit="1"/>
      <protection hidden="1"/>
    </xf>
    <xf numFmtId="179" fontId="0" fillId="0" borderId="84" xfId="0" applyNumberFormat="1" applyBorder="1" applyAlignment="1" applyProtection="1">
      <alignment horizontal="center" vertical="center" shrinkToFit="1"/>
      <protection hidden="1"/>
    </xf>
    <xf numFmtId="0" fontId="0" fillId="0" borderId="84" xfId="0" applyBorder="1" applyAlignment="1" applyProtection="1">
      <alignment horizontal="center" vertical="center" shrinkToFit="1"/>
      <protection hidden="1"/>
    </xf>
    <xf numFmtId="0" fontId="38" fillId="0" borderId="84" xfId="0" applyFont="1" applyBorder="1" applyAlignment="1" applyProtection="1">
      <alignment horizontal="left" vertical="center" wrapText="1" shrinkToFit="1"/>
      <protection hidden="1"/>
    </xf>
    <xf numFmtId="0" fontId="38" fillId="0" borderId="87" xfId="0" applyFont="1" applyBorder="1" applyAlignment="1" applyProtection="1">
      <alignment horizontal="left" vertical="center" wrapText="1" shrinkToFit="1"/>
      <protection hidden="1"/>
    </xf>
    <xf numFmtId="0" fontId="0" fillId="0" borderId="21" xfId="0" applyBorder="1" applyAlignment="1" applyProtection="1">
      <alignment horizontal="left" vertical="center" shrinkToFit="1"/>
      <protection hidden="1"/>
    </xf>
    <xf numFmtId="0" fontId="0" fillId="0" borderId="19" xfId="0" applyBorder="1" applyAlignment="1" applyProtection="1">
      <alignment horizontal="left" vertical="center" shrinkToFit="1"/>
      <protection hidden="1"/>
    </xf>
    <xf numFmtId="0" fontId="0" fillId="0" borderId="29" xfId="0" applyBorder="1" applyAlignment="1" applyProtection="1">
      <alignment horizontal="left" vertical="center" shrinkToFit="1"/>
      <protection hidden="1"/>
    </xf>
    <xf numFmtId="0" fontId="0" fillId="0" borderId="21" xfId="0" applyBorder="1" applyAlignment="1" applyProtection="1">
      <alignment horizontal="center" vertical="center" shrinkToFit="1"/>
      <protection hidden="1"/>
    </xf>
    <xf numFmtId="0" fontId="0" fillId="0" borderId="29" xfId="0" applyBorder="1" applyAlignment="1" applyProtection="1">
      <alignment horizontal="center" vertical="center" shrinkToFit="1"/>
      <protection hidden="1"/>
    </xf>
    <xf numFmtId="0" fontId="38" fillId="0" borderId="17" xfId="0" applyFont="1" applyBorder="1" applyAlignment="1" applyProtection="1">
      <alignment horizontal="left" vertical="center" wrapText="1" shrinkToFit="1"/>
      <protection hidden="1"/>
    </xf>
    <xf numFmtId="0" fontId="38" fillId="0" borderId="61" xfId="0" applyFont="1" applyBorder="1" applyAlignment="1" applyProtection="1">
      <alignment horizontal="left" vertical="center" wrapText="1" shrinkToFit="1"/>
      <protection hidden="1"/>
    </xf>
    <xf numFmtId="0" fontId="0" fillId="0" borderId="12" xfId="0" applyBorder="1" applyAlignment="1" applyProtection="1">
      <alignment horizontal="center" vertical="center" wrapText="1"/>
      <protection hidden="1"/>
    </xf>
    <xf numFmtId="0" fontId="62" fillId="0" borderId="85" xfId="0" applyFont="1" applyBorder="1" applyAlignment="1" applyProtection="1">
      <alignment horizontal="left" vertical="center" shrinkToFit="1"/>
      <protection hidden="1"/>
    </xf>
    <xf numFmtId="179" fontId="0" fillId="0" borderId="85" xfId="0" applyNumberFormat="1" applyBorder="1" applyAlignment="1" applyProtection="1">
      <alignment horizontal="center" vertical="center" shrinkToFit="1"/>
      <protection hidden="1"/>
    </xf>
    <xf numFmtId="0" fontId="0" fillId="0" borderId="85" xfId="0" applyBorder="1" applyAlignment="1" applyProtection="1">
      <alignment horizontal="center" vertical="center" shrinkToFit="1"/>
      <protection hidden="1"/>
    </xf>
    <xf numFmtId="0" fontId="38" fillId="0" borderId="85" xfId="0" applyFont="1" applyBorder="1" applyAlignment="1" applyProtection="1">
      <alignment horizontal="left" vertical="center" wrapText="1" shrinkToFit="1"/>
      <protection hidden="1"/>
    </xf>
    <xf numFmtId="0" fontId="38" fillId="0" borderId="78" xfId="0" applyFont="1" applyBorder="1" applyAlignment="1" applyProtection="1">
      <alignment horizontal="left" vertical="center" wrapText="1" shrinkToFit="1"/>
      <protection hidden="1"/>
    </xf>
    <xf numFmtId="0" fontId="33" fillId="0" borderId="26" xfId="0" applyFont="1" applyBorder="1" applyAlignment="1" applyProtection="1">
      <alignment horizontal="left" vertical="center"/>
      <protection hidden="1"/>
    </xf>
    <xf numFmtId="0" fontId="33" fillId="0" borderId="27" xfId="0" applyFont="1" applyBorder="1" applyAlignment="1" applyProtection="1">
      <alignment horizontal="left" vertical="center"/>
      <protection hidden="1"/>
    </xf>
    <xf numFmtId="0" fontId="33" fillId="0" borderId="19" xfId="0" applyFont="1" applyBorder="1" applyAlignment="1" applyProtection="1">
      <alignment horizontal="left" vertical="center"/>
      <protection hidden="1"/>
    </xf>
    <xf numFmtId="0" fontId="33" fillId="0" borderId="29" xfId="0" applyFont="1" applyBorder="1" applyAlignment="1" applyProtection="1">
      <alignment horizontal="left" vertical="center"/>
      <protection hidden="1"/>
    </xf>
    <xf numFmtId="0" fontId="32" fillId="0" borderId="26" xfId="0" applyFont="1" applyBorder="1" applyAlignment="1" applyProtection="1">
      <alignment horizontal="center" vertical="center"/>
      <protection hidden="1"/>
    </xf>
    <xf numFmtId="0" fontId="32" fillId="0" borderId="8" xfId="0" applyFont="1" applyBorder="1" applyAlignment="1" applyProtection="1">
      <alignment horizontal="center" vertical="center"/>
      <protection hidden="1"/>
    </xf>
    <xf numFmtId="0" fontId="33" fillId="0" borderId="26" xfId="0" applyFont="1" applyBorder="1" applyAlignment="1" applyProtection="1">
      <alignment horizontal="center" vertical="center" shrinkToFit="1"/>
      <protection hidden="1"/>
    </xf>
    <xf numFmtId="0" fontId="33" fillId="0" borderId="8" xfId="0" applyFont="1" applyBorder="1" applyAlignment="1" applyProtection="1">
      <alignment horizontal="center" vertical="center" shrinkToFit="1"/>
      <protection hidden="1"/>
    </xf>
    <xf numFmtId="0" fontId="32" fillId="0" borderId="26" xfId="0" applyFont="1" applyBorder="1" applyAlignment="1" applyProtection="1">
      <alignment horizontal="center" vertical="center" shrinkToFit="1"/>
      <protection hidden="1"/>
    </xf>
    <xf numFmtId="0" fontId="32" fillId="0" borderId="49" xfId="0" applyFont="1" applyBorder="1" applyAlignment="1" applyProtection="1">
      <alignment horizontal="center" vertical="center" shrinkToFit="1"/>
      <protection hidden="1"/>
    </xf>
    <xf numFmtId="0" fontId="32" fillId="0" borderId="8" xfId="0" applyFont="1" applyBorder="1" applyAlignment="1" applyProtection="1">
      <alignment horizontal="center" vertical="center" shrinkToFit="1"/>
      <protection hidden="1"/>
    </xf>
    <xf numFmtId="0" fontId="32" fillId="0" borderId="9" xfId="0" applyFont="1" applyBorder="1" applyAlignment="1" applyProtection="1">
      <alignment horizontal="center" vertical="center" shrinkToFit="1"/>
      <protection hidden="1"/>
    </xf>
    <xf numFmtId="0" fontId="62" fillId="18" borderId="54" xfId="0" applyFont="1" applyFill="1" applyBorder="1" applyAlignment="1" applyProtection="1">
      <alignment horizontal="left" vertical="center"/>
      <protection hidden="1"/>
    </xf>
    <xf numFmtId="0" fontId="62" fillId="18" borderId="26" xfId="0" applyFont="1" applyFill="1" applyBorder="1" applyAlignment="1" applyProtection="1">
      <alignment horizontal="left" vertical="center"/>
      <protection hidden="1"/>
    </xf>
    <xf numFmtId="0" fontId="62" fillId="18" borderId="12" xfId="0" applyFont="1" applyFill="1" applyBorder="1" applyAlignment="1" applyProtection="1">
      <alignment horizontal="left" vertical="center"/>
      <protection hidden="1"/>
    </xf>
    <xf numFmtId="0" fontId="62" fillId="18" borderId="0" xfId="0" applyFont="1" applyFill="1" applyBorder="1" applyAlignment="1" applyProtection="1">
      <alignment horizontal="left" vertical="center"/>
      <protection hidden="1"/>
    </xf>
    <xf numFmtId="0" fontId="62" fillId="18" borderId="18" xfId="0" applyFont="1" applyFill="1" applyBorder="1" applyAlignment="1" applyProtection="1">
      <alignment horizontal="left" vertical="center"/>
      <protection hidden="1"/>
    </xf>
    <xf numFmtId="0" fontId="62" fillId="18" borderId="19" xfId="0" applyFont="1" applyFill="1" applyBorder="1" applyAlignment="1" applyProtection="1">
      <alignment horizontal="left" vertical="center"/>
      <protection hidden="1"/>
    </xf>
    <xf numFmtId="0" fontId="31" fillId="0" borderId="26" xfId="0" applyFont="1" applyBorder="1" applyAlignment="1" applyProtection="1">
      <alignment horizontal="left" vertical="center" wrapText="1" shrinkToFit="1"/>
      <protection hidden="1"/>
    </xf>
    <xf numFmtId="0" fontId="31" fillId="0" borderId="27" xfId="0" applyFont="1" applyBorder="1" applyAlignment="1" applyProtection="1">
      <alignment horizontal="left" vertical="center" wrapText="1" shrinkToFit="1"/>
      <protection hidden="1"/>
    </xf>
    <xf numFmtId="0" fontId="31" fillId="0" borderId="0" xfId="0" applyFont="1" applyBorder="1" applyAlignment="1" applyProtection="1">
      <alignment horizontal="left" vertical="center" wrapText="1" shrinkToFit="1"/>
      <protection hidden="1"/>
    </xf>
    <xf numFmtId="0" fontId="31" fillId="0" borderId="28" xfId="0" applyFont="1" applyBorder="1" applyAlignment="1" applyProtection="1">
      <alignment horizontal="left" vertical="center" wrapText="1" shrinkToFit="1"/>
      <protection hidden="1"/>
    </xf>
    <xf numFmtId="0" fontId="31" fillId="0" borderId="19" xfId="0" applyFont="1" applyBorder="1" applyAlignment="1" applyProtection="1">
      <alignment horizontal="left" vertical="center" wrapText="1" shrinkToFit="1"/>
      <protection hidden="1"/>
    </xf>
    <xf numFmtId="0" fontId="31" fillId="0" borderId="29" xfId="0" applyFont="1" applyBorder="1" applyAlignment="1" applyProtection="1">
      <alignment horizontal="left" vertical="center" wrapText="1" shrinkToFit="1"/>
      <protection hidden="1"/>
    </xf>
    <xf numFmtId="38" fontId="51" fillId="18" borderId="25" xfId="2" applyFont="1" applyFill="1" applyBorder="1" applyAlignment="1" applyProtection="1">
      <alignment horizontal="center" vertical="top" shrinkToFit="1"/>
      <protection hidden="1"/>
    </xf>
    <xf numFmtId="38" fontId="51" fillId="18" borderId="27" xfId="2" applyFont="1" applyFill="1" applyBorder="1" applyAlignment="1" applyProtection="1">
      <alignment horizontal="center" vertical="top" shrinkToFit="1"/>
      <protection hidden="1"/>
    </xf>
    <xf numFmtId="0" fontId="37" fillId="0" borderId="14" xfId="0" applyFont="1" applyBorder="1" applyAlignment="1" applyProtection="1">
      <alignment horizontal="center" vertical="center" shrinkToFit="1"/>
      <protection hidden="1"/>
    </xf>
    <xf numFmtId="0" fontId="37" fillId="0" borderId="28" xfId="0" applyFont="1" applyBorder="1" applyAlignment="1" applyProtection="1">
      <alignment horizontal="center" vertical="center" shrinkToFit="1"/>
      <protection hidden="1"/>
    </xf>
    <xf numFmtId="0" fontId="37" fillId="0" borderId="21" xfId="0" applyFont="1" applyBorder="1" applyAlignment="1" applyProtection="1">
      <alignment horizontal="center" vertical="center" shrinkToFit="1"/>
      <protection hidden="1"/>
    </xf>
    <xf numFmtId="0" fontId="37" fillId="0" borderId="29" xfId="0" applyFont="1" applyBorder="1" applyAlignment="1" applyProtection="1">
      <alignment horizontal="center" vertical="center" shrinkToFit="1"/>
      <protection hidden="1"/>
    </xf>
    <xf numFmtId="0" fontId="31" fillId="0" borderId="26" xfId="0" applyFont="1" applyBorder="1" applyAlignment="1" applyProtection="1">
      <alignment horizontal="left" vertical="center" shrinkToFit="1"/>
      <protection hidden="1"/>
    </xf>
    <xf numFmtId="0" fontId="31" fillId="0" borderId="27" xfId="0" applyFont="1" applyBorder="1" applyAlignment="1" applyProtection="1">
      <alignment horizontal="left" vertical="center" shrinkToFit="1"/>
      <protection hidden="1"/>
    </xf>
    <xf numFmtId="0" fontId="31" fillId="0" borderId="19" xfId="0" applyFont="1" applyBorder="1" applyAlignment="1" applyProtection="1">
      <alignment horizontal="left" vertical="center" shrinkToFit="1"/>
      <protection hidden="1"/>
    </xf>
    <xf numFmtId="0" fontId="31" fillId="0" borderId="29" xfId="0" applyFont="1" applyBorder="1" applyAlignment="1" applyProtection="1">
      <alignment horizontal="left" vertical="center" shrinkToFit="1"/>
      <protection hidden="1"/>
    </xf>
    <xf numFmtId="0" fontId="31" fillId="0" borderId="0" xfId="0" applyFont="1" applyBorder="1" applyAlignment="1" applyProtection="1">
      <alignment horizontal="left" vertical="center" shrinkToFit="1"/>
      <protection hidden="1"/>
    </xf>
    <xf numFmtId="0" fontId="31" fillId="0" borderId="28" xfId="0" applyFont="1" applyBorder="1" applyAlignment="1" applyProtection="1">
      <alignment horizontal="left" vertical="center" shrinkToFit="1"/>
      <protection hidden="1"/>
    </xf>
    <xf numFmtId="0" fontId="51" fillId="18" borderId="4" xfId="0" applyFont="1" applyFill="1" applyBorder="1" applyAlignment="1" applyProtection="1">
      <alignment horizontal="left" vertical="center"/>
      <protection hidden="1"/>
    </xf>
    <xf numFmtId="0" fontId="51" fillId="18" borderId="5" xfId="0" applyFont="1" applyFill="1" applyBorder="1" applyAlignment="1" applyProtection="1">
      <alignment horizontal="left" vertical="center"/>
      <protection hidden="1"/>
    </xf>
    <xf numFmtId="0" fontId="51" fillId="18" borderId="21" xfId="0" applyFont="1" applyFill="1" applyBorder="1" applyAlignment="1" applyProtection="1">
      <alignment horizontal="left" vertical="center"/>
      <protection hidden="1"/>
    </xf>
    <xf numFmtId="0" fontId="51" fillId="18" borderId="19" xfId="0" applyFont="1" applyFill="1" applyBorder="1" applyAlignment="1" applyProtection="1">
      <alignment horizontal="left" vertical="center"/>
      <protection hidden="1"/>
    </xf>
    <xf numFmtId="0" fontId="62" fillId="0" borderId="5" xfId="0" applyFont="1" applyBorder="1" applyAlignment="1" applyProtection="1">
      <alignment horizontal="left" vertical="center" wrapText="1"/>
      <protection hidden="1"/>
    </xf>
    <xf numFmtId="0" fontId="62" fillId="0" borderId="6" xfId="0" applyFont="1" applyBorder="1" applyAlignment="1" applyProtection="1">
      <alignment horizontal="left" vertical="center" wrapText="1"/>
      <protection hidden="1"/>
    </xf>
    <xf numFmtId="0" fontId="62" fillId="0" borderId="19" xfId="0" applyFont="1" applyBorder="1" applyAlignment="1" applyProtection="1">
      <alignment horizontal="left" vertical="center"/>
      <protection hidden="1"/>
    </xf>
    <xf numFmtId="0" fontId="62" fillId="0" borderId="20" xfId="0" applyFont="1" applyBorder="1" applyAlignment="1" applyProtection="1">
      <alignment horizontal="left" vertical="center"/>
      <protection hidden="1"/>
    </xf>
    <xf numFmtId="0" fontId="38" fillId="0" borderId="12" xfId="0" applyFont="1" applyBorder="1" applyAlignment="1" applyProtection="1">
      <alignment horizontal="left" vertical="top" wrapText="1" shrinkToFit="1"/>
      <protection hidden="1"/>
    </xf>
    <xf numFmtId="0" fontId="38" fillId="0" borderId="0" xfId="0" applyFont="1" applyBorder="1" applyAlignment="1" applyProtection="1">
      <alignment horizontal="left" vertical="top" wrapText="1" shrinkToFit="1"/>
      <protection hidden="1"/>
    </xf>
    <xf numFmtId="0" fontId="38" fillId="0" borderId="13" xfId="0" applyFont="1" applyBorder="1" applyAlignment="1" applyProtection="1">
      <alignment horizontal="left" vertical="top" wrapText="1" shrinkToFit="1"/>
      <protection hidden="1"/>
    </xf>
    <xf numFmtId="0" fontId="38" fillId="0" borderId="11" xfId="0" applyFont="1" applyBorder="1" applyAlignment="1" applyProtection="1">
      <alignment horizontal="left" vertical="top" wrapText="1" shrinkToFit="1"/>
      <protection hidden="1"/>
    </xf>
    <xf numFmtId="0" fontId="38" fillId="0" borderId="8" xfId="0" applyFont="1" applyBorder="1" applyAlignment="1" applyProtection="1">
      <alignment horizontal="left" vertical="top" wrapText="1" shrinkToFit="1"/>
      <protection hidden="1"/>
    </xf>
    <xf numFmtId="0" fontId="38" fillId="0" borderId="9" xfId="0" applyFont="1" applyBorder="1" applyAlignment="1" applyProtection="1">
      <alignment horizontal="left" vertical="top" wrapText="1" shrinkToFit="1"/>
      <protection hidden="1"/>
    </xf>
    <xf numFmtId="0" fontId="62" fillId="18" borderId="25" xfId="0" applyFont="1" applyFill="1" applyBorder="1" applyAlignment="1" applyProtection="1">
      <alignment horizontal="center" vertical="top"/>
      <protection hidden="1"/>
    </xf>
    <xf numFmtId="0" fontId="62" fillId="18" borderId="27" xfId="0" applyFont="1" applyFill="1" applyBorder="1" applyAlignment="1" applyProtection="1">
      <alignment horizontal="center" vertical="top"/>
      <protection hidden="1"/>
    </xf>
    <xf numFmtId="0" fontId="62" fillId="0" borderId="14" xfId="0" applyFont="1" applyBorder="1" applyAlignment="1" applyProtection="1">
      <alignment horizontal="center" vertical="center" wrapText="1" shrinkToFit="1"/>
      <protection hidden="1"/>
    </xf>
    <xf numFmtId="0" fontId="62" fillId="0" borderId="28" xfId="0" applyFont="1" applyBorder="1" applyAlignment="1" applyProtection="1">
      <alignment horizontal="center" vertical="center" wrapText="1" shrinkToFit="1"/>
      <protection hidden="1"/>
    </xf>
    <xf numFmtId="0" fontId="62" fillId="0" borderId="21" xfId="0" applyFont="1" applyBorder="1" applyAlignment="1" applyProtection="1">
      <alignment horizontal="center" vertical="center" wrapText="1" shrinkToFit="1"/>
      <protection hidden="1"/>
    </xf>
    <xf numFmtId="0" fontId="62" fillId="0" borderId="29" xfId="0" applyFont="1" applyBorder="1" applyAlignment="1" applyProtection="1">
      <alignment horizontal="center" vertical="center" wrapText="1" shrinkToFit="1"/>
      <protection hidden="1"/>
    </xf>
    <xf numFmtId="0" fontId="62" fillId="18" borderId="26" xfId="0" applyFont="1" applyFill="1" applyBorder="1" applyAlignment="1" applyProtection="1">
      <alignment horizontal="center" vertical="top"/>
      <protection hidden="1"/>
    </xf>
    <xf numFmtId="0" fontId="62" fillId="0" borderId="14" xfId="0" applyFont="1" applyBorder="1" applyAlignment="1" applyProtection="1">
      <alignment horizontal="center" vertical="center"/>
      <protection hidden="1"/>
    </xf>
    <xf numFmtId="0" fontId="62" fillId="0" borderId="0" xfId="0" applyFont="1" applyBorder="1" applyAlignment="1" applyProtection="1">
      <alignment horizontal="center" vertical="center"/>
      <protection hidden="1"/>
    </xf>
    <xf numFmtId="0" fontId="62" fillId="0" borderId="28" xfId="0" applyFont="1" applyBorder="1" applyAlignment="1" applyProtection="1">
      <alignment horizontal="center" vertical="center"/>
      <protection hidden="1"/>
    </xf>
    <xf numFmtId="0" fontId="62" fillId="0" borderId="21" xfId="0" applyFont="1" applyBorder="1" applyAlignment="1" applyProtection="1">
      <alignment horizontal="center" vertical="center"/>
      <protection hidden="1"/>
    </xf>
    <xf numFmtId="0" fontId="62" fillId="0" borderId="19" xfId="0" applyFont="1" applyBorder="1" applyAlignment="1" applyProtection="1">
      <alignment horizontal="center" vertical="center"/>
      <protection hidden="1"/>
    </xf>
    <xf numFmtId="0" fontId="62" fillId="0" borderId="29" xfId="0" applyFont="1" applyBorder="1" applyAlignment="1" applyProtection="1">
      <alignment horizontal="center" vertical="center"/>
      <protection hidden="1"/>
    </xf>
    <xf numFmtId="0" fontId="67" fillId="19" borderId="54" xfId="0" applyFont="1" applyFill="1" applyBorder="1" applyAlignment="1" applyProtection="1">
      <alignment horizontal="center" vertical="center" shrinkToFit="1"/>
      <protection hidden="1"/>
    </xf>
    <xf numFmtId="0" fontId="67" fillId="19" borderId="26" xfId="0" applyFont="1" applyFill="1" applyBorder="1" applyAlignment="1" applyProtection="1">
      <alignment horizontal="center" vertical="center" shrinkToFit="1"/>
      <protection hidden="1"/>
    </xf>
    <xf numFmtId="0" fontId="67" fillId="19" borderId="49" xfId="0" applyFont="1" applyFill="1" applyBorder="1" applyAlignment="1" applyProtection="1">
      <alignment horizontal="center" vertical="center" shrinkToFit="1"/>
      <protection hidden="1"/>
    </xf>
    <xf numFmtId="0" fontId="67" fillId="19" borderId="18" xfId="0" applyFont="1" applyFill="1" applyBorder="1" applyAlignment="1" applyProtection="1">
      <alignment horizontal="center" vertical="center" shrinkToFit="1"/>
      <protection hidden="1"/>
    </xf>
    <xf numFmtId="0" fontId="67" fillId="19" borderId="19" xfId="0" applyFont="1" applyFill="1" applyBorder="1" applyAlignment="1" applyProtection="1">
      <alignment horizontal="center" vertical="center" shrinkToFit="1"/>
      <protection hidden="1"/>
    </xf>
    <xf numFmtId="0" fontId="67" fillId="19" borderId="20" xfId="0" applyFont="1" applyFill="1" applyBorder="1" applyAlignment="1" applyProtection="1">
      <alignment horizontal="center" vertical="center" shrinkToFit="1"/>
      <protection hidden="1"/>
    </xf>
    <xf numFmtId="0" fontId="62" fillId="18" borderId="10" xfId="0" applyFont="1" applyFill="1" applyBorder="1" applyAlignment="1" applyProtection="1">
      <alignment horizontal="left" vertical="top" wrapText="1"/>
      <protection hidden="1"/>
    </xf>
    <xf numFmtId="0" fontId="62" fillId="18" borderId="5" xfId="0" applyFont="1" applyFill="1" applyBorder="1" applyAlignment="1" applyProtection="1">
      <alignment horizontal="left" vertical="top" wrapText="1"/>
      <protection hidden="1"/>
    </xf>
    <xf numFmtId="0" fontId="32" fillId="0" borderId="5" xfId="0" applyFont="1" applyBorder="1" applyAlignment="1" applyProtection="1">
      <alignment horizontal="left" vertical="center" shrinkToFit="1"/>
      <protection hidden="1"/>
    </xf>
    <xf numFmtId="0" fontId="32" fillId="0" borderId="48" xfId="0" applyFont="1" applyBorder="1" applyAlignment="1" applyProtection="1">
      <alignment horizontal="left" vertical="center" shrinkToFit="1"/>
      <protection hidden="1"/>
    </xf>
    <xf numFmtId="0" fontId="32" fillId="0" borderId="19" xfId="0" applyFont="1" applyBorder="1" applyAlignment="1" applyProtection="1">
      <alignment horizontal="left" vertical="center" shrinkToFit="1"/>
      <protection hidden="1"/>
    </xf>
    <xf numFmtId="0" fontId="32" fillId="0" borderId="29" xfId="0" applyFont="1" applyBorder="1" applyAlignment="1" applyProtection="1">
      <alignment horizontal="left" vertical="center" shrinkToFit="1"/>
      <protection hidden="1"/>
    </xf>
    <xf numFmtId="0" fontId="33" fillId="0" borderId="0" xfId="0" applyFont="1" applyBorder="1" applyAlignment="1" applyProtection="1">
      <alignment horizontal="left" vertical="center" shrinkToFit="1"/>
      <protection hidden="1"/>
    </xf>
    <xf numFmtId="0" fontId="33" fillId="0" borderId="19" xfId="0" applyFont="1" applyBorder="1" applyAlignment="1" applyProtection="1">
      <alignment horizontal="left" vertical="center" shrinkToFit="1"/>
      <protection hidden="1"/>
    </xf>
    <xf numFmtId="0" fontId="68" fillId="0" borderId="0" xfId="0" applyFont="1" applyBorder="1" applyAlignment="1" applyProtection="1">
      <alignment horizontal="left" vertical="top" shrinkToFit="1"/>
      <protection hidden="1"/>
    </xf>
    <xf numFmtId="0" fontId="68" fillId="0" borderId="28" xfId="0" applyFont="1" applyBorder="1" applyAlignment="1" applyProtection="1">
      <alignment horizontal="left" vertical="top" shrinkToFit="1"/>
      <protection hidden="1"/>
    </xf>
    <xf numFmtId="0" fontId="68" fillId="0" borderId="19" xfId="0" applyFont="1" applyBorder="1" applyAlignment="1" applyProtection="1">
      <alignment horizontal="left" vertical="center" shrinkToFit="1"/>
      <protection hidden="1"/>
    </xf>
    <xf numFmtId="0" fontId="68" fillId="0" borderId="29" xfId="0" applyFont="1" applyBorder="1" applyAlignment="1" applyProtection="1">
      <alignment horizontal="left" vertical="center" shrinkToFit="1"/>
      <protection hidden="1"/>
    </xf>
    <xf numFmtId="0" fontId="40" fillId="0" borderId="0" xfId="1" applyFont="1" applyAlignment="1" applyProtection="1">
      <alignment horizontal="center" vertical="center" wrapText="1"/>
      <protection hidden="1"/>
    </xf>
    <xf numFmtId="0" fontId="29" fillId="0" borderId="0" xfId="0" applyFont="1" applyAlignment="1" applyProtection="1">
      <alignment horizontal="left" vertical="center" shrinkToFit="1"/>
      <protection hidden="1"/>
    </xf>
    <xf numFmtId="0" fontId="34" fillId="0" borderId="0" xfId="0" applyFont="1" applyAlignment="1" applyProtection="1">
      <alignment horizontal="center" vertical="center" shrinkToFit="1"/>
      <protection hidden="1"/>
    </xf>
    <xf numFmtId="0" fontId="62" fillId="0" borderId="0" xfId="0" applyFont="1" applyAlignment="1" applyProtection="1">
      <alignment vertical="center"/>
      <protection hidden="1"/>
    </xf>
    <xf numFmtId="0" fontId="31" fillId="0" borderId="12" xfId="0" applyFont="1" applyBorder="1" applyAlignment="1" applyProtection="1">
      <alignment horizontal="left" vertical="center" indent="1"/>
      <protection hidden="1"/>
    </xf>
    <xf numFmtId="0" fontId="31" fillId="0" borderId="0" xfId="0" applyFont="1" applyBorder="1" applyAlignment="1" applyProtection="1">
      <alignment horizontal="left" vertical="center" indent="1"/>
      <protection hidden="1"/>
    </xf>
    <xf numFmtId="0" fontId="31" fillId="0" borderId="28" xfId="0" applyFont="1" applyBorder="1" applyAlignment="1" applyProtection="1">
      <alignment horizontal="left" vertical="center" indent="1"/>
      <protection hidden="1"/>
    </xf>
    <xf numFmtId="0" fontId="31" fillId="0" borderId="11" xfId="0" applyFont="1" applyBorder="1" applyAlignment="1" applyProtection="1">
      <alignment horizontal="left" vertical="center" indent="1"/>
      <protection hidden="1"/>
    </xf>
    <xf numFmtId="0" fontId="31" fillId="0" borderId="8" xfId="0" applyFont="1" applyBorder="1" applyAlignment="1" applyProtection="1">
      <alignment horizontal="left" vertical="center" indent="1"/>
      <protection hidden="1"/>
    </xf>
    <xf numFmtId="0" fontId="31" fillId="0" borderId="55" xfId="0" applyFont="1" applyBorder="1" applyAlignment="1" applyProtection="1">
      <alignment horizontal="left" vertical="center" indent="1"/>
      <protection hidden="1"/>
    </xf>
    <xf numFmtId="0" fontId="31" fillId="0" borderId="0" xfId="0" applyFont="1" applyBorder="1" applyAlignment="1" applyProtection="1">
      <alignment horizontal="left" vertical="center" indent="1" shrinkToFit="1"/>
      <protection hidden="1"/>
    </xf>
    <xf numFmtId="0" fontId="31" fillId="0" borderId="13" xfId="0" applyFont="1" applyBorder="1" applyAlignment="1" applyProtection="1">
      <alignment horizontal="left" vertical="center" indent="1" shrinkToFit="1"/>
      <protection hidden="1"/>
    </xf>
    <xf numFmtId="0" fontId="31" fillId="0" borderId="8" xfId="0" applyFont="1" applyBorder="1" applyAlignment="1" applyProtection="1">
      <alignment horizontal="left" vertical="center" indent="1" shrinkToFit="1"/>
      <protection hidden="1"/>
    </xf>
    <xf numFmtId="0" fontId="31" fillId="0" borderId="9" xfId="0" applyFont="1" applyBorder="1" applyAlignment="1" applyProtection="1">
      <alignment horizontal="left" vertical="center" indent="1" shrinkToFit="1"/>
      <protection hidden="1"/>
    </xf>
    <xf numFmtId="0" fontId="57" fillId="18" borderId="0" xfId="0" applyFont="1" applyFill="1" applyBorder="1" applyAlignment="1" applyProtection="1">
      <alignment horizontal="left" vertical="center" shrinkToFit="1"/>
      <protection hidden="1"/>
    </xf>
    <xf numFmtId="0" fontId="62" fillId="18" borderId="54" xfId="0" applyFont="1" applyFill="1" applyBorder="1" applyAlignment="1" applyProtection="1">
      <alignment vertical="top" wrapText="1"/>
      <protection hidden="1"/>
    </xf>
    <xf numFmtId="0" fontId="62" fillId="18" borderId="26" xfId="0" applyFont="1" applyFill="1" applyBorder="1" applyAlignment="1" applyProtection="1">
      <alignment vertical="top" wrapText="1"/>
      <protection hidden="1"/>
    </xf>
    <xf numFmtId="0" fontId="62" fillId="18" borderId="18" xfId="0" applyFont="1" applyFill="1" applyBorder="1" applyAlignment="1" applyProtection="1">
      <alignment wrapText="1"/>
      <protection hidden="1"/>
    </xf>
    <xf numFmtId="0" fontId="62" fillId="18" borderId="19" xfId="0" applyFont="1" applyFill="1" applyBorder="1" applyAlignment="1" applyProtection="1">
      <alignment wrapText="1"/>
      <protection hidden="1"/>
    </xf>
    <xf numFmtId="0" fontId="62" fillId="18" borderId="12" xfId="0" applyFont="1" applyFill="1" applyBorder="1" applyAlignment="1" applyProtection="1">
      <alignment vertical="center" wrapText="1"/>
      <protection hidden="1"/>
    </xf>
    <xf numFmtId="0" fontId="62" fillId="18" borderId="0" xfId="0" applyFont="1" applyFill="1" applyBorder="1" applyAlignment="1" applyProtection="1">
      <alignment vertical="center" wrapText="1"/>
      <protection hidden="1"/>
    </xf>
    <xf numFmtId="0" fontId="62" fillId="18" borderId="18" xfId="0" applyFont="1" applyFill="1" applyBorder="1" applyAlignment="1" applyProtection="1">
      <alignment vertical="center" wrapText="1"/>
      <protection hidden="1"/>
    </xf>
    <xf numFmtId="0" fontId="62" fillId="18" borderId="19" xfId="0" applyFont="1" applyFill="1" applyBorder="1" applyAlignment="1" applyProtection="1">
      <alignment vertical="center" wrapText="1"/>
      <protection hidden="1"/>
    </xf>
    <xf numFmtId="0" fontId="62" fillId="18" borderId="12" xfId="0" applyFont="1" applyFill="1" applyBorder="1" applyAlignment="1" applyProtection="1">
      <alignment vertical="top" wrapText="1"/>
      <protection hidden="1"/>
    </xf>
    <xf numFmtId="0" fontId="62" fillId="18" borderId="0" xfId="0" applyFont="1" applyFill="1" applyBorder="1" applyAlignment="1" applyProtection="1">
      <alignment vertical="top" wrapText="1"/>
      <protection hidden="1"/>
    </xf>
    <xf numFmtId="0" fontId="62" fillId="18" borderId="25" xfId="0" applyFont="1" applyFill="1" applyBorder="1" applyAlignment="1" applyProtection="1">
      <alignment horizontal="center" vertical="center"/>
      <protection hidden="1"/>
    </xf>
    <xf numFmtId="0" fontId="62" fillId="18" borderId="49" xfId="0" applyFont="1" applyFill="1" applyBorder="1" applyAlignment="1" applyProtection="1">
      <alignment horizontal="center" vertical="center"/>
      <protection hidden="1"/>
    </xf>
    <xf numFmtId="0" fontId="62" fillId="0" borderId="14" xfId="0" applyFont="1" applyBorder="1" applyAlignment="1" applyProtection="1">
      <alignment horizontal="center" vertical="center" wrapText="1"/>
      <protection hidden="1"/>
    </xf>
    <xf numFmtId="0" fontId="62" fillId="0" borderId="0" xfId="0" applyFont="1" applyBorder="1" applyAlignment="1" applyProtection="1">
      <alignment horizontal="center" vertical="center" wrapText="1"/>
      <protection hidden="1"/>
    </xf>
    <xf numFmtId="0" fontId="62" fillId="0" borderId="28" xfId="0" applyFont="1" applyBorder="1" applyAlignment="1" applyProtection="1">
      <alignment horizontal="center" vertical="center" wrapText="1"/>
      <protection hidden="1"/>
    </xf>
    <xf numFmtId="0" fontId="62" fillId="0" borderId="21" xfId="0" applyFont="1" applyBorder="1" applyAlignment="1" applyProtection="1">
      <alignment horizontal="center" vertical="center" wrapText="1"/>
      <protection hidden="1"/>
    </xf>
    <xf numFmtId="0" fontId="62" fillId="0" borderId="19" xfId="0" applyFont="1" applyBorder="1" applyAlignment="1" applyProtection="1">
      <alignment horizontal="center" vertical="center" wrapText="1"/>
      <protection hidden="1"/>
    </xf>
    <xf numFmtId="0" fontId="62" fillId="0" borderId="29" xfId="0" applyFont="1" applyBorder="1" applyAlignment="1" applyProtection="1">
      <alignment horizontal="center" vertical="center" wrapText="1"/>
      <protection hidden="1"/>
    </xf>
    <xf numFmtId="0" fontId="32" fillId="0" borderId="14" xfId="0" applyFont="1" applyBorder="1" applyAlignment="1" applyProtection="1">
      <alignment horizontal="center" vertical="center" shrinkToFit="1"/>
      <protection hidden="1"/>
    </xf>
    <xf numFmtId="0" fontId="32" fillId="0" borderId="13" xfId="0" applyFont="1" applyBorder="1" applyAlignment="1" applyProtection="1">
      <alignment horizontal="center" vertical="center" shrinkToFit="1"/>
      <protection hidden="1"/>
    </xf>
    <xf numFmtId="0" fontId="32" fillId="0" borderId="21" xfId="0" applyFont="1" applyBorder="1" applyAlignment="1" applyProtection="1">
      <alignment horizontal="center" vertical="center" shrinkToFit="1"/>
      <protection hidden="1"/>
    </xf>
    <xf numFmtId="0" fontId="32" fillId="0" borderId="20" xfId="0" applyFont="1" applyBorder="1" applyAlignment="1" applyProtection="1">
      <alignment horizontal="center" vertical="center" shrinkToFit="1"/>
      <protection hidden="1"/>
    </xf>
    <xf numFmtId="0" fontId="62" fillId="18" borderId="18" xfId="0" applyFont="1" applyFill="1" applyBorder="1" applyAlignment="1" applyProtection="1">
      <protection hidden="1"/>
    </xf>
    <xf numFmtId="0" fontId="62" fillId="18" borderId="19" xfId="0" applyFont="1" applyFill="1" applyBorder="1" applyAlignment="1" applyProtection="1">
      <protection hidden="1"/>
    </xf>
    <xf numFmtId="0" fontId="62" fillId="18" borderId="54" xfId="0" applyFont="1" applyFill="1" applyBorder="1" applyAlignment="1" applyProtection="1">
      <alignment vertical="center"/>
      <protection hidden="1"/>
    </xf>
    <xf numFmtId="0" fontId="62" fillId="18" borderId="26" xfId="0" applyFont="1" applyFill="1" applyBorder="1" applyAlignment="1" applyProtection="1">
      <alignment vertical="center"/>
      <protection hidden="1"/>
    </xf>
    <xf numFmtId="0" fontId="62" fillId="18" borderId="11" xfId="0" applyFont="1" applyFill="1" applyBorder="1" applyAlignment="1" applyProtection="1">
      <alignment vertical="center"/>
      <protection hidden="1"/>
    </xf>
    <xf numFmtId="0" fontId="62" fillId="18" borderId="8" xfId="0" applyFont="1" applyFill="1" applyBorder="1" applyAlignment="1" applyProtection="1">
      <alignment vertical="center"/>
      <protection hidden="1"/>
    </xf>
    <xf numFmtId="0" fontId="0" fillId="0" borderId="0" xfId="0" applyAlignment="1" applyProtection="1">
      <alignment horizontal="right" vertical="center"/>
      <protection hidden="1"/>
    </xf>
    <xf numFmtId="0" fontId="39" fillId="0" borderId="0" xfId="0" applyFont="1" applyAlignment="1" applyProtection="1">
      <alignment horizontal="left" vertical="center"/>
      <protection hidden="1"/>
    </xf>
    <xf numFmtId="0" fontId="33" fillId="0" borderId="1" xfId="0" applyFont="1" applyBorder="1" applyAlignment="1" applyProtection="1">
      <alignment horizontal="center" vertical="center"/>
      <protection hidden="1"/>
    </xf>
    <xf numFmtId="0" fontId="0" fillId="0" borderId="1" xfId="0" applyBorder="1" applyAlignment="1" applyProtection="1">
      <alignment horizontal="left" vertical="center" shrinkToFit="1"/>
      <protection hidden="1"/>
    </xf>
    <xf numFmtId="0" fontId="62" fillId="18" borderId="10" xfId="0" applyFont="1" applyFill="1" applyBorder="1" applyAlignment="1" applyProtection="1">
      <alignment vertical="top"/>
      <protection hidden="1"/>
    </xf>
    <xf numFmtId="0" fontId="62" fillId="18" borderId="5" xfId="0" applyFont="1" applyFill="1" applyBorder="1" applyAlignment="1" applyProtection="1">
      <alignment vertical="top"/>
      <protection hidden="1"/>
    </xf>
    <xf numFmtId="0" fontId="62" fillId="18" borderId="4" xfId="0" applyFont="1" applyFill="1" applyBorder="1" applyAlignment="1" applyProtection="1">
      <alignment horizontal="left" vertical="top"/>
      <protection hidden="1"/>
    </xf>
    <xf numFmtId="0" fontId="62" fillId="18" borderId="5" xfId="0" applyFont="1" applyFill="1" applyBorder="1" applyAlignment="1" applyProtection="1">
      <alignment horizontal="left" vertical="top"/>
      <protection hidden="1"/>
    </xf>
    <xf numFmtId="0" fontId="31" fillId="0" borderId="14" xfId="0" applyFont="1" applyBorder="1" applyAlignment="1" applyProtection="1">
      <alignment horizontal="left" vertical="center" indent="1" shrinkToFit="1"/>
      <protection hidden="1"/>
    </xf>
    <xf numFmtId="0" fontId="31" fillId="0" borderId="21" xfId="0" applyFont="1" applyBorder="1" applyAlignment="1" applyProtection="1">
      <alignment horizontal="left" vertical="center" indent="1" shrinkToFit="1"/>
      <protection hidden="1"/>
    </xf>
    <xf numFmtId="0" fontId="31" fillId="0" borderId="19" xfId="0" applyFont="1" applyBorder="1" applyAlignment="1" applyProtection="1">
      <alignment horizontal="left" vertical="center" indent="1" shrinkToFit="1"/>
      <protection hidden="1"/>
    </xf>
    <xf numFmtId="0" fontId="31" fillId="0" borderId="20" xfId="0" applyFont="1" applyBorder="1" applyAlignment="1" applyProtection="1">
      <alignment horizontal="left" vertical="center" indent="1" shrinkToFit="1"/>
      <protection hidden="1"/>
    </xf>
    <xf numFmtId="0" fontId="31" fillId="0" borderId="12" xfId="0" applyFont="1" applyBorder="1" applyAlignment="1" applyProtection="1">
      <alignment horizontal="left" vertical="center" indent="1" shrinkToFit="1"/>
      <protection hidden="1"/>
    </xf>
    <xf numFmtId="0" fontId="31" fillId="0" borderId="28" xfId="0" applyFont="1" applyBorder="1" applyAlignment="1" applyProtection="1">
      <alignment horizontal="left" vertical="center" indent="1" shrinkToFit="1"/>
      <protection hidden="1"/>
    </xf>
    <xf numFmtId="0" fontId="31" fillId="0" borderId="18" xfId="0" applyFont="1" applyBorder="1" applyAlignment="1" applyProtection="1">
      <alignment horizontal="left" vertical="center" indent="1" shrinkToFit="1"/>
      <protection hidden="1"/>
    </xf>
    <xf numFmtId="0" fontId="31" fillId="0" borderId="29" xfId="0" applyFont="1" applyBorder="1" applyAlignment="1" applyProtection="1">
      <alignment horizontal="left" vertical="center" indent="1" shrinkToFit="1"/>
      <protection hidden="1"/>
    </xf>
    <xf numFmtId="0" fontId="31" fillId="0" borderId="14" xfId="0" applyFont="1" applyBorder="1" applyAlignment="1" applyProtection="1">
      <alignment horizontal="left" vertical="center" indent="1"/>
      <protection hidden="1"/>
    </xf>
    <xf numFmtId="0" fontId="31" fillId="0" borderId="7" xfId="0" applyFont="1" applyBorder="1" applyAlignment="1" applyProtection="1">
      <alignment horizontal="left" vertical="center" indent="1"/>
      <protection hidden="1"/>
    </xf>
    <xf numFmtId="0" fontId="0" fillId="0" borderId="0" xfId="0" applyAlignment="1" applyProtection="1">
      <alignment horizontal="left" vertical="center" shrinkToFit="1"/>
      <protection hidden="1"/>
    </xf>
    <xf numFmtId="38" fontId="51" fillId="18" borderId="49" xfId="2" applyFont="1" applyFill="1" applyBorder="1" applyAlignment="1" applyProtection="1">
      <alignment horizontal="center" vertical="top" shrinkToFit="1"/>
      <protection hidden="1"/>
    </xf>
    <xf numFmtId="0" fontId="37" fillId="0" borderId="13" xfId="0" applyFont="1" applyBorder="1" applyAlignment="1" applyProtection="1">
      <alignment horizontal="center" vertical="center" shrinkToFit="1"/>
      <protection hidden="1"/>
    </xf>
    <xf numFmtId="0" fontId="37" fillId="0" borderId="20" xfId="0" applyFont="1" applyBorder="1" applyAlignment="1" applyProtection="1">
      <alignment horizontal="center" vertical="center" shrinkToFit="1"/>
      <protection hidden="1"/>
    </xf>
    <xf numFmtId="0" fontId="31" fillId="24" borderId="0" xfId="3" applyFont="1" applyFill="1" applyBorder="1" applyAlignment="1">
      <alignment horizontal="left" vertical="center" wrapText="1"/>
    </xf>
    <xf numFmtId="0" fontId="31" fillId="24" borderId="139" xfId="3" applyFont="1" applyFill="1" applyBorder="1" applyAlignment="1">
      <alignment horizontal="left" vertical="center" wrapText="1"/>
    </xf>
    <xf numFmtId="0" fontId="74" fillId="0" borderId="0" xfId="0" applyFont="1" applyBorder="1" applyAlignment="1">
      <alignment horizontal="left" vertical="center" wrapText="1" readingOrder="1"/>
    </xf>
    <xf numFmtId="0" fontId="80" fillId="23" borderId="0" xfId="3" applyFont="1" applyFill="1" applyBorder="1" applyAlignment="1">
      <alignment horizontal="left" vertical="center" indent="2"/>
    </xf>
    <xf numFmtId="0" fontId="80" fillId="23" borderId="0" xfId="3" applyFont="1" applyFill="1" applyBorder="1" applyAlignment="1">
      <alignment horizontal="left" vertical="center" indent="3"/>
    </xf>
    <xf numFmtId="0" fontId="32" fillId="2" borderId="117" xfId="3" applyFont="1" applyFill="1" applyBorder="1" applyAlignment="1">
      <alignment horizontal="left" vertical="top" wrapText="1" indent="1"/>
    </xf>
    <xf numFmtId="0" fontId="32" fillId="2" borderId="0" xfId="3" applyFont="1" applyFill="1" applyBorder="1" applyAlignment="1">
      <alignment horizontal="left" vertical="top" wrapText="1" indent="1"/>
    </xf>
    <xf numFmtId="0" fontId="32" fillId="2" borderId="118" xfId="3" applyFont="1" applyFill="1" applyBorder="1" applyAlignment="1">
      <alignment horizontal="left" vertical="top" wrapText="1" indent="1"/>
    </xf>
    <xf numFmtId="0" fontId="86" fillId="2" borderId="117" xfId="1" applyFont="1" applyFill="1" applyBorder="1" applyAlignment="1">
      <alignment horizontal="center" vertical="top" wrapText="1"/>
    </xf>
    <xf numFmtId="0" fontId="86" fillId="2" borderId="0" xfId="1" applyFont="1" applyFill="1" applyBorder="1" applyAlignment="1">
      <alignment horizontal="center" vertical="top" wrapText="1"/>
    </xf>
    <xf numFmtId="0" fontId="86" fillId="2" borderId="118" xfId="1" applyFont="1" applyFill="1" applyBorder="1" applyAlignment="1">
      <alignment horizontal="center" vertical="top" wrapText="1"/>
    </xf>
    <xf numFmtId="0" fontId="86" fillId="2" borderId="119" xfId="1" applyFont="1" applyFill="1" applyBorder="1" applyAlignment="1">
      <alignment horizontal="center" vertical="top" wrapText="1"/>
    </xf>
    <xf numFmtId="0" fontId="86" fillId="2" borderId="120" xfId="1" applyFont="1" applyFill="1" applyBorder="1" applyAlignment="1">
      <alignment horizontal="center" vertical="top" wrapText="1"/>
    </xf>
    <xf numFmtId="0" fontId="86" fillId="2" borderId="121" xfId="1" applyFont="1" applyFill="1" applyBorder="1" applyAlignment="1">
      <alignment horizontal="center" vertical="top" wrapText="1"/>
    </xf>
    <xf numFmtId="0" fontId="32" fillId="2" borderId="117" xfId="3" applyFont="1" applyFill="1" applyBorder="1" applyAlignment="1">
      <alignment horizontal="left" vertical="center" wrapText="1" indent="2"/>
    </xf>
    <xf numFmtId="0" fontId="32" fillId="2" borderId="0" xfId="3" applyFont="1" applyFill="1" applyBorder="1" applyAlignment="1">
      <alignment horizontal="left" vertical="center" wrapText="1" indent="2"/>
    </xf>
    <xf numFmtId="0" fontId="32" fillId="2" borderId="118" xfId="3" applyFont="1" applyFill="1" applyBorder="1" applyAlignment="1">
      <alignment horizontal="left" vertical="center" wrapText="1" indent="2"/>
    </xf>
    <xf numFmtId="0" fontId="32" fillId="2" borderId="119" xfId="3" applyFont="1" applyFill="1" applyBorder="1" applyAlignment="1">
      <alignment horizontal="left" vertical="center" wrapText="1" indent="2"/>
    </xf>
    <xf numFmtId="0" fontId="32" fillId="2" borderId="120" xfId="3" applyFont="1" applyFill="1" applyBorder="1" applyAlignment="1">
      <alignment horizontal="left" vertical="center" wrapText="1" indent="2"/>
    </xf>
    <xf numFmtId="0" fontId="32" fillId="2" borderId="121" xfId="3" applyFont="1" applyFill="1" applyBorder="1" applyAlignment="1">
      <alignment horizontal="left" vertical="center" wrapText="1" indent="2"/>
    </xf>
    <xf numFmtId="0" fontId="75" fillId="22" borderId="0" xfId="3" applyFont="1" applyFill="1" applyBorder="1" applyAlignment="1">
      <alignment horizontal="center" vertical="center"/>
    </xf>
    <xf numFmtId="0" fontId="64" fillId="23" borderId="0" xfId="3" applyFont="1" applyFill="1" applyBorder="1" applyAlignment="1">
      <alignment horizontal="left" vertical="center" wrapText="1"/>
    </xf>
    <xf numFmtId="0" fontId="64" fillId="23" borderId="110" xfId="3" applyFont="1" applyFill="1" applyBorder="1" applyAlignment="1">
      <alignment horizontal="left" vertical="center" wrapText="1"/>
    </xf>
    <xf numFmtId="0" fontId="62" fillId="23" borderId="0" xfId="3" applyFont="1" applyFill="1" applyBorder="1" applyAlignment="1">
      <alignment horizontal="center" vertical="center"/>
    </xf>
    <xf numFmtId="0" fontId="51" fillId="23" borderId="0" xfId="3" applyFont="1" applyFill="1" applyBorder="1" applyAlignment="1">
      <alignment horizontal="center" vertical="center"/>
    </xf>
    <xf numFmtId="0" fontId="91" fillId="0" borderId="106" xfId="0" applyFont="1" applyBorder="1" applyAlignment="1">
      <alignment horizontal="left" vertical="center"/>
    </xf>
    <xf numFmtId="0" fontId="91" fillId="0" borderId="0" xfId="0" applyFont="1" applyBorder="1" applyAlignment="1">
      <alignment horizontal="left" vertical="center"/>
    </xf>
    <xf numFmtId="0" fontId="80" fillId="0" borderId="137" xfId="3" applyFont="1" applyBorder="1" applyAlignment="1">
      <alignment horizontal="left" vertical="center" indent="1"/>
    </xf>
    <xf numFmtId="0" fontId="80" fillId="0" borderId="0" xfId="3" applyFont="1" applyBorder="1" applyAlignment="1">
      <alignment horizontal="left" vertical="center" indent="1"/>
    </xf>
    <xf numFmtId="0" fontId="81" fillId="0" borderId="130" xfId="3" applyFont="1" applyBorder="1" applyAlignment="1">
      <alignment horizontal="center" vertical="center" wrapText="1"/>
    </xf>
    <xf numFmtId="0" fontId="81" fillId="0" borderId="112" xfId="3" applyFont="1" applyBorder="1" applyAlignment="1">
      <alignment horizontal="center" vertical="center" wrapText="1"/>
    </xf>
    <xf numFmtId="0" fontId="81" fillId="0" borderId="131" xfId="3" applyFont="1" applyBorder="1" applyAlignment="1">
      <alignment horizontal="center" vertical="center" wrapText="1"/>
    </xf>
    <xf numFmtId="0" fontId="81" fillId="0" borderId="125" xfId="3" applyFont="1" applyBorder="1" applyAlignment="1">
      <alignment horizontal="center" vertical="center" wrapText="1"/>
    </xf>
    <xf numFmtId="0" fontId="81" fillId="0" borderId="0" xfId="3" applyFont="1" applyBorder="1" applyAlignment="1">
      <alignment horizontal="center" vertical="center" wrapText="1"/>
    </xf>
    <xf numFmtId="0" fontId="81" fillId="0" borderId="126" xfId="3" applyFont="1" applyBorder="1" applyAlignment="1">
      <alignment horizontal="center" vertical="center" wrapText="1"/>
    </xf>
    <xf numFmtId="0" fontId="87" fillId="22" borderId="0" xfId="3" applyFont="1" applyFill="1" applyBorder="1" applyAlignment="1">
      <alignment horizontal="center" vertical="center" wrapText="1"/>
    </xf>
    <xf numFmtId="0" fontId="82" fillId="0" borderId="130" xfId="3" applyFont="1" applyBorder="1" applyAlignment="1">
      <alignment horizontal="center" vertical="center" wrapText="1"/>
    </xf>
    <xf numFmtId="0" fontId="82" fillId="0" borderId="112" xfId="3" applyFont="1" applyBorder="1" applyAlignment="1">
      <alignment horizontal="center" vertical="center"/>
    </xf>
    <xf numFmtId="0" fontId="82" fillId="0" borderId="131" xfId="3" applyFont="1" applyBorder="1" applyAlignment="1">
      <alignment horizontal="center" vertical="center"/>
    </xf>
    <xf numFmtId="0" fontId="82" fillId="0" borderId="125" xfId="3" applyFont="1" applyBorder="1" applyAlignment="1">
      <alignment horizontal="center" vertical="center"/>
    </xf>
    <xf numFmtId="0" fontId="82" fillId="0" borderId="0" xfId="3" applyFont="1" applyBorder="1" applyAlignment="1">
      <alignment horizontal="center" vertical="center"/>
    </xf>
    <xf numFmtId="0" fontId="82" fillId="0" borderId="126" xfId="3" applyFont="1" applyBorder="1" applyAlignment="1">
      <alignment horizontal="center" vertical="center"/>
    </xf>
    <xf numFmtId="0" fontId="88" fillId="22" borderId="0" xfId="3" applyFont="1" applyFill="1" applyBorder="1" applyAlignment="1">
      <alignment horizontal="center" vertical="center" wrapText="1"/>
    </xf>
    <xf numFmtId="0" fontId="85" fillId="0" borderId="98" xfId="4" applyFont="1" applyBorder="1" applyAlignment="1">
      <alignment horizontal="left" vertical="center"/>
    </xf>
    <xf numFmtId="0" fontId="85" fillId="0" borderId="0" xfId="4" applyFont="1" applyBorder="1" applyAlignment="1">
      <alignment horizontal="left" vertical="center"/>
    </xf>
    <xf numFmtId="0" fontId="84" fillId="0" borderId="0" xfId="3" applyFont="1" applyFill="1" applyBorder="1" applyAlignment="1">
      <alignment horizontal="left" vertical="center" wrapText="1"/>
    </xf>
    <xf numFmtId="0" fontId="62" fillId="0" borderId="0" xfId="3" applyFont="1" applyBorder="1" applyAlignment="1">
      <alignment horizontal="left" vertical="center"/>
    </xf>
    <xf numFmtId="0" fontId="62" fillId="0" borderId="0" xfId="3" applyFont="1" applyBorder="1" applyAlignment="1">
      <alignment horizontal="left" vertical="center" wrapText="1"/>
    </xf>
    <xf numFmtId="49" fontId="7" fillId="0" borderId="33" xfId="0" applyNumberFormat="1" applyFont="1" applyBorder="1" applyAlignment="1" applyProtection="1">
      <alignment horizontal="center" vertical="center"/>
    </xf>
    <xf numFmtId="49" fontId="7" fillId="0" borderId="31" xfId="0" applyNumberFormat="1" applyFont="1" applyBorder="1" applyAlignment="1" applyProtection="1">
      <alignment horizontal="center" vertical="center"/>
    </xf>
    <xf numFmtId="49" fontId="7" fillId="0" borderId="32" xfId="0" applyNumberFormat="1" applyFont="1" applyBorder="1" applyAlignment="1" applyProtection="1">
      <alignment horizontal="center" vertical="center"/>
    </xf>
    <xf numFmtId="49" fontId="7" fillId="0" borderId="24" xfId="0" applyNumberFormat="1" applyFont="1" applyBorder="1" applyAlignment="1" applyProtection="1">
      <alignment horizontal="center" vertical="center"/>
    </xf>
    <xf numFmtId="49" fontId="7" fillId="0" borderId="23" xfId="0" applyNumberFormat="1" applyFont="1" applyBorder="1" applyAlignment="1" applyProtection="1">
      <alignment horizontal="center" vertical="center"/>
    </xf>
    <xf numFmtId="49" fontId="7" fillId="0" borderId="38" xfId="0" applyNumberFormat="1" applyFont="1" applyBorder="1" applyAlignment="1" applyProtection="1">
      <alignment horizontal="center" vertical="center"/>
    </xf>
    <xf numFmtId="0" fontId="9" fillId="0" borderId="1" xfId="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0" fontId="41" fillId="2" borderId="1" xfId="0" applyFont="1" applyFill="1" applyBorder="1" applyAlignment="1" applyProtection="1">
      <alignment horizontal="center" vertical="center"/>
    </xf>
    <xf numFmtId="0" fontId="7" fillId="2" borderId="1" xfId="0" applyFont="1" applyFill="1" applyBorder="1" applyAlignment="1" applyProtection="1">
      <alignment horizontal="left" vertical="center"/>
      <protection locked="0"/>
    </xf>
    <xf numFmtId="0" fontId="15" fillId="2" borderId="1" xfId="0" applyFont="1" applyFill="1" applyBorder="1" applyAlignment="1" applyProtection="1">
      <alignment horizontal="left" vertical="center"/>
      <protection locked="0"/>
    </xf>
    <xf numFmtId="0" fontId="15" fillId="2" borderId="1" xfId="0" applyFont="1" applyFill="1" applyBorder="1" applyAlignment="1" applyProtection="1">
      <alignment horizontal="center" vertical="center"/>
      <protection locked="0"/>
    </xf>
    <xf numFmtId="0" fontId="15" fillId="0" borderId="0" xfId="0" applyFont="1" applyAlignment="1">
      <alignment horizontal="center" vertical="center"/>
    </xf>
    <xf numFmtId="0" fontId="7" fillId="2" borderId="2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7" fillId="2" borderId="29"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17" xfId="0" applyFont="1" applyFill="1" applyBorder="1" applyAlignment="1" applyProtection="1">
      <alignment horizontal="center" vertical="center"/>
      <protection locked="0"/>
    </xf>
    <xf numFmtId="0" fontId="7" fillId="0" borderId="0" xfId="0" applyFont="1" applyAlignment="1">
      <alignment horizontal="left" vertical="center"/>
    </xf>
    <xf numFmtId="0" fontId="41" fillId="2" borderId="1" xfId="0" applyFont="1" applyFill="1" applyBorder="1" applyAlignment="1" applyProtection="1">
      <alignment horizontal="right" vertical="center"/>
      <protection locked="0"/>
    </xf>
    <xf numFmtId="49" fontId="7" fillId="2" borderId="1" xfId="0" applyNumberFormat="1" applyFont="1" applyFill="1" applyBorder="1" applyAlignment="1" applyProtection="1">
      <alignment horizontal="center" vertical="center"/>
      <protection locked="0"/>
    </xf>
    <xf numFmtId="0" fontId="13" fillId="0" borderId="0" xfId="0" applyFont="1" applyAlignment="1" applyProtection="1">
      <alignment horizontal="center" vertical="center"/>
    </xf>
    <xf numFmtId="0" fontId="7" fillId="0" borderId="1" xfId="0" applyFont="1" applyBorder="1" applyAlignment="1" applyProtection="1">
      <alignment horizontal="left" vertical="center"/>
    </xf>
    <xf numFmtId="0" fontId="7" fillId="0" borderId="2" xfId="0" applyFont="1" applyBorder="1" applyAlignment="1" applyProtection="1">
      <alignment horizontal="left" vertical="center"/>
    </xf>
    <xf numFmtId="0" fontId="7" fillId="0" borderId="3" xfId="0" applyFont="1" applyBorder="1" applyAlignment="1" applyProtection="1">
      <alignment horizontal="left" vertical="center"/>
    </xf>
    <xf numFmtId="0" fontId="9" fillId="2" borderId="17" xfId="1" applyFill="1" applyBorder="1" applyAlignment="1" applyProtection="1">
      <alignment horizontal="left" vertical="center"/>
      <protection locked="0"/>
    </xf>
    <xf numFmtId="0" fontId="7" fillId="2" borderId="17" xfId="0" applyFont="1" applyFill="1" applyBorder="1" applyAlignment="1" applyProtection="1">
      <alignment horizontal="left" vertical="center"/>
      <protection locked="0"/>
    </xf>
    <xf numFmtId="0" fontId="7" fillId="2" borderId="1" xfId="0" quotePrefix="1" applyFont="1" applyFill="1" applyBorder="1" applyAlignment="1" applyProtection="1">
      <alignment horizontal="left" vertical="center"/>
      <protection locked="0"/>
    </xf>
    <xf numFmtId="0" fontId="7" fillId="0" borderId="1" xfId="0" applyFont="1" applyFill="1" applyBorder="1" applyAlignment="1" applyProtection="1">
      <alignment horizontal="center" vertical="center"/>
    </xf>
    <xf numFmtId="0" fontId="22" fillId="15" borderId="33" xfId="0" applyFont="1" applyFill="1" applyBorder="1" applyAlignment="1">
      <alignment horizontal="center" vertical="center"/>
    </xf>
    <xf numFmtId="0" fontId="22" fillId="15" borderId="44" xfId="0" applyFont="1" applyFill="1" applyBorder="1" applyAlignment="1">
      <alignment horizontal="center" vertical="center"/>
    </xf>
    <xf numFmtId="0" fontId="10" fillId="0" borderId="0" xfId="0" applyFont="1" applyAlignment="1">
      <alignment horizontal="left" vertical="center"/>
    </xf>
    <xf numFmtId="0" fontId="8" fillId="2" borderId="0" xfId="0" applyFont="1" applyFill="1" applyAlignment="1" applyProtection="1">
      <alignment horizontal="left" vertical="center"/>
      <protection locked="0"/>
    </xf>
    <xf numFmtId="0" fontId="7" fillId="3" borderId="1" xfId="0" applyFont="1" applyFill="1" applyBorder="1" applyAlignment="1" applyProtection="1">
      <alignment horizontal="center" vertical="center"/>
      <protection locked="0"/>
    </xf>
    <xf numFmtId="0" fontId="16" fillId="0" borderId="0" xfId="0" applyFont="1" applyAlignment="1">
      <alignment horizontal="center" vertical="center"/>
    </xf>
    <xf numFmtId="0" fontId="21" fillId="0" borderId="0" xfId="0" applyFont="1" applyAlignment="1">
      <alignment horizontal="center" vertical="center" wrapText="1"/>
    </xf>
    <xf numFmtId="0" fontId="21" fillId="0" borderId="0" xfId="0" applyFont="1" applyAlignment="1">
      <alignment horizontal="center" vertical="center"/>
    </xf>
    <xf numFmtId="0" fontId="22" fillId="15" borderId="33" xfId="0" applyNumberFormat="1" applyFont="1" applyFill="1" applyBorder="1" applyAlignment="1">
      <alignment horizontal="center" vertical="center"/>
    </xf>
    <xf numFmtId="0" fontId="22" fillId="15" borderId="31" xfId="0" applyNumberFormat="1" applyFont="1" applyFill="1" applyBorder="1" applyAlignment="1">
      <alignment horizontal="center" vertical="center"/>
    </xf>
    <xf numFmtId="0" fontId="22" fillId="15" borderId="32" xfId="0" applyNumberFormat="1" applyFont="1" applyFill="1" applyBorder="1" applyAlignment="1">
      <alignment horizontal="center" vertical="center"/>
    </xf>
    <xf numFmtId="0" fontId="8" fillId="2" borderId="1" xfId="0" applyFont="1" applyFill="1" applyBorder="1" applyAlignment="1" applyProtection="1">
      <alignment horizontal="left" vertical="center"/>
      <protection locked="0"/>
    </xf>
    <xf numFmtId="176" fontId="7" fillId="15" borderId="11" xfId="0" applyNumberFormat="1" applyFont="1" applyFill="1" applyBorder="1" applyAlignment="1">
      <alignment horizontal="center" vertical="center" shrinkToFit="1"/>
    </xf>
    <xf numFmtId="176" fontId="7" fillId="15" borderId="8" xfId="0" applyNumberFormat="1" applyFont="1" applyFill="1" applyBorder="1" applyAlignment="1">
      <alignment horizontal="center" vertical="center" shrinkToFit="1"/>
    </xf>
    <xf numFmtId="0" fontId="22" fillId="15" borderId="24" xfId="0" applyFont="1" applyFill="1" applyBorder="1" applyAlignment="1">
      <alignment horizontal="center" vertical="center"/>
    </xf>
    <xf numFmtId="0" fontId="22" fillId="15" borderId="47" xfId="0" applyFont="1" applyFill="1" applyBorder="1" applyAlignment="1">
      <alignment horizontal="center" vertical="center"/>
    </xf>
    <xf numFmtId="0" fontId="22" fillId="15" borderId="23" xfId="0" applyFont="1" applyFill="1" applyBorder="1" applyAlignment="1">
      <alignment horizontal="center" vertical="center"/>
    </xf>
    <xf numFmtId="0" fontId="22" fillId="15" borderId="38" xfId="0" applyFont="1" applyFill="1" applyBorder="1" applyAlignment="1">
      <alignment horizontal="center" vertical="center"/>
    </xf>
    <xf numFmtId="0" fontId="7" fillId="16" borderId="0" xfId="0" applyFont="1" applyFill="1" applyAlignment="1">
      <alignment horizontal="center" vertical="center"/>
    </xf>
    <xf numFmtId="0" fontId="7" fillId="17" borderId="3" xfId="0" applyFont="1" applyFill="1" applyBorder="1" applyAlignment="1" applyProtection="1">
      <alignment horizontal="center" vertical="center"/>
    </xf>
    <xf numFmtId="0" fontId="7" fillId="17" borderId="1" xfId="0" applyFont="1" applyFill="1" applyBorder="1" applyAlignment="1" applyProtection="1">
      <alignment horizontal="center" vertical="center"/>
    </xf>
    <xf numFmtId="176" fontId="7" fillId="15" borderId="34" xfId="0" applyNumberFormat="1" applyFont="1" applyFill="1" applyBorder="1" applyAlignment="1">
      <alignment horizontal="center" vertical="center" shrinkToFit="1"/>
    </xf>
    <xf numFmtId="176" fontId="7" fillId="15" borderId="35" xfId="0" applyNumberFormat="1" applyFont="1" applyFill="1" applyBorder="1" applyAlignment="1">
      <alignment horizontal="center" vertical="center" shrinkToFit="1"/>
    </xf>
    <xf numFmtId="0" fontId="22" fillId="15" borderId="2" xfId="0" applyFont="1" applyFill="1" applyBorder="1" applyAlignment="1">
      <alignment horizontal="center" vertical="center"/>
    </xf>
    <xf numFmtId="0" fontId="22" fillId="15" borderId="3" xfId="0" applyFont="1" applyFill="1" applyBorder="1" applyAlignment="1">
      <alignment horizontal="center" vertical="center"/>
    </xf>
    <xf numFmtId="0" fontId="22" fillId="15" borderId="35" xfId="0" applyFont="1" applyFill="1" applyBorder="1" applyAlignment="1">
      <alignment horizontal="center" vertical="center"/>
    </xf>
    <xf numFmtId="0" fontId="22" fillId="15" borderId="36" xfId="0" applyFont="1" applyFill="1" applyBorder="1" applyAlignment="1">
      <alignment horizontal="center" vertical="center"/>
    </xf>
    <xf numFmtId="176" fontId="7" fillId="15" borderId="18" xfId="0" applyNumberFormat="1" applyFont="1" applyFill="1" applyBorder="1" applyAlignment="1">
      <alignment horizontal="center" vertical="center" shrinkToFit="1"/>
    </xf>
    <xf numFmtId="176" fontId="7" fillId="15" borderId="19" xfId="0" applyNumberFormat="1" applyFont="1" applyFill="1" applyBorder="1" applyAlignment="1">
      <alignment horizontal="center" vertical="center" shrinkToFit="1"/>
    </xf>
    <xf numFmtId="0" fontId="7" fillId="15" borderId="39" xfId="0" applyFont="1" applyFill="1" applyBorder="1" applyAlignment="1">
      <alignment horizontal="center" vertical="center" shrinkToFit="1"/>
    </xf>
    <xf numFmtId="0" fontId="7" fillId="15" borderId="40" xfId="0" applyFont="1" applyFill="1" applyBorder="1" applyAlignment="1">
      <alignment horizontal="center" vertical="center" shrinkToFit="1"/>
    </xf>
    <xf numFmtId="0" fontId="22" fillId="15" borderId="37" xfId="0" applyFont="1" applyFill="1" applyBorder="1" applyAlignment="1">
      <alignment horizontal="center" vertical="center"/>
    </xf>
    <xf numFmtId="0" fontId="22" fillId="15" borderId="53" xfId="0" applyFont="1" applyFill="1" applyBorder="1" applyAlignment="1">
      <alignment horizontal="center" vertical="center"/>
    </xf>
    <xf numFmtId="49" fontId="7" fillId="15" borderId="30" xfId="0" applyNumberFormat="1" applyFont="1" applyFill="1" applyBorder="1" applyAlignment="1">
      <alignment horizontal="center" vertical="center" shrinkToFit="1"/>
    </xf>
    <xf numFmtId="49" fontId="7" fillId="15" borderId="31" xfId="0" applyNumberFormat="1" applyFont="1" applyFill="1" applyBorder="1" applyAlignment="1">
      <alignment horizontal="center" vertical="center" shrinkToFit="1"/>
    </xf>
    <xf numFmtId="0" fontId="43" fillId="11" borderId="1" xfId="0" applyFont="1" applyFill="1" applyBorder="1" applyAlignment="1">
      <alignment horizontal="center" vertical="center"/>
    </xf>
    <xf numFmtId="0" fontId="7" fillId="0" borderId="42" xfId="0" applyFont="1" applyBorder="1" applyAlignment="1">
      <alignment horizontal="left" vertical="center"/>
    </xf>
    <xf numFmtId="0" fontId="7" fillId="0" borderId="50" xfId="0" applyFont="1" applyBorder="1" applyAlignment="1">
      <alignment horizontal="left" vertical="center"/>
    </xf>
    <xf numFmtId="0" fontId="7" fillId="0" borderId="51" xfId="0" applyFont="1" applyBorder="1" applyAlignment="1">
      <alignment horizontal="left" vertical="center"/>
    </xf>
    <xf numFmtId="0" fontId="7" fillId="0" borderId="52" xfId="0" applyFont="1" applyBorder="1" applyAlignment="1">
      <alignment horizontal="left" vertical="center"/>
    </xf>
    <xf numFmtId="0" fontId="27" fillId="0" borderId="26" xfId="0" applyFont="1" applyBorder="1" applyAlignment="1">
      <alignment horizontal="center" vertical="center"/>
    </xf>
    <xf numFmtId="0" fontId="27" fillId="0" borderId="0" xfId="0" applyFont="1" applyBorder="1" applyAlignment="1">
      <alignment horizontal="center" vertical="center"/>
    </xf>
    <xf numFmtId="0" fontId="22" fillId="9" borderId="27" xfId="0" applyFont="1" applyFill="1" applyBorder="1" applyAlignment="1">
      <alignment horizontal="center" vertical="center"/>
    </xf>
    <xf numFmtId="0" fontId="22" fillId="9" borderId="29" xfId="0" applyFont="1" applyFill="1" applyBorder="1" applyAlignment="1">
      <alignment horizontal="center" vertical="center"/>
    </xf>
    <xf numFmtId="0" fontId="7" fillId="0" borderId="25" xfId="0" applyFont="1" applyBorder="1" applyAlignment="1">
      <alignment horizontal="left" vertical="top" wrapText="1"/>
    </xf>
    <xf numFmtId="0" fontId="7" fillId="0" borderId="26" xfId="0" applyFont="1" applyBorder="1" applyAlignment="1">
      <alignment horizontal="left" vertical="top" wrapText="1"/>
    </xf>
    <xf numFmtId="0" fontId="7" fillId="0" borderId="27" xfId="0" applyFont="1" applyBorder="1" applyAlignment="1">
      <alignment horizontal="left" vertical="top" wrapText="1"/>
    </xf>
    <xf numFmtId="0" fontId="7" fillId="0" borderId="21" xfId="0" applyFont="1" applyBorder="1" applyAlignment="1">
      <alignment horizontal="left" vertical="top" wrapText="1"/>
    </xf>
    <xf numFmtId="0" fontId="7" fillId="0" borderId="19" xfId="0" applyFont="1" applyBorder="1" applyAlignment="1">
      <alignment horizontal="left" vertical="top" wrapText="1"/>
    </xf>
    <xf numFmtId="0" fontId="7" fillId="0" borderId="29" xfId="0" applyFont="1" applyBorder="1" applyAlignment="1">
      <alignment horizontal="left" vertical="top" wrapText="1"/>
    </xf>
    <xf numFmtId="0" fontId="7" fillId="0" borderId="25" xfId="0" applyNumberFormat="1" applyFont="1" applyBorder="1" applyAlignment="1">
      <alignment horizontal="center" vertical="center" wrapText="1"/>
    </xf>
    <xf numFmtId="0" fontId="7" fillId="0" borderId="26" xfId="0" applyNumberFormat="1" applyFont="1" applyBorder="1" applyAlignment="1">
      <alignment horizontal="center" vertical="center" wrapText="1"/>
    </xf>
    <xf numFmtId="0" fontId="7" fillId="0" borderId="21" xfId="0" applyNumberFormat="1" applyFont="1" applyBorder="1" applyAlignment="1">
      <alignment horizontal="center" vertical="center" wrapText="1"/>
    </xf>
    <xf numFmtId="0" fontId="7" fillId="0" borderId="19" xfId="0" applyNumberFormat="1" applyFont="1" applyBorder="1" applyAlignment="1">
      <alignment horizontal="center" vertical="center" wrapText="1"/>
    </xf>
    <xf numFmtId="0" fontId="7" fillId="0" borderId="27" xfId="0" applyNumberFormat="1" applyFont="1" applyBorder="1" applyAlignment="1">
      <alignment horizontal="center" vertical="center" wrapText="1"/>
    </xf>
    <xf numFmtId="0" fontId="7" fillId="0" borderId="29" xfId="0" applyNumberFormat="1" applyFont="1" applyBorder="1" applyAlignment="1">
      <alignment horizontal="center" vertical="center" wrapText="1"/>
    </xf>
    <xf numFmtId="38" fontId="7" fillId="0" borderId="17" xfId="2" applyFont="1" applyBorder="1" applyAlignment="1">
      <alignment horizontal="left" vertical="center"/>
    </xf>
    <xf numFmtId="38" fontId="7" fillId="0" borderId="25" xfId="2" applyFont="1" applyBorder="1" applyAlignment="1">
      <alignment horizontal="left" vertical="center" wrapText="1"/>
    </xf>
    <xf numFmtId="38" fontId="7" fillId="0" borderId="26" xfId="2" applyFont="1" applyBorder="1" applyAlignment="1">
      <alignment horizontal="left" vertical="center" wrapText="1"/>
    </xf>
    <xf numFmtId="38" fontId="7" fillId="0" borderId="27" xfId="2" applyFont="1" applyBorder="1" applyAlignment="1">
      <alignment horizontal="left" vertical="center" wrapText="1"/>
    </xf>
    <xf numFmtId="38" fontId="7" fillId="0" borderId="21" xfId="2" applyFont="1" applyBorder="1" applyAlignment="1">
      <alignment horizontal="left" vertical="center" wrapText="1"/>
    </xf>
    <xf numFmtId="38" fontId="7" fillId="0" borderId="19" xfId="2" applyFont="1" applyBorder="1" applyAlignment="1">
      <alignment horizontal="left" vertical="center" wrapText="1"/>
    </xf>
    <xf numFmtId="38" fontId="7" fillId="0" borderId="29" xfId="2" applyFont="1" applyBorder="1" applyAlignment="1">
      <alignment horizontal="left" vertical="center" wrapText="1"/>
    </xf>
    <xf numFmtId="38" fontId="7" fillId="0" borderId="35" xfId="2" applyFont="1" applyBorder="1" applyAlignment="1">
      <alignment horizontal="center" vertical="center"/>
    </xf>
    <xf numFmtId="38" fontId="7" fillId="0" borderId="3" xfId="2" applyFont="1" applyBorder="1" applyAlignment="1">
      <alignment horizontal="center" vertical="center"/>
    </xf>
    <xf numFmtId="38" fontId="7" fillId="0" borderId="1" xfId="2" applyFont="1" applyBorder="1" applyAlignment="1">
      <alignment horizontal="left" vertical="center"/>
    </xf>
    <xf numFmtId="49" fontId="7" fillId="0" borderId="2"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7" fillId="0" borderId="36" xfId="0" applyNumberFormat="1" applyFont="1" applyBorder="1" applyAlignment="1" applyProtection="1">
      <alignment horizontal="center" vertical="center"/>
      <protection locked="0"/>
    </xf>
    <xf numFmtId="0" fontId="7" fillId="0" borderId="22" xfId="0" applyFont="1" applyBorder="1" applyAlignment="1">
      <alignment horizontal="left" vertical="center"/>
    </xf>
    <xf numFmtId="0" fontId="7" fillId="0" borderId="23" xfId="0" applyFont="1" applyBorder="1" applyAlignment="1">
      <alignment horizontal="left" vertical="center"/>
    </xf>
    <xf numFmtId="49" fontId="7" fillId="0" borderId="24" xfId="0" applyNumberFormat="1" applyFont="1" applyBorder="1" applyAlignment="1" applyProtection="1">
      <alignment horizontal="center" vertical="center" shrinkToFit="1"/>
      <protection locked="0"/>
    </xf>
    <xf numFmtId="49" fontId="7" fillId="0" borderId="23" xfId="0" applyNumberFormat="1" applyFont="1" applyBorder="1" applyAlignment="1" applyProtection="1">
      <alignment horizontal="center" vertical="center" shrinkToFit="1"/>
      <protection locked="0"/>
    </xf>
    <xf numFmtId="49" fontId="7" fillId="0" borderId="38" xfId="0" applyNumberFormat="1" applyFont="1" applyBorder="1" applyAlignment="1" applyProtection="1">
      <alignment horizontal="center" vertical="center" shrinkToFit="1"/>
      <protection locked="0"/>
    </xf>
    <xf numFmtId="0" fontId="7" fillId="0" borderId="48" xfId="0" applyFont="1" applyBorder="1" applyAlignment="1">
      <alignment horizontal="center" vertical="center"/>
    </xf>
    <xf numFmtId="0" fontId="7" fillId="0" borderId="29" xfId="0" applyFont="1" applyBorder="1" applyAlignment="1">
      <alignment horizontal="center" vertical="center"/>
    </xf>
    <xf numFmtId="0" fontId="13" fillId="0" borderId="4" xfId="0" applyFont="1" applyBorder="1" applyAlignment="1" applyProtection="1">
      <alignment horizontal="center" vertical="center" shrinkToFit="1"/>
      <protection locked="0"/>
    </xf>
    <xf numFmtId="0" fontId="13" fillId="0" borderId="5" xfId="0" applyFont="1" applyBorder="1" applyAlignment="1" applyProtection="1">
      <alignment horizontal="center" vertical="center" shrinkToFit="1"/>
      <protection locked="0"/>
    </xf>
    <xf numFmtId="0" fontId="13" fillId="0" borderId="6" xfId="0" applyFont="1" applyBorder="1" applyAlignment="1" applyProtection="1">
      <alignment horizontal="center" vertical="center" shrinkToFit="1"/>
      <protection locked="0"/>
    </xf>
    <xf numFmtId="0" fontId="13" fillId="0" borderId="21" xfId="0" applyFont="1" applyBorder="1" applyAlignment="1" applyProtection="1">
      <alignment horizontal="center" vertical="center" shrinkToFit="1"/>
      <protection locked="0"/>
    </xf>
    <xf numFmtId="0" fontId="13" fillId="0" borderId="19" xfId="0" applyFont="1" applyBorder="1" applyAlignment="1" applyProtection="1">
      <alignment horizontal="center" vertical="center" shrinkToFit="1"/>
      <protection locked="0"/>
    </xf>
    <xf numFmtId="0" fontId="13" fillId="0" borderId="20" xfId="0" applyFont="1" applyBorder="1" applyAlignment="1" applyProtection="1">
      <alignment horizontal="center" vertical="center" shrinkToFit="1"/>
      <protection locked="0"/>
    </xf>
    <xf numFmtId="0" fontId="7" fillId="0" borderId="8" xfId="0" applyFont="1" applyBorder="1" applyAlignment="1">
      <alignment horizontal="center" vertical="center"/>
    </xf>
    <xf numFmtId="0" fontId="7" fillId="0" borderId="25" xfId="0" applyFont="1" applyBorder="1" applyAlignment="1" applyProtection="1">
      <alignment horizontal="center" vertical="center" shrinkToFit="1"/>
      <protection locked="0"/>
    </xf>
    <xf numFmtId="0" fontId="7" fillId="0" borderId="26" xfId="0" applyFont="1" applyBorder="1" applyAlignment="1" applyProtection="1">
      <alignment horizontal="center" vertical="center" shrinkToFit="1"/>
      <protection locked="0"/>
    </xf>
    <xf numFmtId="0" fontId="7" fillId="0" borderId="49" xfId="0" applyFont="1" applyBorder="1" applyAlignment="1" applyProtection="1">
      <alignment horizontal="center" vertical="center" shrinkToFit="1"/>
      <protection locked="0"/>
    </xf>
    <xf numFmtId="0" fontId="7" fillId="0" borderId="7" xfId="0" applyFont="1" applyBorder="1" applyAlignment="1" applyProtection="1">
      <alignment horizontal="center" vertical="center" shrinkToFit="1"/>
      <protection locked="0"/>
    </xf>
    <xf numFmtId="0" fontId="7" fillId="0" borderId="8" xfId="0" applyFont="1" applyBorder="1" applyAlignment="1" applyProtection="1">
      <alignment horizontal="center" vertical="center" shrinkToFit="1"/>
      <protection locked="0"/>
    </xf>
    <xf numFmtId="0" fontId="7" fillId="0" borderId="9" xfId="0" applyFont="1" applyBorder="1" applyAlignment="1" applyProtection="1">
      <alignment horizontal="center" vertical="center" shrinkToFit="1"/>
      <protection locked="0"/>
    </xf>
    <xf numFmtId="49" fontId="7" fillId="0" borderId="33" xfId="0" applyNumberFormat="1" applyFont="1" applyBorder="1" applyAlignment="1" applyProtection="1">
      <alignment horizontal="center" vertical="center"/>
      <protection locked="0"/>
    </xf>
    <xf numFmtId="49" fontId="7" fillId="0" borderId="31" xfId="0" applyNumberFormat="1" applyFont="1" applyBorder="1" applyAlignment="1" applyProtection="1">
      <alignment horizontal="center" vertical="center"/>
      <protection locked="0"/>
    </xf>
    <xf numFmtId="49" fontId="7" fillId="0" borderId="32" xfId="0" applyNumberFormat="1" applyFont="1" applyBorder="1" applyAlignment="1" applyProtection="1">
      <alignment horizontal="center" vertical="center"/>
      <protection locked="0"/>
    </xf>
    <xf numFmtId="49" fontId="7" fillId="0" borderId="24" xfId="0" applyNumberFormat="1" applyFont="1" applyBorder="1" applyAlignment="1" applyProtection="1">
      <alignment horizontal="center" vertical="center"/>
      <protection locked="0"/>
    </xf>
    <xf numFmtId="49" fontId="7" fillId="0" borderId="23" xfId="0" applyNumberFormat="1" applyFont="1" applyBorder="1" applyAlignment="1" applyProtection="1">
      <alignment horizontal="center" vertical="center"/>
      <protection locked="0"/>
    </xf>
    <xf numFmtId="49" fontId="7" fillId="0" borderId="38" xfId="0" applyNumberFormat="1" applyFont="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9" fillId="0" borderId="12" xfId="1" applyBorder="1" applyAlignment="1">
      <alignment horizontal="right" vertical="center"/>
    </xf>
    <xf numFmtId="0" fontId="9" fillId="0" borderId="0" xfId="1" applyAlignment="1">
      <alignment horizontal="right" vertical="center"/>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12" borderId="15"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7" fillId="12" borderId="17" xfId="0" applyFont="1" applyFill="1" applyBorder="1" applyAlignment="1">
      <alignment horizontal="center" vertical="center" wrapText="1"/>
    </xf>
    <xf numFmtId="176" fontId="7" fillId="0" borderId="11" xfId="0" applyNumberFormat="1" applyFont="1" applyBorder="1" applyAlignment="1" applyProtection="1">
      <alignment horizontal="center" vertical="center" shrinkToFit="1"/>
      <protection locked="0"/>
    </xf>
    <xf numFmtId="176" fontId="7" fillId="0" borderId="8" xfId="0" applyNumberFormat="1" applyFont="1" applyBorder="1" applyAlignment="1" applyProtection="1">
      <alignment horizontal="center" vertical="center" shrinkToFit="1"/>
      <protection locked="0"/>
    </xf>
    <xf numFmtId="0" fontId="22" fillId="0" borderId="24" xfId="0" applyFont="1" applyBorder="1" applyAlignment="1" applyProtection="1">
      <alignment horizontal="center" vertical="center"/>
      <protection locked="0"/>
    </xf>
    <xf numFmtId="0" fontId="22" fillId="0" borderId="47" xfId="0" applyFont="1" applyBorder="1" applyAlignment="1" applyProtection="1">
      <alignment horizontal="center" vertical="center"/>
      <protection locked="0"/>
    </xf>
    <xf numFmtId="0" fontId="9" fillId="0" borderId="24" xfId="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38" xfId="0" applyFont="1" applyBorder="1" applyAlignment="1" applyProtection="1">
      <alignment horizontal="center" vertical="center"/>
      <protection locked="0"/>
    </xf>
    <xf numFmtId="176" fontId="7" fillId="0" borderId="34" xfId="0" applyNumberFormat="1" applyFont="1" applyBorder="1" applyAlignment="1" applyProtection="1">
      <alignment horizontal="center" vertical="center" shrinkToFit="1"/>
      <protection locked="0"/>
    </xf>
    <xf numFmtId="176" fontId="7" fillId="0" borderId="35" xfId="0" applyNumberFormat="1" applyFont="1" applyBorder="1" applyAlignment="1" applyProtection="1">
      <alignment horizontal="center" vertical="center" shrinkToFit="1"/>
      <protection locked="0"/>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9" fillId="0" borderId="2" xfId="1" applyBorder="1" applyAlignment="1" applyProtection="1">
      <alignment horizontal="center" vertical="center"/>
      <protection locked="0"/>
    </xf>
    <xf numFmtId="0" fontId="22" fillId="0" borderId="35" xfId="0" applyFont="1" applyBorder="1" applyAlignment="1" applyProtection="1">
      <alignment horizontal="center" vertical="center"/>
      <protection locked="0"/>
    </xf>
    <xf numFmtId="0" fontId="22" fillId="0" borderId="36" xfId="0" applyFont="1" applyBorder="1" applyAlignment="1" applyProtection="1">
      <alignment horizontal="center" vertical="center"/>
      <protection locked="0"/>
    </xf>
    <xf numFmtId="0" fontId="7" fillId="0" borderId="54" xfId="0" applyFont="1" applyBorder="1" applyAlignment="1" applyProtection="1">
      <alignment horizontal="center" vertical="center" shrinkToFit="1"/>
      <protection locked="0"/>
    </xf>
    <xf numFmtId="0" fontId="7" fillId="0" borderId="12" xfId="0" applyFon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protection locked="0"/>
    </xf>
    <xf numFmtId="0" fontId="7" fillId="0" borderId="18" xfId="0" applyFont="1" applyBorder="1" applyAlignment="1" applyProtection="1">
      <alignment horizontal="center" vertical="center" shrinkToFit="1"/>
      <protection locked="0"/>
    </xf>
    <xf numFmtId="0" fontId="7" fillId="0" borderId="19" xfId="0" applyFont="1" applyBorder="1" applyAlignment="1" applyProtection="1">
      <alignment horizontal="center" vertical="center" shrinkToFit="1"/>
      <protection locked="0"/>
    </xf>
    <xf numFmtId="0" fontId="7" fillId="0" borderId="26" xfId="0" applyFont="1" applyBorder="1" applyAlignment="1" applyProtection="1">
      <alignment horizontal="center" vertical="center"/>
      <protection locked="0"/>
    </xf>
    <xf numFmtId="0" fontId="7" fillId="0" borderId="0"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22" fillId="0" borderId="27" xfId="0"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7" fillId="0" borderId="29"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7" fillId="0" borderId="49"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176" fontId="7" fillId="0" borderId="18" xfId="0" applyNumberFormat="1" applyFont="1" applyBorder="1" applyAlignment="1" applyProtection="1">
      <alignment horizontal="center" vertical="center" shrinkToFit="1"/>
      <protection locked="0"/>
    </xf>
    <xf numFmtId="176" fontId="7" fillId="0" borderId="19" xfId="0" applyNumberFormat="1" applyFont="1" applyBorder="1" applyAlignment="1" applyProtection="1">
      <alignment horizontal="center" vertical="center" shrinkToFit="1"/>
      <protection locked="0"/>
    </xf>
    <xf numFmtId="0" fontId="7" fillId="0" borderId="39" xfId="0" applyFont="1" applyBorder="1" applyAlignment="1">
      <alignment horizontal="center" vertical="center" shrinkToFit="1"/>
    </xf>
    <xf numFmtId="0" fontId="7" fillId="0" borderId="40" xfId="0" applyFont="1" applyBorder="1" applyAlignment="1">
      <alignment horizontal="center" vertical="center" shrinkToFit="1"/>
    </xf>
    <xf numFmtId="0" fontId="22" fillId="0" borderId="37" xfId="0" applyFont="1" applyBorder="1" applyAlignment="1">
      <alignment horizontal="center" vertical="center"/>
    </xf>
    <xf numFmtId="0" fontId="22" fillId="0" borderId="53" xfId="0" applyFont="1" applyBorder="1" applyAlignment="1">
      <alignment horizontal="center" vertical="center"/>
    </xf>
    <xf numFmtId="49" fontId="7" fillId="0" borderId="30" xfId="0" applyNumberFormat="1" applyFont="1" applyBorder="1" applyAlignment="1">
      <alignment horizontal="center" vertical="center" shrinkToFit="1"/>
    </xf>
    <xf numFmtId="49" fontId="7" fillId="0" borderId="31" xfId="0" applyNumberFormat="1" applyFont="1" applyBorder="1" applyAlignment="1">
      <alignment horizontal="center" vertical="center" shrinkToFit="1"/>
    </xf>
    <xf numFmtId="0" fontId="22" fillId="0" borderId="33" xfId="0" applyFont="1" applyBorder="1" applyAlignment="1">
      <alignment horizontal="center" vertical="center"/>
    </xf>
    <xf numFmtId="0" fontId="22" fillId="0" borderId="44" xfId="0" applyFont="1" applyBorder="1" applyAlignment="1">
      <alignment horizontal="center" vertical="center"/>
    </xf>
    <xf numFmtId="0" fontId="9" fillId="0" borderId="33" xfId="1" applyNumberFormat="1" applyBorder="1" applyAlignment="1">
      <alignment horizontal="center" vertical="center"/>
    </xf>
    <xf numFmtId="0" fontId="9" fillId="0" borderId="31" xfId="1" applyNumberFormat="1" applyBorder="1" applyAlignment="1">
      <alignment horizontal="center" vertical="center"/>
    </xf>
    <xf numFmtId="0" fontId="9" fillId="0" borderId="32" xfId="1" applyNumberFormat="1" applyBorder="1" applyAlignment="1">
      <alignment horizontal="center" vertical="center"/>
    </xf>
    <xf numFmtId="0" fontId="24" fillId="0" borderId="26" xfId="0" applyFont="1" applyBorder="1" applyAlignment="1">
      <alignment horizontal="left" vertical="center"/>
    </xf>
    <xf numFmtId="0" fontId="24" fillId="0" borderId="49" xfId="0" applyFont="1" applyBorder="1" applyAlignment="1">
      <alignment horizontal="left" vertical="center"/>
    </xf>
    <xf numFmtId="0" fontId="24" fillId="0" borderId="19" xfId="0" applyFont="1" applyBorder="1" applyAlignment="1">
      <alignment horizontal="left" vertical="center"/>
    </xf>
    <xf numFmtId="0" fontId="24" fillId="0" borderId="20" xfId="0" applyFont="1" applyBorder="1" applyAlignment="1">
      <alignment horizontal="left" vertical="center"/>
    </xf>
    <xf numFmtId="0" fontId="7" fillId="0" borderId="33" xfId="0" applyFont="1" applyBorder="1" applyAlignment="1" applyProtection="1">
      <alignment horizontal="center" vertical="center" shrinkToFit="1"/>
      <protection locked="0"/>
    </xf>
    <xf numFmtId="0" fontId="7" fillId="0" borderId="31" xfId="0" applyFont="1" applyBorder="1" applyAlignment="1" applyProtection="1">
      <alignment horizontal="center" vertical="center" shrinkToFit="1"/>
      <protection locked="0"/>
    </xf>
    <xf numFmtId="0" fontId="7" fillId="0" borderId="32" xfId="0" applyFont="1" applyBorder="1" applyAlignment="1" applyProtection="1">
      <alignment horizontal="center" vertical="center" shrinkToFit="1"/>
      <protection locked="0"/>
    </xf>
    <xf numFmtId="0" fontId="7" fillId="0" borderId="25" xfId="0" applyFont="1" applyBorder="1" applyAlignment="1">
      <alignment horizontal="center" vertical="center"/>
    </xf>
    <xf numFmtId="0" fontId="7" fillId="0" borderId="21" xfId="0" applyFont="1" applyBorder="1" applyAlignment="1">
      <alignment horizontal="center" vertical="center"/>
    </xf>
    <xf numFmtId="49" fontId="7" fillId="0" borderId="33" xfId="0" applyNumberFormat="1" applyFont="1" applyBorder="1" applyAlignment="1" applyProtection="1">
      <alignment horizontal="center" vertical="center" shrinkToFit="1"/>
    </xf>
    <xf numFmtId="49" fontId="7" fillId="0" borderId="32" xfId="0" applyNumberFormat="1" applyFont="1" applyBorder="1" applyAlignment="1" applyProtection="1">
      <alignment horizontal="center" vertical="center" shrinkToFit="1"/>
    </xf>
    <xf numFmtId="0" fontId="7" fillId="0" borderId="5" xfId="0" applyFont="1" applyBorder="1" applyAlignment="1">
      <alignment horizontal="center" vertical="center"/>
    </xf>
    <xf numFmtId="0" fontId="24" fillId="0" borderId="5" xfId="0" applyFont="1" applyBorder="1" applyAlignment="1">
      <alignment horizontal="left" vertical="center"/>
    </xf>
    <xf numFmtId="0" fontId="7" fillId="0" borderId="6" xfId="0" applyFont="1" applyBorder="1" applyAlignment="1">
      <alignment horizontal="left" vertical="center"/>
    </xf>
    <xf numFmtId="0" fontId="7" fillId="0" borderId="20" xfId="0" applyFont="1" applyBorder="1" applyAlignment="1">
      <alignment horizontal="left" vertical="center"/>
    </xf>
    <xf numFmtId="0" fontId="7" fillId="0" borderId="4" xfId="0" applyFont="1" applyBorder="1" applyAlignment="1">
      <alignment horizontal="center" vertical="center"/>
    </xf>
    <xf numFmtId="0" fontId="15" fillId="0" borderId="0" xfId="0" applyFont="1" applyAlignment="1">
      <alignment horizontal="left" vertical="center"/>
    </xf>
    <xf numFmtId="0" fontId="14" fillId="0" borderId="0" xfId="0" applyFont="1" applyAlignment="1">
      <alignment horizontal="left" vertical="center"/>
    </xf>
    <xf numFmtId="0" fontId="19" fillId="0" borderId="0" xfId="0" applyFont="1" applyAlignment="1">
      <alignment horizontal="center" vertical="center"/>
    </xf>
    <xf numFmtId="0" fontId="16" fillId="0" borderId="0" xfId="0" applyFont="1" applyAlignment="1">
      <alignment horizontal="left" vertical="center"/>
    </xf>
    <xf numFmtId="0" fontId="24" fillId="0" borderId="0" xfId="0" applyFont="1" applyAlignment="1">
      <alignment horizontal="right" vertical="center"/>
    </xf>
    <xf numFmtId="0" fontId="8" fillId="0" borderId="0" xfId="0" applyFont="1" applyAlignment="1" applyProtection="1">
      <alignment horizontal="left" vertical="center"/>
    </xf>
    <xf numFmtId="0" fontId="7" fillId="0" borderId="0" xfId="0" applyFont="1" applyAlignment="1" applyProtection="1">
      <alignment horizontal="right" vertical="center" shrinkToFit="1"/>
    </xf>
    <xf numFmtId="0" fontId="7" fillId="0" borderId="0" xfId="0" applyFont="1" applyAlignment="1" applyProtection="1">
      <alignment horizontal="left" vertical="center"/>
    </xf>
    <xf numFmtId="0" fontId="9" fillId="0" borderId="0" xfId="1">
      <alignment vertical="center"/>
    </xf>
  </cellXfs>
  <cellStyles count="5">
    <cellStyle name="ハイパーリンク" xfId="1" builtinId="8"/>
    <cellStyle name="ハイパーリンク 2" xfId="4" xr:uid="{00000000-0005-0000-0000-000001000000}"/>
    <cellStyle name="桁区切り" xfId="2" builtinId="6"/>
    <cellStyle name="標準" xfId="0" builtinId="0"/>
    <cellStyle name="標準 2" xfId="3" xr:uid="{00000000-0005-0000-0000-000004000000}"/>
  </cellStyles>
  <dxfs count="150">
    <dxf>
      <font>
        <b/>
        <i val="0"/>
        <color rgb="FFFF0000"/>
      </font>
    </dxf>
    <dxf>
      <font>
        <b/>
        <i val="0"/>
        <color rgb="FFFF0000"/>
      </font>
    </dxf>
    <dxf>
      <font>
        <color theme="0"/>
      </font>
      <fill>
        <patternFill>
          <bgColor theme="0"/>
        </patternFill>
      </fill>
      <border>
        <left/>
        <right/>
        <top/>
        <bottom/>
        <vertical/>
        <horizontal/>
      </border>
    </dxf>
    <dxf>
      <font>
        <color theme="0"/>
      </font>
    </dxf>
    <dxf>
      <fill>
        <patternFill>
          <bgColor rgb="FF00B0F0"/>
        </patternFill>
      </fill>
    </dxf>
    <dxf>
      <font>
        <b/>
        <i val="0"/>
        <color rgb="FFFF0000"/>
      </font>
    </dxf>
    <dxf>
      <font>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numFmt numFmtId="176" formatCode="@&quot; 様&quot;"/>
    </dxf>
    <dxf>
      <numFmt numFmtId="176" formatCode="@&quot; 様&quot;"/>
    </dxf>
    <dxf>
      <numFmt numFmtId="176" formatCode="@&quot; 様&quot;"/>
    </dxf>
    <dxf>
      <fill>
        <patternFill>
          <bgColor theme="8" tint="0.79998168889431442"/>
        </patternFill>
      </fill>
    </dxf>
    <dxf>
      <fill>
        <patternFill>
          <bgColor rgb="FFFFCC00"/>
        </patternFill>
      </fill>
    </dxf>
    <dxf>
      <font>
        <color rgb="FFFF0000"/>
      </font>
    </dxf>
    <dxf>
      <font>
        <color theme="0"/>
      </font>
    </dxf>
    <dxf>
      <fill>
        <patternFill>
          <bgColor theme="8" tint="0.79998168889431442"/>
        </patternFill>
      </fill>
    </dxf>
    <dxf>
      <font>
        <color theme="0"/>
      </font>
      <fill>
        <patternFill>
          <bgColor theme="0"/>
        </patternFill>
      </fill>
      <border>
        <left/>
        <right/>
        <top/>
        <bottom/>
        <vertical/>
        <horizontal/>
      </border>
    </dxf>
    <dxf>
      <font>
        <color theme="0"/>
      </font>
      <fill>
        <patternFill>
          <bgColor theme="0"/>
        </patternFill>
      </fill>
      <border>
        <lef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right/>
        <top/>
        <bottom/>
        <vertical/>
        <horizontal/>
      </border>
    </dxf>
    <dxf>
      <font>
        <color theme="0"/>
      </font>
      <fill>
        <patternFill>
          <bgColor theme="0"/>
        </patternFill>
      </fill>
      <border>
        <left/>
        <right/>
        <top/>
        <bottom/>
        <vertical/>
        <horizontal/>
      </border>
    </dxf>
    <dxf>
      <fill>
        <patternFill>
          <bgColor theme="8" tint="0.79998168889431442"/>
        </patternFill>
      </fill>
    </dxf>
    <dxf>
      <font>
        <b/>
        <i val="0"/>
        <u val="double"/>
        <color rgb="FFFF0000"/>
      </font>
    </dxf>
    <dxf>
      <font>
        <b/>
        <i val="0"/>
        <u/>
        <color rgb="FFFF9966"/>
      </font>
    </dxf>
    <dxf>
      <font>
        <b/>
        <i val="0"/>
        <color auto="1"/>
      </font>
    </dxf>
    <dxf>
      <font>
        <b/>
        <i val="0"/>
        <color theme="3" tint="0.39994506668294322"/>
      </font>
    </dxf>
    <dxf>
      <fill>
        <patternFill>
          <bgColor theme="8" tint="0.79998168889431442"/>
        </patternFill>
      </fill>
    </dxf>
    <dxf>
      <fill>
        <patternFill>
          <bgColor theme="8" tint="0.79998168889431442"/>
        </patternFill>
      </fill>
    </dxf>
    <dxf>
      <font>
        <b/>
        <i val="0"/>
        <u/>
      </font>
    </dxf>
    <dxf>
      <font>
        <b/>
        <i val="0"/>
        <u/>
      </font>
    </dxf>
    <dxf>
      <font>
        <b/>
        <i val="0"/>
        <u/>
      </font>
    </dxf>
    <dxf>
      <font>
        <b/>
        <i val="0"/>
        <u/>
      </font>
    </dxf>
    <dxf>
      <font>
        <b/>
        <i val="0"/>
        <u/>
      </font>
    </dxf>
    <dxf>
      <font>
        <b/>
        <i val="0"/>
        <u/>
      </font>
    </dxf>
    <dxf>
      <font>
        <b/>
        <i val="0"/>
        <u/>
      </font>
    </dxf>
    <dxf>
      <font>
        <b/>
        <i val="0"/>
        <u/>
        <color auto="1"/>
      </font>
    </dxf>
    <dxf>
      <font>
        <b/>
        <i val="0"/>
        <u/>
      </font>
    </dxf>
    <dxf>
      <font>
        <color rgb="FFFF0000"/>
      </font>
    </dxf>
    <dxf>
      <font>
        <color rgb="FFFF0000"/>
      </font>
    </dxf>
    <dxf>
      <fill>
        <patternFill>
          <bgColor theme="8" tint="0.79998168889431442"/>
        </patternFill>
      </fill>
    </dxf>
    <dxf>
      <fill>
        <patternFill>
          <bgColor theme="8" tint="0.79998168889431442"/>
        </patternFill>
      </fill>
    </dxf>
    <dxf>
      <font>
        <color rgb="FFFF0000"/>
      </font>
    </dxf>
    <dxf>
      <fill>
        <patternFill>
          <bgColor theme="8" tint="0.79998168889431442"/>
        </patternFill>
      </fill>
    </dxf>
    <dxf>
      <font>
        <color rgb="FFFF0000"/>
      </font>
    </dxf>
    <dxf>
      <font>
        <color rgb="FFFF0000"/>
      </font>
    </dxf>
    <dxf>
      <font>
        <color rgb="FFFF0000"/>
      </font>
    </dxf>
    <dxf>
      <font>
        <color rgb="FFFF0000"/>
      </font>
    </dxf>
    <dxf>
      <font>
        <color theme="0"/>
      </font>
      <fill>
        <patternFill>
          <bgColor theme="0"/>
        </patternFill>
      </fill>
      <border>
        <left/>
        <right/>
        <top/>
        <bottom/>
        <vertical/>
        <horizontal/>
      </border>
    </dxf>
    <dxf>
      <font>
        <color rgb="FFFF0000"/>
      </font>
    </dxf>
    <dxf>
      <fill>
        <patternFill>
          <bgColor theme="8" tint="0.79998168889431442"/>
        </patternFill>
      </fill>
    </dxf>
    <dxf>
      <font>
        <color rgb="FFFF0000"/>
      </font>
    </dxf>
    <dxf>
      <fill>
        <patternFill>
          <bgColor theme="8" tint="0.79998168889431442"/>
        </patternFill>
      </fill>
    </dxf>
    <dxf>
      <font>
        <color rgb="FFFF0000"/>
      </font>
    </dxf>
    <dxf>
      <font>
        <color rgb="FFFF0000"/>
      </font>
    </dxf>
    <dxf>
      <fill>
        <patternFill>
          <bgColor theme="8" tint="0.79998168889431442"/>
        </patternFill>
      </fill>
    </dxf>
    <dxf>
      <font>
        <color theme="0"/>
      </font>
      <fill>
        <patternFill>
          <bgColor theme="0"/>
        </patternFill>
      </fill>
      <border>
        <left/>
        <right/>
        <top/>
        <bottom/>
        <vertical/>
        <horizontal/>
      </border>
    </dxf>
    <dxf>
      <font>
        <color rgb="FFFF0000"/>
      </font>
    </dxf>
    <dxf>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b/>
        <i val="0"/>
        <color rgb="FFFF0000"/>
      </font>
      <fill>
        <patternFill>
          <bgColor theme="8" tint="0.79998168889431442"/>
        </patternFill>
      </fill>
    </dxf>
    <dxf>
      <numFmt numFmtId="176" formatCode="@&quot; 様&quot;"/>
    </dxf>
    <dxf>
      <fill>
        <patternFill>
          <bgColor theme="8" tint="0.79998168889431442"/>
        </patternFill>
      </fill>
    </dxf>
    <dxf>
      <fill>
        <patternFill>
          <bgColor theme="8" tint="0.79998168889431442"/>
        </patternFill>
      </fill>
    </dxf>
    <dxf>
      <font>
        <color theme="0"/>
      </font>
    </dxf>
    <dxf>
      <font>
        <strike/>
        <color theme="0"/>
      </font>
    </dxf>
    <dxf>
      <font>
        <strike/>
        <color theme="0"/>
      </font>
    </dxf>
    <dxf>
      <font>
        <strike/>
        <color theme="0"/>
      </font>
    </dxf>
    <dxf>
      <font>
        <b/>
        <i val="0"/>
        <color rgb="FFFF0000"/>
      </font>
    </dxf>
    <dxf>
      <font>
        <b/>
        <i val="0"/>
        <color rgb="FFFF0000"/>
      </font>
    </dxf>
    <dxf>
      <font>
        <b/>
        <i val="0"/>
        <color rgb="FFFF0000"/>
      </font>
    </dxf>
    <dxf>
      <font>
        <color theme="0"/>
      </font>
      <fill>
        <patternFill>
          <bgColor theme="0"/>
        </patternFill>
      </fill>
      <border>
        <left/>
        <right/>
        <top/>
        <bottom/>
        <vertical/>
        <horizontal/>
      </border>
    </dxf>
    <dxf>
      <font>
        <color theme="0"/>
      </font>
    </dxf>
    <dxf>
      <font>
        <color theme="0" tint="-0.34998626667073579"/>
      </font>
      <fill>
        <patternFill>
          <bgColor theme="0"/>
        </patternFill>
      </fill>
    </dxf>
    <dxf>
      <fill>
        <patternFill>
          <bgColor theme="8" tint="0.79998168889431442"/>
        </patternFill>
      </fill>
    </dxf>
    <dxf>
      <font>
        <color rgb="FFFF0000"/>
      </font>
    </dxf>
    <dxf>
      <font>
        <color rgb="FFFF0000"/>
      </font>
    </dxf>
    <dxf>
      <font>
        <color rgb="FFFF0000"/>
      </font>
    </dxf>
    <dxf>
      <font>
        <color rgb="FFFF0000"/>
      </font>
    </dxf>
    <dxf>
      <font>
        <b/>
        <i val="0"/>
        <color theme="3"/>
      </font>
    </dxf>
    <dxf>
      <font>
        <color rgb="FFFF0000"/>
      </font>
    </dxf>
    <dxf>
      <font>
        <color theme="1"/>
      </font>
      <border>
        <left style="thin">
          <color auto="1"/>
        </left>
        <right style="thin">
          <color auto="1"/>
        </right>
        <top style="thin">
          <color auto="1"/>
        </top>
        <bottom style="thin">
          <color auto="1"/>
        </bottom>
        <vertical/>
        <horizontal/>
      </border>
    </dxf>
    <dxf>
      <font>
        <b/>
        <i val="0"/>
        <color rgb="FFFF0000"/>
      </font>
      <border>
        <left style="thin">
          <color auto="1"/>
        </left>
        <right style="thin">
          <color auto="1"/>
        </right>
        <top style="thin">
          <color auto="1"/>
        </top>
        <bottom style="thin">
          <color auto="1"/>
        </bottom>
        <vertical/>
        <horizontal/>
      </border>
    </dxf>
    <dxf>
      <font>
        <b/>
        <i val="0"/>
        <color rgb="FF336600"/>
      </font>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border>
    </dxf>
    <dxf>
      <font>
        <b/>
        <i val="0"/>
        <color theme="3"/>
      </font>
      <fill>
        <patternFill patternType="none">
          <bgColor auto="1"/>
        </patternFill>
      </fill>
    </dxf>
    <dxf>
      <font>
        <strike/>
        <color theme="1" tint="0.499984740745262"/>
      </font>
      <fill>
        <patternFill patternType="lightDown">
          <fgColor auto="1"/>
          <bgColor auto="1"/>
        </patternFill>
      </fill>
    </dxf>
    <dxf>
      <font>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0"/>
      </font>
    </dxf>
    <dxf>
      <fill>
        <patternFill>
          <bgColor rgb="FF00B0F0"/>
        </patternFill>
      </fill>
    </dxf>
    <dxf>
      <font>
        <b/>
        <i val="0"/>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numFmt numFmtId="176" formatCode="@&quot; 様&quot;"/>
    </dxf>
    <dxf>
      <numFmt numFmtId="176" formatCode="@&quot; 様&quot;"/>
    </dxf>
    <dxf>
      <numFmt numFmtId="176" formatCode="@&quot; 様&quot;"/>
    </dxf>
    <dxf>
      <fill>
        <patternFill>
          <bgColor theme="8" tint="0.79998168889431442"/>
        </patternFill>
      </fill>
    </dxf>
    <dxf>
      <font>
        <strike/>
      </font>
      <fill>
        <patternFill patternType="lightUp">
          <fgColor theme="1" tint="0.499984740745262"/>
          <bgColor auto="1"/>
        </patternFill>
      </fill>
    </dxf>
    <dxf>
      <font>
        <color rgb="FFFF0000"/>
      </font>
    </dxf>
    <dxf>
      <font>
        <color theme="0"/>
      </font>
    </dxf>
    <dxf>
      <fill>
        <patternFill>
          <bgColor theme="8" tint="0.79998168889431442"/>
        </patternFill>
      </fill>
    </dxf>
    <dxf>
      <font>
        <color theme="0"/>
      </font>
      <fill>
        <patternFill>
          <bgColor theme="0"/>
        </patternFill>
      </fill>
      <border>
        <left/>
        <top/>
        <bottom/>
        <vertical/>
        <horizontal/>
      </border>
    </dxf>
    <dxf>
      <font>
        <color theme="0"/>
      </font>
      <fill>
        <patternFill>
          <bgColor theme="0"/>
        </patternFill>
      </fill>
      <border>
        <left/>
        <right/>
        <top/>
        <bottom/>
        <vertical/>
        <horizontal/>
      </border>
    </dxf>
    <dxf>
      <fill>
        <patternFill>
          <bgColor theme="8" tint="0.79998168889431442"/>
        </patternFill>
      </fill>
    </dxf>
    <dxf>
      <font>
        <b/>
        <i val="0"/>
        <u val="double"/>
        <color rgb="FFFF0000"/>
      </font>
    </dxf>
    <dxf>
      <font>
        <b/>
        <i val="0"/>
        <u/>
        <color rgb="FFFF9966"/>
      </font>
    </dxf>
    <dxf>
      <font>
        <b/>
        <i val="0"/>
        <color auto="1"/>
      </font>
    </dxf>
    <dxf>
      <font>
        <b/>
        <i val="0"/>
        <color theme="3" tint="0.39994506668294322"/>
      </font>
    </dxf>
    <dxf>
      <fill>
        <patternFill>
          <bgColor theme="8" tint="0.79998168889431442"/>
        </patternFill>
      </fill>
    </dxf>
    <dxf>
      <font>
        <b/>
        <i val="0"/>
        <u/>
      </font>
    </dxf>
    <dxf>
      <font>
        <b/>
        <i val="0"/>
        <u/>
      </font>
    </dxf>
    <dxf>
      <font>
        <b/>
        <i val="0"/>
        <u/>
        <color auto="1"/>
      </font>
    </dxf>
    <dxf>
      <font>
        <b/>
        <i val="0"/>
        <u/>
      </font>
    </dxf>
    <dxf>
      <font>
        <color rgb="FFFF0000"/>
      </font>
    </dxf>
    <dxf>
      <fill>
        <patternFill>
          <bgColor theme="8" tint="0.79998168889431442"/>
        </patternFill>
      </fill>
    </dxf>
    <dxf>
      <fill>
        <patternFill>
          <bgColor theme="8" tint="0.79998168889431442"/>
        </patternFill>
      </fill>
    </dxf>
    <dxf>
      <fill>
        <patternFill>
          <bgColor theme="8" tint="0.79998168889431442"/>
        </patternFill>
      </fill>
    </dxf>
    <dxf>
      <font>
        <color rgb="FFFF0000"/>
      </font>
    </dxf>
    <dxf>
      <font>
        <color rgb="FFFF0000"/>
      </font>
    </dxf>
    <dxf>
      <font>
        <color rgb="FFFF0000"/>
      </font>
    </dxf>
    <dxf>
      <font>
        <color rgb="FFFF0000"/>
      </font>
    </dxf>
    <dxf>
      <font>
        <color theme="0"/>
      </font>
      <fill>
        <patternFill>
          <bgColor theme="0"/>
        </patternFill>
      </fill>
      <border>
        <left/>
        <right/>
        <top/>
        <bottom/>
        <vertical/>
        <horizontal/>
      </border>
    </dxf>
    <dxf>
      <fill>
        <patternFill>
          <bgColor theme="8" tint="0.79998168889431442"/>
        </patternFill>
      </fill>
    </dxf>
    <dxf>
      <fill>
        <patternFill>
          <bgColor theme="8" tint="0.79998168889431442"/>
        </patternFill>
      </fill>
    </dxf>
    <dxf>
      <fill>
        <patternFill>
          <bgColor theme="8" tint="0.79998168889431442"/>
        </patternFill>
      </fill>
    </dxf>
    <dxf>
      <font>
        <color theme="0"/>
      </font>
      <fill>
        <patternFill>
          <bgColor theme="0"/>
        </patternFill>
      </fill>
      <border>
        <left/>
        <right/>
        <top/>
        <bottom/>
        <vertical/>
        <horizontal/>
      </border>
    </dxf>
    <dxf>
      <font>
        <color rgb="FFFF0000"/>
      </font>
    </dxf>
    <dxf>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b/>
        <i val="0"/>
        <color rgb="FFFF0000"/>
      </font>
      <fill>
        <patternFill>
          <bgColor theme="8" tint="0.79998168889431442"/>
        </patternFill>
      </fill>
    </dxf>
  </dxfs>
  <tableStyles count="1" defaultTableStyle="TableStyleMedium2" defaultPivotStyle="PivotStyleLight16">
    <tableStyle name="Invisible" pivot="0" table="0" count="0" xr9:uid="{DA94BE0D-9561-4228-9AE0-B3300EA1EC50}"/>
  </tableStyles>
  <colors>
    <mruColors>
      <color rgb="FF4F81BD"/>
      <color rgb="FFCCCCE2"/>
      <color rgb="FF002060"/>
      <color rgb="FF9B9BC5"/>
      <color rgb="FF666699"/>
      <color rgb="FF0000FF"/>
      <color rgb="FF336600"/>
      <color rgb="FF009900"/>
      <color rgb="FFFF9966"/>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DA$113" lockText="1" noThreeD="1"/>
</file>

<file path=xl/ctrlProps/ctrlProp10.xml><?xml version="1.0" encoding="utf-8"?>
<formControlPr xmlns="http://schemas.microsoft.com/office/spreadsheetml/2009/9/main" objectType="CheckBox" fmlaLink="$DA$393" lockText="1"/>
</file>

<file path=xl/ctrlProps/ctrlProp11.xml><?xml version="1.0" encoding="utf-8"?>
<formControlPr xmlns="http://schemas.microsoft.com/office/spreadsheetml/2009/9/main" objectType="Radio" checked="Checked" firstButton="1" fmlaLink="$DA$183" lockText="1" noThreeD="1"/>
</file>

<file path=xl/ctrlProps/ctrlProp12.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DA$391" lockText="1"/>
</file>

<file path=xl/ctrlProps/ctrlProp3.xml><?xml version="1.0" encoding="utf-8"?>
<formControlPr xmlns="http://schemas.microsoft.com/office/spreadsheetml/2009/9/main" objectType="CheckBox" fmlaLink="$DA$392" lockText="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Radio" checked="Checked" firstButton="1" fmlaLink="$DA$161"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8" Type="http://schemas.openxmlformats.org/officeDocument/2006/relationships/image" Target="../media/image10.emf"/><Relationship Id="rId3" Type="http://schemas.openxmlformats.org/officeDocument/2006/relationships/image" Target="../media/image5.jpg"/><Relationship Id="rId7" Type="http://schemas.openxmlformats.org/officeDocument/2006/relationships/image" Target="../media/image9.png"/><Relationship Id="rId2" Type="http://schemas.openxmlformats.org/officeDocument/2006/relationships/image" Target="../media/image4.jpg"/><Relationship Id="rId1" Type="http://schemas.openxmlformats.org/officeDocument/2006/relationships/image" Target="../media/image1.png"/><Relationship Id="rId6" Type="http://schemas.openxmlformats.org/officeDocument/2006/relationships/image" Target="../media/image8.emf"/><Relationship Id="rId5" Type="http://schemas.openxmlformats.org/officeDocument/2006/relationships/image" Target="../media/image7.jpg"/><Relationship Id="rId4" Type="http://schemas.openxmlformats.org/officeDocument/2006/relationships/image" Target="../media/image6.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11</xdr:col>
      <xdr:colOff>14605</xdr:colOff>
      <xdr:row>0</xdr:row>
      <xdr:rowOff>0</xdr:rowOff>
    </xdr:from>
    <xdr:to>
      <xdr:col>14</xdr:col>
      <xdr:colOff>0</xdr:colOff>
      <xdr:row>2</xdr:row>
      <xdr:rowOff>15875</xdr:rowOff>
    </xdr:to>
    <xdr:pic>
      <xdr:nvPicPr>
        <xdr:cNvPr id="2" name="図 1" descr="ロゴ&#10;&#10;自動的に生成された説明">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91405" y="0"/>
          <a:ext cx="1271270" cy="434975"/>
        </a:xfrm>
        <a:prstGeom prst="rect">
          <a:avLst/>
        </a:prstGeom>
      </xdr:spPr>
    </xdr:pic>
    <xdr:clientData/>
  </xdr:twoCellAnchor>
  <xdr:oneCellAnchor>
    <xdr:from>
      <xdr:col>24</xdr:col>
      <xdr:colOff>400050</xdr:colOff>
      <xdr:row>6</xdr:row>
      <xdr:rowOff>171450</xdr:rowOff>
    </xdr:from>
    <xdr:ext cx="184731" cy="26456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0848975"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99060</xdr:colOff>
          <xdr:row>111</xdr:row>
          <xdr:rowOff>182880</xdr:rowOff>
        </xdr:from>
        <xdr:to>
          <xdr:col>23</xdr:col>
          <xdr:colOff>419100</xdr:colOff>
          <xdr:row>114</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386</xdr:row>
          <xdr:rowOff>68580</xdr:rowOff>
        </xdr:from>
        <xdr:to>
          <xdr:col>23</xdr:col>
          <xdr:colOff>381000</xdr:colOff>
          <xdr:row>388</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106680</xdr:colOff>
          <xdr:row>388</xdr:row>
          <xdr:rowOff>45720</xdr:rowOff>
        </xdr:from>
        <xdr:to>
          <xdr:col>23</xdr:col>
          <xdr:colOff>403860</xdr:colOff>
          <xdr:row>390</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0</xdr:rowOff>
        </xdr:from>
        <xdr:to>
          <xdr:col>37</xdr:col>
          <xdr:colOff>314325</xdr:colOff>
          <xdr:row>11</xdr:row>
          <xdr:rowOff>0</xdr:rowOff>
        </xdr:to>
        <xdr:pic>
          <xdr:nvPicPr>
            <xdr:cNvPr id="19" name="図 18">
              <a:extLst>
                <a:ext uri="{FF2B5EF4-FFF2-40B4-BE49-F238E27FC236}">
                  <a16:creationId xmlns:a16="http://schemas.microsoft.com/office/drawing/2014/main" id="{00000000-0008-0000-0100-000013000000}"/>
                </a:ext>
              </a:extLst>
            </xdr:cNvPr>
            <xdr:cNvPicPr>
              <a:picLocks noChangeAspect="1" noChangeArrowheads="1"/>
              <a:extLst>
                <a:ext uri="{84589F7E-364E-4C9E-8A38-B11213B215E9}">
                  <a14:cameraTool cellRange="'001'!$IC$612:$IQ$615" spid="_x0000_s1897"/>
                </a:ext>
              </a:extLst>
            </xdr:cNvPicPr>
          </xdr:nvPicPr>
          <xdr:blipFill>
            <a:blip xmlns:r="http://schemas.openxmlformats.org/officeDocument/2006/relationships" r:embed="rId1"/>
            <a:srcRect/>
            <a:stretch>
              <a:fillRect/>
            </a:stretch>
          </xdr:blipFill>
          <xdr:spPr bwMode="auto">
            <a:xfrm>
              <a:off x="4991100" y="0"/>
              <a:ext cx="7600950" cy="7143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411480</xdr:colOff>
          <xdr:row>181</xdr:row>
          <xdr:rowOff>335280</xdr:rowOff>
        </xdr:from>
        <xdr:to>
          <xdr:col>24</xdr:col>
          <xdr:colOff>60960</xdr:colOff>
          <xdr:row>182</xdr:row>
          <xdr:rowOff>350520</xdr:rowOff>
        </xdr:to>
        <xdr:sp macro="" textlink="">
          <xdr:nvSpPr>
            <xdr:cNvPr id="1370" name="Group Box 346" hidden="1">
              <a:extLst>
                <a:ext uri="{63B3BB69-23CF-44E3-9099-C40C66FF867C}">
                  <a14:compatExt spid="_x0000_s1370"/>
                </a:ext>
                <a:ext uri="{FF2B5EF4-FFF2-40B4-BE49-F238E27FC236}">
                  <a16:creationId xmlns:a16="http://schemas.microsoft.com/office/drawing/2014/main" id="{00000000-0008-0000-0100-00005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151</xdr:row>
          <xdr:rowOff>121920</xdr:rowOff>
        </xdr:from>
        <xdr:to>
          <xdr:col>24</xdr:col>
          <xdr:colOff>45720</xdr:colOff>
          <xdr:row>156</xdr:row>
          <xdr:rowOff>182880</xdr:rowOff>
        </xdr:to>
        <xdr:sp macro="" textlink="">
          <xdr:nvSpPr>
            <xdr:cNvPr id="1540" name="Group Box 516" hidden="1">
              <a:extLst>
                <a:ext uri="{63B3BB69-23CF-44E3-9099-C40C66FF867C}">
                  <a14:compatExt spid="_x0000_s1540"/>
                </a:ext>
                <a:ext uri="{FF2B5EF4-FFF2-40B4-BE49-F238E27FC236}">
                  <a16:creationId xmlns:a16="http://schemas.microsoft.com/office/drawing/2014/main" id="{00000000-0008-0000-0100-00000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312420</xdr:colOff>
          <xdr:row>152</xdr:row>
          <xdr:rowOff>60960</xdr:rowOff>
        </xdr:from>
        <xdr:to>
          <xdr:col>19</xdr:col>
          <xdr:colOff>236220</xdr:colOff>
          <xdr:row>153</xdr:row>
          <xdr:rowOff>236220</xdr:rowOff>
        </xdr:to>
        <xdr:sp macro="" textlink="">
          <xdr:nvSpPr>
            <xdr:cNvPr id="1546" name="Option Button 522" hidden="1">
              <a:extLst>
                <a:ext uri="{63B3BB69-23CF-44E3-9099-C40C66FF867C}">
                  <a14:compatExt spid="_x0000_s1546"/>
                </a:ext>
                <a:ext uri="{FF2B5EF4-FFF2-40B4-BE49-F238E27FC236}">
                  <a16:creationId xmlns:a16="http://schemas.microsoft.com/office/drawing/2014/main" id="{00000000-0008-0000-0100-00000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327660</xdr:colOff>
          <xdr:row>152</xdr:row>
          <xdr:rowOff>45720</xdr:rowOff>
        </xdr:from>
        <xdr:to>
          <xdr:col>23</xdr:col>
          <xdr:colOff>342900</xdr:colOff>
          <xdr:row>153</xdr:row>
          <xdr:rowOff>228600</xdr:rowOff>
        </xdr:to>
        <xdr:sp macro="" textlink="">
          <xdr:nvSpPr>
            <xdr:cNvPr id="1547" name="Option Button 523" hidden="1">
              <a:extLst>
                <a:ext uri="{63B3BB69-23CF-44E3-9099-C40C66FF867C}">
                  <a14:compatExt spid="_x0000_s1547"/>
                </a:ext>
                <a:ext uri="{FF2B5EF4-FFF2-40B4-BE49-F238E27FC236}">
                  <a16:creationId xmlns:a16="http://schemas.microsoft.com/office/drawing/2014/main" id="{00000000-0008-0000-0100-00000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312420</xdr:colOff>
          <xdr:row>154</xdr:row>
          <xdr:rowOff>30480</xdr:rowOff>
        </xdr:from>
        <xdr:to>
          <xdr:col>19</xdr:col>
          <xdr:colOff>335280</xdr:colOff>
          <xdr:row>155</xdr:row>
          <xdr:rowOff>213360</xdr:rowOff>
        </xdr:to>
        <xdr:sp macro="" textlink="">
          <xdr:nvSpPr>
            <xdr:cNvPr id="1548" name="Option Button 524" hidden="1">
              <a:extLst>
                <a:ext uri="{63B3BB69-23CF-44E3-9099-C40C66FF867C}">
                  <a14:compatExt spid="_x0000_s1548"/>
                </a:ext>
                <a:ext uri="{FF2B5EF4-FFF2-40B4-BE49-F238E27FC236}">
                  <a16:creationId xmlns:a16="http://schemas.microsoft.com/office/drawing/2014/main" id="{00000000-0008-0000-0100-00000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327660</xdr:colOff>
          <xdr:row>154</xdr:row>
          <xdr:rowOff>45720</xdr:rowOff>
        </xdr:from>
        <xdr:to>
          <xdr:col>23</xdr:col>
          <xdr:colOff>373380</xdr:colOff>
          <xdr:row>155</xdr:row>
          <xdr:rowOff>228600</xdr:rowOff>
        </xdr:to>
        <xdr:sp macro="" textlink="">
          <xdr:nvSpPr>
            <xdr:cNvPr id="1549" name="Option Button 525" hidden="1">
              <a:extLst>
                <a:ext uri="{63B3BB69-23CF-44E3-9099-C40C66FF867C}">
                  <a14:compatExt spid="_x0000_s1549"/>
                </a:ext>
                <a:ext uri="{FF2B5EF4-FFF2-40B4-BE49-F238E27FC236}">
                  <a16:creationId xmlns:a16="http://schemas.microsoft.com/office/drawing/2014/main" id="{00000000-0008-0000-0100-00000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106680</xdr:colOff>
          <xdr:row>390</xdr:row>
          <xdr:rowOff>60960</xdr:rowOff>
        </xdr:from>
        <xdr:to>
          <xdr:col>23</xdr:col>
          <xdr:colOff>327660</xdr:colOff>
          <xdr:row>392</xdr:row>
          <xdr:rowOff>0</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1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213360</xdr:colOff>
          <xdr:row>182</xdr:row>
          <xdr:rowOff>68580</xdr:rowOff>
        </xdr:from>
        <xdr:to>
          <xdr:col>18</xdr:col>
          <xdr:colOff>83820</xdr:colOff>
          <xdr:row>182</xdr:row>
          <xdr:rowOff>312420</xdr:rowOff>
        </xdr:to>
        <xdr:sp macro="" textlink="">
          <xdr:nvSpPr>
            <xdr:cNvPr id="1598" name="Option Button 574" hidden="1">
              <a:extLst>
                <a:ext uri="{63B3BB69-23CF-44E3-9099-C40C66FF867C}">
                  <a14:compatExt spid="_x0000_s1598"/>
                </a:ext>
                <a:ext uri="{FF2B5EF4-FFF2-40B4-BE49-F238E27FC236}">
                  <a16:creationId xmlns:a16="http://schemas.microsoft.com/office/drawing/2014/main" id="{00000000-0008-0000-0100-00003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182</xdr:row>
          <xdr:rowOff>76200</xdr:rowOff>
        </xdr:from>
        <xdr:to>
          <xdr:col>23</xdr:col>
          <xdr:colOff>160020</xdr:colOff>
          <xdr:row>182</xdr:row>
          <xdr:rowOff>327660</xdr:rowOff>
        </xdr:to>
        <xdr:sp macro="" textlink="">
          <xdr:nvSpPr>
            <xdr:cNvPr id="1599" name="Option Button 575" hidden="1">
              <a:extLst>
                <a:ext uri="{63B3BB69-23CF-44E3-9099-C40C66FF867C}">
                  <a14:compatExt spid="_x0000_s1599"/>
                </a:ext>
                <a:ext uri="{FF2B5EF4-FFF2-40B4-BE49-F238E27FC236}">
                  <a16:creationId xmlns:a16="http://schemas.microsoft.com/office/drawing/2014/main" id="{00000000-0008-0000-0100-00003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26</xdr:col>
      <xdr:colOff>99172</xdr:colOff>
      <xdr:row>2</xdr:row>
      <xdr:rowOff>114300</xdr:rowOff>
    </xdr:from>
    <xdr:to>
      <xdr:col>33</xdr:col>
      <xdr:colOff>188745</xdr:colOff>
      <xdr:row>6</xdr:row>
      <xdr:rowOff>23401</xdr:rowOff>
    </xdr:to>
    <xdr:pic>
      <xdr:nvPicPr>
        <xdr:cNvPr id="296" name="図 295">
          <a:extLst>
            <a:ext uri="{FF2B5EF4-FFF2-40B4-BE49-F238E27FC236}">
              <a16:creationId xmlns:a16="http://schemas.microsoft.com/office/drawing/2014/main" id="{00000000-0008-0000-0300-00002801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52172" y="495300"/>
          <a:ext cx="1423073" cy="507815"/>
        </a:xfrm>
        <a:prstGeom prst="rect">
          <a:avLst/>
        </a:prstGeom>
        <a:effectLst/>
      </xdr:spPr>
    </xdr:pic>
    <xdr:clientData/>
  </xdr:twoCellAnchor>
  <xdr:twoCellAnchor editAs="oneCell">
    <xdr:from>
      <xdr:col>18</xdr:col>
      <xdr:colOff>63635</xdr:colOff>
      <xdr:row>24</xdr:row>
      <xdr:rowOff>142222</xdr:rowOff>
    </xdr:from>
    <xdr:to>
      <xdr:col>26</xdr:col>
      <xdr:colOff>9796</xdr:colOff>
      <xdr:row>30</xdr:row>
      <xdr:rowOff>38100</xdr:rowOff>
    </xdr:to>
    <xdr:pic>
      <xdr:nvPicPr>
        <xdr:cNvPr id="298" name="図 297">
          <a:extLst>
            <a:ext uri="{FF2B5EF4-FFF2-40B4-BE49-F238E27FC236}">
              <a16:creationId xmlns:a16="http://schemas.microsoft.com/office/drawing/2014/main" id="{00000000-0008-0000-0300-00002A01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492635" y="3666472"/>
          <a:ext cx="1470161" cy="753128"/>
        </a:xfrm>
        <a:prstGeom prst="rect">
          <a:avLst/>
        </a:prstGeom>
      </xdr:spPr>
    </xdr:pic>
    <xdr:clientData/>
  </xdr:twoCellAnchor>
  <xdr:twoCellAnchor editAs="oneCell">
    <xdr:from>
      <xdr:col>2</xdr:col>
      <xdr:colOff>63460</xdr:colOff>
      <xdr:row>24</xdr:row>
      <xdr:rowOff>137949</xdr:rowOff>
    </xdr:from>
    <xdr:to>
      <xdr:col>10</xdr:col>
      <xdr:colOff>19974</xdr:colOff>
      <xdr:row>30</xdr:row>
      <xdr:rowOff>46372</xdr:rowOff>
    </xdr:to>
    <xdr:pic>
      <xdr:nvPicPr>
        <xdr:cNvPr id="300" name="図 299">
          <a:extLst>
            <a:ext uri="{FF2B5EF4-FFF2-40B4-BE49-F238E27FC236}">
              <a16:creationId xmlns:a16="http://schemas.microsoft.com/office/drawing/2014/main" id="{00000000-0008-0000-0300-00002C01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44460" y="3662199"/>
          <a:ext cx="1480514" cy="765673"/>
        </a:xfrm>
        <a:prstGeom prst="rect">
          <a:avLst/>
        </a:prstGeom>
      </xdr:spPr>
    </xdr:pic>
    <xdr:clientData/>
  </xdr:twoCellAnchor>
  <xdr:twoCellAnchor editAs="oneCell">
    <xdr:from>
      <xdr:col>18</xdr:col>
      <xdr:colOff>69769</xdr:colOff>
      <xdr:row>14</xdr:row>
      <xdr:rowOff>4671</xdr:rowOff>
    </xdr:from>
    <xdr:to>
      <xdr:col>26</xdr:col>
      <xdr:colOff>22105</xdr:colOff>
      <xdr:row>19</xdr:row>
      <xdr:rowOff>55536</xdr:rowOff>
    </xdr:to>
    <xdr:pic>
      <xdr:nvPicPr>
        <xdr:cNvPr id="302" name="図 301">
          <a:extLst>
            <a:ext uri="{FF2B5EF4-FFF2-40B4-BE49-F238E27FC236}">
              <a16:creationId xmlns:a16="http://schemas.microsoft.com/office/drawing/2014/main" id="{00000000-0008-0000-0300-00002E01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498769" y="2100171"/>
          <a:ext cx="1476336" cy="765240"/>
        </a:xfrm>
        <a:prstGeom prst="rect">
          <a:avLst/>
        </a:prstGeom>
      </xdr:spPr>
    </xdr:pic>
    <xdr:clientData/>
  </xdr:twoCellAnchor>
  <xdr:twoCellAnchor editAs="oneCell">
    <xdr:from>
      <xdr:col>2</xdr:col>
      <xdr:colOff>90443</xdr:colOff>
      <xdr:row>14</xdr:row>
      <xdr:rowOff>1613</xdr:rowOff>
    </xdr:from>
    <xdr:to>
      <xdr:col>10</xdr:col>
      <xdr:colOff>36965</xdr:colOff>
      <xdr:row>19</xdr:row>
      <xdr:rowOff>50475</xdr:rowOff>
    </xdr:to>
    <xdr:pic>
      <xdr:nvPicPr>
        <xdr:cNvPr id="304" name="図 303">
          <a:extLst>
            <a:ext uri="{FF2B5EF4-FFF2-40B4-BE49-F238E27FC236}">
              <a16:creationId xmlns:a16="http://schemas.microsoft.com/office/drawing/2014/main" id="{00000000-0008-0000-0300-00003001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471443" y="2097113"/>
          <a:ext cx="1470522" cy="763237"/>
        </a:xfrm>
        <a:prstGeom prst="rect">
          <a:avLst/>
        </a:prstGeom>
      </xdr:spPr>
    </xdr:pic>
    <xdr:clientData/>
  </xdr:twoCellAnchor>
  <xdr:twoCellAnchor>
    <xdr:from>
      <xdr:col>8</xdr:col>
      <xdr:colOff>0</xdr:colOff>
      <xdr:row>49</xdr:row>
      <xdr:rowOff>95250</xdr:rowOff>
    </xdr:from>
    <xdr:to>
      <xdr:col>9</xdr:col>
      <xdr:colOff>76200</xdr:colOff>
      <xdr:row>52</xdr:row>
      <xdr:rowOff>47625</xdr:rowOff>
    </xdr:to>
    <xdr:sp macro="" textlink="">
      <xdr:nvSpPr>
        <xdr:cNvPr id="450" name="矢印: 右 449">
          <a:extLst>
            <a:ext uri="{FF2B5EF4-FFF2-40B4-BE49-F238E27FC236}">
              <a16:creationId xmlns:a16="http://schemas.microsoft.com/office/drawing/2014/main" id="{00000000-0008-0000-0300-0000C2010000}"/>
            </a:ext>
          </a:extLst>
        </xdr:cNvPr>
        <xdr:cNvSpPr/>
      </xdr:nvSpPr>
      <xdr:spPr>
        <a:xfrm>
          <a:off x="1524000" y="6715125"/>
          <a:ext cx="266700" cy="381000"/>
        </a:xfrm>
        <a:prstGeom prst="rightArrow">
          <a:avLst/>
        </a:prstGeom>
        <a:solidFill>
          <a:srgbClr val="9B9BC5"/>
        </a:solidFill>
        <a:ln>
          <a:solidFill>
            <a:srgbClr val="9B9BC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25262</xdr:colOff>
      <xdr:row>49</xdr:row>
      <xdr:rowOff>95250</xdr:rowOff>
    </xdr:from>
    <xdr:to>
      <xdr:col>26</xdr:col>
      <xdr:colOff>101462</xdr:colOff>
      <xdr:row>52</xdr:row>
      <xdr:rowOff>47625</xdr:rowOff>
    </xdr:to>
    <xdr:sp macro="" textlink="">
      <xdr:nvSpPr>
        <xdr:cNvPr id="451" name="矢印: 右 450">
          <a:extLst>
            <a:ext uri="{FF2B5EF4-FFF2-40B4-BE49-F238E27FC236}">
              <a16:creationId xmlns:a16="http://schemas.microsoft.com/office/drawing/2014/main" id="{00000000-0008-0000-0300-0000C3010000}"/>
            </a:ext>
          </a:extLst>
        </xdr:cNvPr>
        <xdr:cNvSpPr/>
      </xdr:nvSpPr>
      <xdr:spPr>
        <a:xfrm>
          <a:off x="4787762" y="6630228"/>
          <a:ext cx="266700" cy="374788"/>
        </a:xfrm>
        <a:prstGeom prst="rightArrow">
          <a:avLst/>
        </a:prstGeom>
        <a:solidFill>
          <a:srgbClr val="9B9BC5"/>
        </a:solidFill>
        <a:ln>
          <a:solidFill>
            <a:srgbClr val="9B9BC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114300</xdr:colOff>
      <xdr:row>51</xdr:row>
      <xdr:rowOff>0</xdr:rowOff>
    </xdr:from>
    <xdr:to>
      <xdr:col>5</xdr:col>
      <xdr:colOff>19050</xdr:colOff>
      <xdr:row>52</xdr:row>
      <xdr:rowOff>85725</xdr:rowOff>
    </xdr:to>
    <xdr:sp macro="" textlink="">
      <xdr:nvSpPr>
        <xdr:cNvPr id="453" name="正方形/長方形 452">
          <a:extLst>
            <a:ext uri="{FF2B5EF4-FFF2-40B4-BE49-F238E27FC236}">
              <a16:creationId xmlns:a16="http://schemas.microsoft.com/office/drawing/2014/main" id="{00000000-0008-0000-0300-0000C5010000}"/>
            </a:ext>
          </a:extLst>
        </xdr:cNvPr>
        <xdr:cNvSpPr/>
      </xdr:nvSpPr>
      <xdr:spPr>
        <a:xfrm>
          <a:off x="685800" y="7381875"/>
          <a:ext cx="285750" cy="228600"/>
        </a:xfrm>
        <a:prstGeom prst="rect">
          <a:avLst/>
        </a:prstGeom>
        <a:solidFill>
          <a:schemeClr val="bg1">
            <a:lumMod val="85000"/>
          </a:schemeClr>
        </a:solidFill>
        <a:ln w="285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14247</xdr:colOff>
      <xdr:row>45</xdr:row>
      <xdr:rowOff>121391</xdr:rowOff>
    </xdr:from>
    <xdr:to>
      <xdr:col>15</xdr:col>
      <xdr:colOff>34003</xdr:colOff>
      <xdr:row>52</xdr:row>
      <xdr:rowOff>54937</xdr:rowOff>
    </xdr:to>
    <xdr:pic>
      <xdr:nvPicPr>
        <xdr:cNvPr id="456" name="図 455">
          <a:extLst>
            <a:ext uri="{FF2B5EF4-FFF2-40B4-BE49-F238E27FC236}">
              <a16:creationId xmlns:a16="http://schemas.microsoft.com/office/drawing/2014/main" id="{00000000-0008-0000-0300-0000C801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rot="21088693">
          <a:off x="2109747" y="6646016"/>
          <a:ext cx="781756" cy="9336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162622</xdr:colOff>
      <xdr:row>51</xdr:row>
      <xdr:rowOff>32525</xdr:rowOff>
    </xdr:from>
    <xdr:to>
      <xdr:col>23</xdr:col>
      <xdr:colOff>102220</xdr:colOff>
      <xdr:row>52</xdr:row>
      <xdr:rowOff>88280</xdr:rowOff>
    </xdr:to>
    <xdr:sp macro="" textlink="">
      <xdr:nvSpPr>
        <xdr:cNvPr id="457" name="雲 456">
          <a:extLst>
            <a:ext uri="{FF2B5EF4-FFF2-40B4-BE49-F238E27FC236}">
              <a16:creationId xmlns:a16="http://schemas.microsoft.com/office/drawing/2014/main" id="{00000000-0008-0000-0300-0000C9010000}"/>
            </a:ext>
          </a:extLst>
        </xdr:cNvPr>
        <xdr:cNvSpPr/>
      </xdr:nvSpPr>
      <xdr:spPr>
        <a:xfrm>
          <a:off x="3782122" y="6988098"/>
          <a:ext cx="320598" cy="199792"/>
        </a:xfrm>
        <a:prstGeom prst="cloud">
          <a:avLst/>
        </a:prstGeom>
        <a:solidFill>
          <a:schemeClr val="bg1">
            <a:lumMod val="85000"/>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19</xdr:col>
      <xdr:colOff>37172</xdr:colOff>
      <xdr:row>49</xdr:row>
      <xdr:rowOff>23232</xdr:rowOff>
    </xdr:from>
    <xdr:to>
      <xdr:col>19</xdr:col>
      <xdr:colOff>181208</xdr:colOff>
      <xdr:row>50</xdr:row>
      <xdr:rowOff>128253</xdr:rowOff>
    </xdr:to>
    <xdr:pic>
      <xdr:nvPicPr>
        <xdr:cNvPr id="458" name="図 457">
          <a:extLst>
            <a:ext uri="{FF2B5EF4-FFF2-40B4-BE49-F238E27FC236}">
              <a16:creationId xmlns:a16="http://schemas.microsoft.com/office/drawing/2014/main" id="{00000000-0008-0000-0300-0000CA010000}"/>
            </a:ext>
          </a:extLst>
        </xdr:cNvPr>
        <xdr:cNvPicPr>
          <a:picLocks noChangeAspect="1"/>
        </xdr:cNvPicPr>
      </xdr:nvPicPr>
      <xdr:blipFill rotWithShape="1">
        <a:blip xmlns:r="http://schemas.openxmlformats.org/officeDocument/2006/relationships" r:embed="rId7"/>
        <a:srcRect r="57810" b="-12201"/>
        <a:stretch/>
      </xdr:blipFill>
      <xdr:spPr>
        <a:xfrm>
          <a:off x="3275672" y="6690732"/>
          <a:ext cx="144036" cy="246256"/>
        </a:xfrm>
        <a:prstGeom prst="rect">
          <a:avLst/>
        </a:prstGeom>
      </xdr:spPr>
    </xdr:pic>
    <xdr:clientData/>
  </xdr:twoCellAnchor>
  <xdr:twoCellAnchor editAs="oneCell">
    <xdr:from>
      <xdr:col>20</xdr:col>
      <xdr:colOff>102220</xdr:colOff>
      <xdr:row>50</xdr:row>
      <xdr:rowOff>37171</xdr:rowOff>
    </xdr:from>
    <xdr:to>
      <xdr:col>20</xdr:col>
      <xdr:colOff>181208</xdr:colOff>
      <xdr:row>52</xdr:row>
      <xdr:rowOff>2803</xdr:rowOff>
    </xdr:to>
    <xdr:pic>
      <xdr:nvPicPr>
        <xdr:cNvPr id="459" name="図 458">
          <a:extLst>
            <a:ext uri="{FF2B5EF4-FFF2-40B4-BE49-F238E27FC236}">
              <a16:creationId xmlns:a16="http://schemas.microsoft.com/office/drawing/2014/main" id="{00000000-0008-0000-0300-0000CB010000}"/>
            </a:ext>
          </a:extLst>
        </xdr:cNvPr>
        <xdr:cNvPicPr>
          <a:picLocks noChangeAspect="1"/>
        </xdr:cNvPicPr>
      </xdr:nvPicPr>
      <xdr:blipFill rotWithShape="1">
        <a:blip xmlns:r="http://schemas.openxmlformats.org/officeDocument/2006/relationships" r:embed="rId7"/>
        <a:srcRect r="76864" b="-14320"/>
        <a:stretch/>
      </xdr:blipFill>
      <xdr:spPr>
        <a:xfrm>
          <a:off x="3531220" y="6848708"/>
          <a:ext cx="78988" cy="250903"/>
        </a:xfrm>
        <a:prstGeom prst="rect">
          <a:avLst/>
        </a:prstGeom>
      </xdr:spPr>
    </xdr:pic>
    <xdr:clientData/>
  </xdr:twoCellAnchor>
  <xdr:twoCellAnchor editAs="oneCell">
    <xdr:from>
      <xdr:col>28</xdr:col>
      <xdr:colOff>55926</xdr:colOff>
      <xdr:row>47</xdr:row>
      <xdr:rowOff>115609</xdr:rowOff>
    </xdr:from>
    <xdr:to>
      <xdr:col>32</xdr:col>
      <xdr:colOff>63485</xdr:colOff>
      <xdr:row>52</xdr:row>
      <xdr:rowOff>140869</xdr:rowOff>
    </xdr:to>
    <xdr:pic>
      <xdr:nvPicPr>
        <xdr:cNvPr id="462" name="図 461">
          <a:extLst>
            <a:ext uri="{FF2B5EF4-FFF2-40B4-BE49-F238E27FC236}">
              <a16:creationId xmlns:a16="http://schemas.microsoft.com/office/drawing/2014/main" id="{00000000-0008-0000-0300-0000CE01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rot="21149751">
          <a:off x="5389926" y="6368979"/>
          <a:ext cx="769559" cy="7208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61</xdr:col>
      <xdr:colOff>99172</xdr:colOff>
      <xdr:row>2</xdr:row>
      <xdr:rowOff>114300</xdr:rowOff>
    </xdr:from>
    <xdr:ext cx="1423073" cy="491807"/>
    <xdr:pic>
      <xdr:nvPicPr>
        <xdr:cNvPr id="463" name="図 462">
          <a:extLst>
            <a:ext uri="{FF2B5EF4-FFF2-40B4-BE49-F238E27FC236}">
              <a16:creationId xmlns:a16="http://schemas.microsoft.com/office/drawing/2014/main" id="{00000000-0008-0000-0300-0000CF01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719672" y="495300"/>
          <a:ext cx="1423073" cy="491807"/>
        </a:xfrm>
        <a:prstGeom prst="rect">
          <a:avLst/>
        </a:prstGeom>
        <a:effectLst/>
      </xdr:spPr>
    </xdr:pic>
    <xdr:clientData/>
  </xdr:oneCellAnchor>
  <xdr:twoCellAnchor>
    <xdr:from>
      <xdr:col>35</xdr:col>
      <xdr:colOff>131505</xdr:colOff>
      <xdr:row>35</xdr:row>
      <xdr:rowOff>103013</xdr:rowOff>
    </xdr:from>
    <xdr:to>
      <xdr:col>40</xdr:col>
      <xdr:colOff>100605</xdr:colOff>
      <xdr:row>42</xdr:row>
      <xdr:rowOff>38982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6799005" y="5130556"/>
          <a:ext cx="921600" cy="9216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167505</xdr:colOff>
      <xdr:row>36</xdr:row>
      <xdr:rowOff>4420</xdr:rowOff>
    </xdr:from>
    <xdr:to>
      <xdr:col>40</xdr:col>
      <xdr:colOff>64605</xdr:colOff>
      <xdr:row>41</xdr:row>
      <xdr:rowOff>137575</xdr:rowOff>
    </xdr:to>
    <xdr:sp macro="" textlink="">
      <xdr:nvSpPr>
        <xdr:cNvPr id="511" name="楕円 510">
          <a:extLst>
            <a:ext uri="{FF2B5EF4-FFF2-40B4-BE49-F238E27FC236}">
              <a16:creationId xmlns:a16="http://schemas.microsoft.com/office/drawing/2014/main" id="{00000000-0008-0000-0300-0000FF010000}"/>
            </a:ext>
          </a:extLst>
        </xdr:cNvPr>
        <xdr:cNvSpPr/>
      </xdr:nvSpPr>
      <xdr:spPr>
        <a:xfrm>
          <a:off x="6835005" y="5172768"/>
          <a:ext cx="849600" cy="837177"/>
        </a:xfrm>
        <a:prstGeom prst="ellipse">
          <a:avLst/>
        </a:prstGeom>
        <a:solidFill>
          <a:schemeClr val="bg1"/>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18406</xdr:colOff>
      <xdr:row>36</xdr:row>
      <xdr:rowOff>43372</xdr:rowOff>
    </xdr:from>
    <xdr:to>
      <xdr:col>40</xdr:col>
      <xdr:colOff>23205</xdr:colOff>
      <xdr:row>41</xdr:row>
      <xdr:rowOff>98622</xdr:rowOff>
    </xdr:to>
    <xdr:sp macro="" textlink="">
      <xdr:nvSpPr>
        <xdr:cNvPr id="512" name="楕円 511">
          <a:extLst>
            <a:ext uri="{FF2B5EF4-FFF2-40B4-BE49-F238E27FC236}">
              <a16:creationId xmlns:a16="http://schemas.microsoft.com/office/drawing/2014/main" id="{00000000-0008-0000-0300-000000020000}"/>
            </a:ext>
          </a:extLst>
        </xdr:cNvPr>
        <xdr:cNvSpPr/>
      </xdr:nvSpPr>
      <xdr:spPr>
        <a:xfrm>
          <a:off x="6876406" y="5211720"/>
          <a:ext cx="766799" cy="759272"/>
        </a:xfrm>
        <a:prstGeom prst="ellipse">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lnSpc>
              <a:spcPts val="700"/>
            </a:lnSpc>
          </a:pPr>
          <a:r>
            <a:rPr kumimoji="1" lang="en-US" altLang="ja-JP" sz="1050">
              <a:latin typeface="Aptos Narrow" panose="020B0004020202020204" pitchFamily="34" charset="0"/>
            </a:rPr>
            <a:t>STEP</a:t>
          </a:r>
        </a:p>
        <a:p>
          <a:pPr algn="ctr"/>
          <a:r>
            <a:rPr kumimoji="1" lang="en-US" altLang="ja-JP" sz="2400">
              <a:latin typeface="Aptos Narrow" panose="020B0004020202020204" pitchFamily="34" charset="0"/>
            </a:rPr>
            <a:t>03</a:t>
          </a:r>
          <a:endParaRPr kumimoji="1" lang="ja-JP" altLang="en-US" sz="2400">
            <a:latin typeface="Aptos Narrow" panose="020B0004020202020204" pitchFamily="34" charset="0"/>
          </a:endParaRPr>
        </a:p>
      </xdr:txBody>
    </xdr:sp>
    <xdr:clientData/>
  </xdr:twoCellAnchor>
  <xdr:twoCellAnchor>
    <xdr:from>
      <xdr:col>35</xdr:col>
      <xdr:colOff>131505</xdr:colOff>
      <xdr:row>59</xdr:row>
      <xdr:rowOff>36603</xdr:rowOff>
    </xdr:from>
    <xdr:to>
      <xdr:col>40</xdr:col>
      <xdr:colOff>100605</xdr:colOff>
      <xdr:row>65</xdr:row>
      <xdr:rowOff>113377</xdr:rowOff>
    </xdr:to>
    <xdr:sp macro="" textlink="">
      <xdr:nvSpPr>
        <xdr:cNvPr id="507" name="楕円 506">
          <a:extLst>
            <a:ext uri="{FF2B5EF4-FFF2-40B4-BE49-F238E27FC236}">
              <a16:creationId xmlns:a16="http://schemas.microsoft.com/office/drawing/2014/main" id="{00000000-0008-0000-0300-0000FB010000}"/>
            </a:ext>
          </a:extLst>
        </xdr:cNvPr>
        <xdr:cNvSpPr/>
      </xdr:nvSpPr>
      <xdr:spPr>
        <a:xfrm>
          <a:off x="6799005" y="8443451"/>
          <a:ext cx="921600" cy="9216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167505</xdr:colOff>
      <xdr:row>59</xdr:row>
      <xdr:rowOff>78815</xdr:rowOff>
    </xdr:from>
    <xdr:to>
      <xdr:col>40</xdr:col>
      <xdr:colOff>64605</xdr:colOff>
      <xdr:row>65</xdr:row>
      <xdr:rowOff>71165</xdr:rowOff>
    </xdr:to>
    <xdr:sp macro="" textlink="">
      <xdr:nvSpPr>
        <xdr:cNvPr id="509" name="楕円 508">
          <a:extLst>
            <a:ext uri="{FF2B5EF4-FFF2-40B4-BE49-F238E27FC236}">
              <a16:creationId xmlns:a16="http://schemas.microsoft.com/office/drawing/2014/main" id="{00000000-0008-0000-0300-0000FD010000}"/>
            </a:ext>
          </a:extLst>
        </xdr:cNvPr>
        <xdr:cNvSpPr/>
      </xdr:nvSpPr>
      <xdr:spPr>
        <a:xfrm>
          <a:off x="6835005" y="8485663"/>
          <a:ext cx="849600" cy="837176"/>
        </a:xfrm>
        <a:prstGeom prst="ellipse">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18405</xdr:colOff>
      <xdr:row>59</xdr:row>
      <xdr:rowOff>122205</xdr:rowOff>
    </xdr:from>
    <xdr:to>
      <xdr:col>40</xdr:col>
      <xdr:colOff>23205</xdr:colOff>
      <xdr:row>65</xdr:row>
      <xdr:rowOff>27776</xdr:rowOff>
    </xdr:to>
    <xdr:sp macro="" textlink="">
      <xdr:nvSpPr>
        <xdr:cNvPr id="510" name="楕円 509">
          <a:extLst>
            <a:ext uri="{FF2B5EF4-FFF2-40B4-BE49-F238E27FC236}">
              <a16:creationId xmlns:a16="http://schemas.microsoft.com/office/drawing/2014/main" id="{00000000-0008-0000-0300-0000FE010000}"/>
            </a:ext>
          </a:extLst>
        </xdr:cNvPr>
        <xdr:cNvSpPr/>
      </xdr:nvSpPr>
      <xdr:spPr>
        <a:xfrm>
          <a:off x="6876405" y="8529053"/>
          <a:ext cx="766800" cy="750397"/>
        </a:xfrm>
        <a:prstGeom prst="ellipse">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lnSpc>
              <a:spcPts val="700"/>
            </a:lnSpc>
          </a:pPr>
          <a:r>
            <a:rPr kumimoji="1" lang="en-US" altLang="ja-JP" sz="1050">
              <a:latin typeface="Aptos Narrow" panose="020B0004020202020204" pitchFamily="34" charset="0"/>
            </a:rPr>
            <a:t>STEP</a:t>
          </a:r>
        </a:p>
        <a:p>
          <a:pPr algn="ctr"/>
          <a:r>
            <a:rPr kumimoji="1" lang="en-US" altLang="ja-JP" sz="2400">
              <a:latin typeface="Aptos Narrow" panose="020B0004020202020204" pitchFamily="34" charset="0"/>
            </a:rPr>
            <a:t>04</a:t>
          </a:r>
          <a:endParaRPr kumimoji="1" lang="ja-JP" altLang="en-US" sz="2400">
            <a:latin typeface="Aptos Narrow" panose="020B0004020202020204" pitchFamily="34" charset="0"/>
          </a:endParaRPr>
        </a:p>
      </xdr:txBody>
    </xdr:sp>
    <xdr:clientData/>
  </xdr:twoCellAnchor>
  <xdr:twoCellAnchor>
    <xdr:from>
      <xdr:col>37</xdr:col>
      <xdr:colOff>174957</xdr:colOff>
      <xdr:row>11</xdr:row>
      <xdr:rowOff>90094</xdr:rowOff>
    </xdr:from>
    <xdr:to>
      <xdr:col>38</xdr:col>
      <xdr:colOff>57153</xdr:colOff>
      <xdr:row>12</xdr:row>
      <xdr:rowOff>16955</xdr:rowOff>
    </xdr:to>
    <xdr:sp macro="" textlink="">
      <xdr:nvSpPr>
        <xdr:cNvPr id="503" name="楕円 502">
          <a:extLst>
            <a:ext uri="{FF2B5EF4-FFF2-40B4-BE49-F238E27FC236}">
              <a16:creationId xmlns:a16="http://schemas.microsoft.com/office/drawing/2014/main" id="{00000000-0008-0000-0300-0000F7010000}"/>
            </a:ext>
          </a:extLst>
        </xdr:cNvPr>
        <xdr:cNvSpPr/>
      </xdr:nvSpPr>
      <xdr:spPr>
        <a:xfrm>
          <a:off x="7223457" y="1738333"/>
          <a:ext cx="72696" cy="67665"/>
        </a:xfrm>
        <a:prstGeom prst="ellipse">
          <a:avLst/>
        </a:prstGeom>
        <a:solidFill>
          <a:srgbClr val="9F9FC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174957</xdr:colOff>
      <xdr:row>15</xdr:row>
      <xdr:rowOff>93767</xdr:rowOff>
    </xdr:from>
    <xdr:to>
      <xdr:col>38</xdr:col>
      <xdr:colOff>57153</xdr:colOff>
      <xdr:row>16</xdr:row>
      <xdr:rowOff>20626</xdr:rowOff>
    </xdr:to>
    <xdr:sp macro="" textlink="">
      <xdr:nvSpPr>
        <xdr:cNvPr id="504" name="楕円 503">
          <a:extLst>
            <a:ext uri="{FF2B5EF4-FFF2-40B4-BE49-F238E27FC236}">
              <a16:creationId xmlns:a16="http://schemas.microsoft.com/office/drawing/2014/main" id="{00000000-0008-0000-0300-0000F8010000}"/>
            </a:ext>
          </a:extLst>
        </xdr:cNvPr>
        <xdr:cNvSpPr/>
      </xdr:nvSpPr>
      <xdr:spPr>
        <a:xfrm>
          <a:off x="7223457" y="2420588"/>
          <a:ext cx="72696" cy="76538"/>
        </a:xfrm>
        <a:prstGeom prst="ellipse">
          <a:avLst/>
        </a:prstGeom>
        <a:solidFill>
          <a:srgbClr val="9E9EC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121837</xdr:colOff>
      <xdr:row>15</xdr:row>
      <xdr:rowOff>107138</xdr:rowOff>
    </xdr:from>
    <xdr:to>
      <xdr:col>38</xdr:col>
      <xdr:colOff>110272</xdr:colOff>
      <xdr:row>16</xdr:row>
      <xdr:rowOff>147195</xdr:rowOff>
    </xdr:to>
    <xdr:sp macro="" textlink="">
      <xdr:nvSpPr>
        <xdr:cNvPr id="505" name="直角三角形 504">
          <a:extLst>
            <a:ext uri="{FF2B5EF4-FFF2-40B4-BE49-F238E27FC236}">
              <a16:creationId xmlns:a16="http://schemas.microsoft.com/office/drawing/2014/main" id="{00000000-0008-0000-0300-0000F9010000}"/>
            </a:ext>
          </a:extLst>
        </xdr:cNvPr>
        <xdr:cNvSpPr/>
      </xdr:nvSpPr>
      <xdr:spPr>
        <a:xfrm rot="18829255">
          <a:off x="7164937" y="2439359"/>
          <a:ext cx="189736" cy="178935"/>
        </a:xfrm>
        <a:prstGeom prst="rtTriangle">
          <a:avLst/>
        </a:prstGeom>
        <a:solidFill>
          <a:srgbClr val="9E9EC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29</xdr:row>
      <xdr:rowOff>5622</xdr:rowOff>
    </xdr:from>
    <xdr:to>
      <xdr:col>38</xdr:col>
      <xdr:colOff>66690</xdr:colOff>
      <xdr:row>29</xdr:row>
      <xdr:rowOff>103234</xdr:rowOff>
    </xdr:to>
    <xdr:sp macro="" textlink="">
      <xdr:nvSpPr>
        <xdr:cNvPr id="500" name="楕円 499">
          <a:extLst>
            <a:ext uri="{FF2B5EF4-FFF2-40B4-BE49-F238E27FC236}">
              <a16:creationId xmlns:a16="http://schemas.microsoft.com/office/drawing/2014/main" id="{00000000-0008-0000-0300-0000F4010000}"/>
            </a:ext>
          </a:extLst>
        </xdr:cNvPr>
        <xdr:cNvSpPr/>
      </xdr:nvSpPr>
      <xdr:spPr>
        <a:xfrm>
          <a:off x="7213921" y="4427943"/>
          <a:ext cx="91769" cy="97612"/>
        </a:xfrm>
        <a:prstGeom prst="ellipse">
          <a:avLst/>
        </a:prstGeom>
        <a:solidFill>
          <a:srgbClr val="9F9FC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29</xdr:row>
      <xdr:rowOff>128252</xdr:rowOff>
    </xdr:from>
    <xdr:to>
      <xdr:col>38</xdr:col>
      <xdr:colOff>66690</xdr:colOff>
      <xdr:row>30</xdr:row>
      <xdr:rowOff>76185</xdr:rowOff>
    </xdr:to>
    <xdr:sp macro="" textlink="">
      <xdr:nvSpPr>
        <xdr:cNvPr id="501" name="楕円 500">
          <a:extLst>
            <a:ext uri="{FF2B5EF4-FFF2-40B4-BE49-F238E27FC236}">
              <a16:creationId xmlns:a16="http://schemas.microsoft.com/office/drawing/2014/main" id="{00000000-0008-0000-0300-0000F5010000}"/>
            </a:ext>
          </a:extLst>
        </xdr:cNvPr>
        <xdr:cNvSpPr/>
      </xdr:nvSpPr>
      <xdr:spPr>
        <a:xfrm>
          <a:off x="7213921" y="4550573"/>
          <a:ext cx="91769" cy="97612"/>
        </a:xfrm>
        <a:prstGeom prst="ellipse">
          <a:avLst/>
        </a:prstGeom>
        <a:solidFill>
          <a:srgbClr val="9E9EC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121306</xdr:colOff>
      <xdr:row>30</xdr:row>
      <xdr:rowOff>13672</xdr:rowOff>
    </xdr:from>
    <xdr:to>
      <xdr:col>38</xdr:col>
      <xdr:colOff>110806</xdr:colOff>
      <xdr:row>31</xdr:row>
      <xdr:rowOff>55454</xdr:rowOff>
    </xdr:to>
    <xdr:sp macro="" textlink="">
      <xdr:nvSpPr>
        <xdr:cNvPr id="502" name="直角三角形 501">
          <a:extLst>
            <a:ext uri="{FF2B5EF4-FFF2-40B4-BE49-F238E27FC236}">
              <a16:creationId xmlns:a16="http://schemas.microsoft.com/office/drawing/2014/main" id="{00000000-0008-0000-0300-0000F6010000}"/>
            </a:ext>
          </a:extLst>
        </xdr:cNvPr>
        <xdr:cNvSpPr/>
      </xdr:nvSpPr>
      <xdr:spPr>
        <a:xfrm rot="18829255">
          <a:off x="7164075" y="4591403"/>
          <a:ext cx="191461" cy="180000"/>
        </a:xfrm>
        <a:prstGeom prst="rtTriangle">
          <a:avLst/>
        </a:prstGeom>
        <a:solidFill>
          <a:srgbClr val="9E9EC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28</xdr:row>
      <xdr:rowOff>33430</xdr:rowOff>
    </xdr:from>
    <xdr:to>
      <xdr:col>38</xdr:col>
      <xdr:colOff>66690</xdr:colOff>
      <xdr:row>28</xdr:row>
      <xdr:rowOff>131042</xdr:rowOff>
    </xdr:to>
    <xdr:sp macro="" textlink="">
      <xdr:nvSpPr>
        <xdr:cNvPr id="498" name="楕円 497">
          <a:extLst>
            <a:ext uri="{FF2B5EF4-FFF2-40B4-BE49-F238E27FC236}">
              <a16:creationId xmlns:a16="http://schemas.microsoft.com/office/drawing/2014/main" id="{00000000-0008-0000-0300-0000F2010000}"/>
            </a:ext>
          </a:extLst>
        </xdr:cNvPr>
        <xdr:cNvSpPr/>
      </xdr:nvSpPr>
      <xdr:spPr>
        <a:xfrm>
          <a:off x="7213921" y="4306073"/>
          <a:ext cx="91769" cy="97612"/>
        </a:xfrm>
        <a:prstGeom prst="ellipse">
          <a:avLst/>
        </a:prstGeom>
        <a:solidFill>
          <a:srgbClr val="9F9FC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27</xdr:row>
      <xdr:rowOff>61134</xdr:rowOff>
    </xdr:from>
    <xdr:to>
      <xdr:col>38</xdr:col>
      <xdr:colOff>66690</xdr:colOff>
      <xdr:row>28</xdr:row>
      <xdr:rowOff>9067</xdr:rowOff>
    </xdr:to>
    <xdr:sp macro="" textlink="">
      <xdr:nvSpPr>
        <xdr:cNvPr id="499" name="楕円 498">
          <a:extLst>
            <a:ext uri="{FF2B5EF4-FFF2-40B4-BE49-F238E27FC236}">
              <a16:creationId xmlns:a16="http://schemas.microsoft.com/office/drawing/2014/main" id="{00000000-0008-0000-0300-0000F3010000}"/>
            </a:ext>
          </a:extLst>
        </xdr:cNvPr>
        <xdr:cNvSpPr/>
      </xdr:nvSpPr>
      <xdr:spPr>
        <a:xfrm>
          <a:off x="7213921" y="4184098"/>
          <a:ext cx="91769" cy="97612"/>
        </a:xfrm>
        <a:prstGeom prst="ellipse">
          <a:avLst/>
        </a:prstGeom>
        <a:solidFill>
          <a:srgbClr val="9F9FC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47</xdr:row>
      <xdr:rowOff>92779</xdr:rowOff>
    </xdr:from>
    <xdr:to>
      <xdr:col>38</xdr:col>
      <xdr:colOff>66690</xdr:colOff>
      <xdr:row>48</xdr:row>
      <xdr:rowOff>36331</xdr:rowOff>
    </xdr:to>
    <xdr:sp macro="" textlink="">
      <xdr:nvSpPr>
        <xdr:cNvPr id="494" name="楕円 493">
          <a:extLst>
            <a:ext uri="{FF2B5EF4-FFF2-40B4-BE49-F238E27FC236}">
              <a16:creationId xmlns:a16="http://schemas.microsoft.com/office/drawing/2014/main" id="{00000000-0008-0000-0300-0000EE010000}"/>
            </a:ext>
          </a:extLst>
        </xdr:cNvPr>
        <xdr:cNvSpPr/>
      </xdr:nvSpPr>
      <xdr:spPr>
        <a:xfrm>
          <a:off x="7213921" y="7209315"/>
          <a:ext cx="91769" cy="93230"/>
        </a:xfrm>
        <a:prstGeom prst="ellipse">
          <a:avLst/>
        </a:prstGeom>
        <a:solidFill>
          <a:srgbClr val="9F9FC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48</xdr:row>
      <xdr:rowOff>60226</xdr:rowOff>
    </xdr:from>
    <xdr:to>
      <xdr:col>38</xdr:col>
      <xdr:colOff>66690</xdr:colOff>
      <xdr:row>49</xdr:row>
      <xdr:rowOff>3777</xdr:rowOff>
    </xdr:to>
    <xdr:sp macro="" textlink="">
      <xdr:nvSpPr>
        <xdr:cNvPr id="495" name="楕円 494">
          <a:extLst>
            <a:ext uri="{FF2B5EF4-FFF2-40B4-BE49-F238E27FC236}">
              <a16:creationId xmlns:a16="http://schemas.microsoft.com/office/drawing/2014/main" id="{00000000-0008-0000-0300-0000EF010000}"/>
            </a:ext>
          </a:extLst>
        </xdr:cNvPr>
        <xdr:cNvSpPr/>
      </xdr:nvSpPr>
      <xdr:spPr>
        <a:xfrm>
          <a:off x="7213921" y="7326440"/>
          <a:ext cx="91769" cy="93230"/>
        </a:xfrm>
        <a:prstGeom prst="ellipse">
          <a:avLst/>
        </a:prstGeom>
        <a:solidFill>
          <a:srgbClr val="9E9EC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121305</xdr:colOff>
      <xdr:row>48</xdr:row>
      <xdr:rowOff>93750</xdr:rowOff>
    </xdr:from>
    <xdr:to>
      <xdr:col>38</xdr:col>
      <xdr:colOff>110805</xdr:colOff>
      <xdr:row>49</xdr:row>
      <xdr:rowOff>126937</xdr:rowOff>
    </xdr:to>
    <xdr:sp macro="" textlink="">
      <xdr:nvSpPr>
        <xdr:cNvPr id="496" name="直角三角形 495">
          <a:extLst>
            <a:ext uri="{FF2B5EF4-FFF2-40B4-BE49-F238E27FC236}">
              <a16:creationId xmlns:a16="http://schemas.microsoft.com/office/drawing/2014/main" id="{00000000-0008-0000-0300-0000F0010000}"/>
            </a:ext>
          </a:extLst>
        </xdr:cNvPr>
        <xdr:cNvSpPr/>
      </xdr:nvSpPr>
      <xdr:spPr>
        <a:xfrm rot="18829255">
          <a:off x="7168372" y="7361397"/>
          <a:ext cx="182866" cy="180000"/>
        </a:xfrm>
        <a:prstGeom prst="rtTriangle">
          <a:avLst/>
        </a:prstGeom>
        <a:solidFill>
          <a:srgbClr val="9E9EC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46</xdr:row>
      <xdr:rowOff>126059</xdr:rowOff>
    </xdr:from>
    <xdr:to>
      <xdr:col>38</xdr:col>
      <xdr:colOff>66690</xdr:colOff>
      <xdr:row>47</xdr:row>
      <xdr:rowOff>69610</xdr:rowOff>
    </xdr:to>
    <xdr:sp macro="" textlink="">
      <xdr:nvSpPr>
        <xdr:cNvPr id="492" name="楕円 491">
          <a:extLst>
            <a:ext uri="{FF2B5EF4-FFF2-40B4-BE49-F238E27FC236}">
              <a16:creationId xmlns:a16="http://schemas.microsoft.com/office/drawing/2014/main" id="{00000000-0008-0000-0300-0000EC010000}"/>
            </a:ext>
          </a:extLst>
        </xdr:cNvPr>
        <xdr:cNvSpPr/>
      </xdr:nvSpPr>
      <xdr:spPr>
        <a:xfrm>
          <a:off x="7213921" y="7092916"/>
          <a:ext cx="91769" cy="93230"/>
        </a:xfrm>
        <a:prstGeom prst="ellipse">
          <a:avLst/>
        </a:prstGeom>
        <a:solidFill>
          <a:srgbClr val="9F9FC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165421</xdr:colOff>
      <xdr:row>46</xdr:row>
      <xdr:rowOff>9560</xdr:rowOff>
    </xdr:from>
    <xdr:to>
      <xdr:col>38</xdr:col>
      <xdr:colOff>66690</xdr:colOff>
      <xdr:row>46</xdr:row>
      <xdr:rowOff>102790</xdr:rowOff>
    </xdr:to>
    <xdr:sp macro="" textlink="">
      <xdr:nvSpPr>
        <xdr:cNvPr id="493" name="楕円 492">
          <a:extLst>
            <a:ext uri="{FF2B5EF4-FFF2-40B4-BE49-F238E27FC236}">
              <a16:creationId xmlns:a16="http://schemas.microsoft.com/office/drawing/2014/main" id="{00000000-0008-0000-0300-0000ED010000}"/>
            </a:ext>
          </a:extLst>
        </xdr:cNvPr>
        <xdr:cNvSpPr/>
      </xdr:nvSpPr>
      <xdr:spPr>
        <a:xfrm>
          <a:off x="7213921" y="6976417"/>
          <a:ext cx="91769" cy="93230"/>
        </a:xfrm>
        <a:prstGeom prst="ellipse">
          <a:avLst/>
        </a:prstGeom>
        <a:solidFill>
          <a:srgbClr val="9F9FC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130746</xdr:colOff>
      <xdr:row>8</xdr:row>
      <xdr:rowOff>85539</xdr:rowOff>
    </xdr:from>
    <xdr:to>
      <xdr:col>40</xdr:col>
      <xdr:colOff>101365</xdr:colOff>
      <xdr:row>15</xdr:row>
      <xdr:rowOff>21508</xdr:rowOff>
    </xdr:to>
    <xdr:sp macro="" textlink="">
      <xdr:nvSpPr>
        <xdr:cNvPr id="487" name="楕円 486">
          <a:extLst>
            <a:ext uri="{FF2B5EF4-FFF2-40B4-BE49-F238E27FC236}">
              <a16:creationId xmlns:a16="http://schemas.microsoft.com/office/drawing/2014/main" id="{00000000-0008-0000-0300-0000E7010000}"/>
            </a:ext>
          </a:extLst>
        </xdr:cNvPr>
        <xdr:cNvSpPr/>
      </xdr:nvSpPr>
      <xdr:spPr>
        <a:xfrm>
          <a:off x="6798246" y="1311365"/>
          <a:ext cx="923119" cy="9216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167505</xdr:colOff>
      <xdr:row>8</xdr:row>
      <xdr:rowOff>127751</xdr:rowOff>
    </xdr:from>
    <xdr:to>
      <xdr:col>40</xdr:col>
      <xdr:colOff>64605</xdr:colOff>
      <xdr:row>14</xdr:row>
      <xdr:rowOff>120101</xdr:rowOff>
    </xdr:to>
    <xdr:sp macro="" textlink="">
      <xdr:nvSpPr>
        <xdr:cNvPr id="489" name="楕円 488">
          <a:extLst>
            <a:ext uri="{FF2B5EF4-FFF2-40B4-BE49-F238E27FC236}">
              <a16:creationId xmlns:a16="http://schemas.microsoft.com/office/drawing/2014/main" id="{00000000-0008-0000-0300-0000E9010000}"/>
            </a:ext>
          </a:extLst>
        </xdr:cNvPr>
        <xdr:cNvSpPr/>
      </xdr:nvSpPr>
      <xdr:spPr>
        <a:xfrm>
          <a:off x="6835005" y="1353577"/>
          <a:ext cx="849600" cy="837176"/>
        </a:xfrm>
        <a:prstGeom prst="ellipse">
          <a:avLst/>
        </a:prstGeom>
        <a:solidFill>
          <a:schemeClr val="bg1"/>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24417</xdr:colOff>
      <xdr:row>9</xdr:row>
      <xdr:rowOff>30679</xdr:rowOff>
    </xdr:from>
    <xdr:to>
      <xdr:col>40</xdr:col>
      <xdr:colOff>17194</xdr:colOff>
      <xdr:row>14</xdr:row>
      <xdr:rowOff>76370</xdr:rowOff>
    </xdr:to>
    <xdr:sp macro="" textlink="">
      <xdr:nvSpPr>
        <xdr:cNvPr id="490" name="楕円 489">
          <a:extLst>
            <a:ext uri="{FF2B5EF4-FFF2-40B4-BE49-F238E27FC236}">
              <a16:creationId xmlns:a16="http://schemas.microsoft.com/office/drawing/2014/main" id="{00000000-0008-0000-0300-0000EA010000}"/>
            </a:ext>
          </a:extLst>
        </xdr:cNvPr>
        <xdr:cNvSpPr/>
      </xdr:nvSpPr>
      <xdr:spPr>
        <a:xfrm>
          <a:off x="6882417" y="1397309"/>
          <a:ext cx="754777" cy="749713"/>
        </a:xfrm>
        <a:prstGeom prst="ellipse">
          <a:avLst/>
        </a:prstGeom>
        <a:solidFill>
          <a:srgbClr val="00206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lnSpc>
              <a:spcPts val="700"/>
            </a:lnSpc>
          </a:pPr>
          <a:r>
            <a:rPr kumimoji="1" lang="en-US" altLang="ja-JP" sz="1050">
              <a:latin typeface="Aptos Narrow" panose="020B0004020202020204" pitchFamily="34" charset="0"/>
            </a:rPr>
            <a:t>STEP</a:t>
          </a:r>
        </a:p>
        <a:p>
          <a:pPr algn="ctr"/>
          <a:r>
            <a:rPr kumimoji="1" lang="en-US" altLang="ja-JP" sz="2400">
              <a:latin typeface="Aptos Narrow" panose="020B0004020202020204" pitchFamily="34" charset="0"/>
            </a:rPr>
            <a:t>01</a:t>
          </a:r>
          <a:endParaRPr kumimoji="1" lang="ja-JP" altLang="en-US" sz="2400">
            <a:latin typeface="Aptos Narrow" panose="020B0004020202020204" pitchFamily="34" charset="0"/>
          </a:endParaRPr>
        </a:p>
      </xdr:txBody>
    </xdr:sp>
    <xdr:clientData/>
  </xdr:twoCellAnchor>
  <xdr:twoCellAnchor>
    <xdr:from>
      <xdr:col>35</xdr:col>
      <xdr:colOff>131505</xdr:colOff>
      <xdr:row>17</xdr:row>
      <xdr:rowOff>78844</xdr:rowOff>
    </xdr:from>
    <xdr:to>
      <xdr:col>40</xdr:col>
      <xdr:colOff>100605</xdr:colOff>
      <xdr:row>24</xdr:row>
      <xdr:rowOff>14813</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6799005" y="2571909"/>
          <a:ext cx="921600" cy="9216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167505</xdr:colOff>
      <xdr:row>17</xdr:row>
      <xdr:rowOff>121056</xdr:rowOff>
    </xdr:from>
    <xdr:to>
      <xdr:col>40</xdr:col>
      <xdr:colOff>64605</xdr:colOff>
      <xdr:row>23</xdr:row>
      <xdr:rowOff>113406</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6835005" y="2614121"/>
          <a:ext cx="849600" cy="837176"/>
        </a:xfrm>
        <a:prstGeom prst="ellipse">
          <a:avLst/>
        </a:prstGeom>
        <a:solidFill>
          <a:schemeClr val="bg1"/>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18406</xdr:colOff>
      <xdr:row>18</xdr:row>
      <xdr:rowOff>20181</xdr:rowOff>
    </xdr:from>
    <xdr:to>
      <xdr:col>40</xdr:col>
      <xdr:colOff>23205</xdr:colOff>
      <xdr:row>23</xdr:row>
      <xdr:rowOff>73477</xdr:rowOff>
    </xdr:to>
    <xdr:sp macro="" textlink="">
      <xdr:nvSpPr>
        <xdr:cNvPr id="485" name="楕円 484">
          <a:extLst>
            <a:ext uri="{FF2B5EF4-FFF2-40B4-BE49-F238E27FC236}">
              <a16:creationId xmlns:a16="http://schemas.microsoft.com/office/drawing/2014/main" id="{00000000-0008-0000-0300-0000E5010000}"/>
            </a:ext>
          </a:extLst>
        </xdr:cNvPr>
        <xdr:cNvSpPr/>
      </xdr:nvSpPr>
      <xdr:spPr>
        <a:xfrm>
          <a:off x="6876406" y="2654051"/>
          <a:ext cx="766799" cy="757317"/>
        </a:xfrm>
        <a:prstGeom prst="ellipse">
          <a:avLst/>
        </a:prstGeom>
        <a:solidFill>
          <a:srgbClr val="002060"/>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lnSpc>
              <a:spcPts val="700"/>
            </a:lnSpc>
          </a:pPr>
          <a:r>
            <a:rPr kumimoji="1" lang="en-US" altLang="ja-JP" sz="1050">
              <a:latin typeface="Aptos Narrow" panose="020B0004020202020204" pitchFamily="34" charset="0"/>
            </a:rPr>
            <a:t>STEP</a:t>
          </a:r>
        </a:p>
        <a:p>
          <a:pPr algn="ctr"/>
          <a:r>
            <a:rPr kumimoji="1" lang="en-US" altLang="ja-JP" sz="2400">
              <a:latin typeface="Aptos Narrow" panose="020B0004020202020204" pitchFamily="34" charset="0"/>
            </a:rPr>
            <a:t>02</a:t>
          </a:r>
          <a:endParaRPr kumimoji="1" lang="ja-JP" altLang="en-US" sz="2400">
            <a:latin typeface="Aptos Narrow" panose="020B0004020202020204" pitchFamily="34" charset="0"/>
          </a:endParaRPr>
        </a:p>
      </xdr:txBody>
    </xdr:sp>
    <xdr:clientData/>
  </xdr:twoCellAnchor>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urofins.co.jp/&#29872;&#22659;&#20998;&#26512;/isoiec-17025&#35430;&#39443;&#25152;&#35469;&#23450;-&#12518;&#12540;&#12525;&#12501;&#12451;&#12531;&#26085;&#26412;&#32207;&#30740;&#26666;&#24335;&#20250;&#31038;/" TargetMode="External"/><Relationship Id="rId2" Type="http://schemas.openxmlformats.org/officeDocument/2006/relationships/hyperlink" Target="https://www.eurofins.co.jp/&#29872;&#22659;&#20998;&#26512;/&#12469;&#12540;&#12499;&#12473;/&#12450;&#12473;&#12505;&#12473;&#12488;/&#20998;&#26512;/" TargetMode="External"/><Relationship Id="rId1" Type="http://schemas.openxmlformats.org/officeDocument/2006/relationships/hyperlink" Target="https://www.eurofins.co.jp/&#29872;&#22659;&#20998;&#26512;/&#12469;&#12540;&#12499;&#12473;/&#12450;&#12473;&#12505;&#12473;&#12488;/&#12450;&#12473;&#12505;&#12473;&#12488;&#20998;&#26512;&#12469;&#12540;&#12499;&#12473;&#12395;&#38306;&#12377;&#12427;&#20813;&#36012;&#20107;&#38917;/"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eurofins.co.jp/&#29872;&#22659;&#20998;&#26512;/&#12469;&#12540;&#12499;&#12473;/&#12450;&#12473;&#12505;&#12473;&#12488;/&#12450;&#12473;&#12505;&#12473;&#12488;&#20998;&#26512;&#20381;&#38972;&#26360;-&#35352;&#36617;&#20363;/"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mailto:ns_order_hamamatsu@etjp.eurofinsasia.com"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ns_order_fukushima@etjp.eurofinsasia.com" TargetMode="External"/><Relationship Id="rId3" Type="http://schemas.openxmlformats.org/officeDocument/2006/relationships/hyperlink" Target="mailto:jp12-ns-order-hamamatsu@eurofins.com" TargetMode="External"/><Relationship Id="rId7" Type="http://schemas.openxmlformats.org/officeDocument/2006/relationships/hyperlink" Target="mailto:ns_order_hamamatsu@etjp.eurofinsasia.com" TargetMode="External"/><Relationship Id="rId2" Type="http://schemas.openxmlformats.org/officeDocument/2006/relationships/hyperlink" Target="https://www.eurofins.co.jp/%E7%92%B0%E5%A2%83%E5%88%86%E6%9E%90/%E3%82%B5%E3%83%BC%E3%83%93%E3%82%B9/%E3%82%A2%E3%82%B9%E3%83%99%E3%82%B9%E3%83%88/" TargetMode="External"/><Relationship Id="rId1" Type="http://schemas.openxmlformats.org/officeDocument/2006/relationships/hyperlink" Target="https://www.eurofins.co.jp/&#12450;&#12473;&#12505;&#12473;&#12488;TOP" TargetMode="External"/><Relationship Id="rId6" Type="http://schemas.openxmlformats.org/officeDocument/2006/relationships/hyperlink" Target="mailto:ns_order_hamamatsu@etjp.eurofinsasia.com" TargetMode="External"/><Relationship Id="rId11" Type="http://schemas.openxmlformats.org/officeDocument/2006/relationships/comments" Target="../comments1.xml"/><Relationship Id="rId5" Type="http://schemas.openxmlformats.org/officeDocument/2006/relationships/hyperlink" Target="mailto:ens-info@nihonsoken.biz" TargetMode="External"/><Relationship Id="rId10" Type="http://schemas.openxmlformats.org/officeDocument/2006/relationships/vmlDrawing" Target="../drawings/vmlDrawing2.vml"/><Relationship Id="rId4" Type="http://schemas.openxmlformats.org/officeDocument/2006/relationships/hyperlink" Target="mailto:jp12-ns-order-hamamatsu@eurofins.com"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DAB89-D844-43A4-8D71-A6F8EEFE6218}">
  <dimension ref="A1:Z63"/>
  <sheetViews>
    <sheetView showGridLines="0" tabSelected="1" zoomScaleNormal="100" workbookViewId="0"/>
  </sheetViews>
  <sheetFormatPr defaultColWidth="0" defaultRowHeight="16.2" zeroHeight="1" x14ac:dyDescent="0.45"/>
  <cols>
    <col min="1" max="1" width="7.69921875" style="386" bestFit="1" customWidth="1"/>
    <col min="2" max="15" width="5.59765625" style="386" customWidth="1"/>
    <col min="16" max="26" width="0" style="386" hidden="1" customWidth="1"/>
    <col min="27" max="16384" width="5.59765625" style="386" hidden="1"/>
  </cols>
  <sheetData>
    <row r="1" spans="1:26" x14ac:dyDescent="0.45"/>
    <row r="2" spans="1:26" x14ac:dyDescent="0.45"/>
    <row r="3" spans="1:26" x14ac:dyDescent="0.45">
      <c r="L3" s="485" t="s">
        <v>51</v>
      </c>
    </row>
    <row r="4" spans="1:26" ht="27" customHeight="1" x14ac:dyDescent="0.45">
      <c r="A4" s="488" t="s">
        <v>644</v>
      </c>
      <c r="B4" s="488"/>
      <c r="C4" s="488"/>
      <c r="D4" s="488"/>
      <c r="E4" s="488"/>
      <c r="F4" s="488"/>
      <c r="G4" s="488"/>
      <c r="H4" s="488"/>
      <c r="I4" s="488"/>
      <c r="J4" s="488"/>
      <c r="K4" s="488"/>
      <c r="L4" s="488"/>
      <c r="M4" s="488"/>
      <c r="N4" s="488"/>
      <c r="O4" s="488"/>
      <c r="P4" s="387"/>
      <c r="Q4" s="387"/>
      <c r="R4" s="387"/>
      <c r="S4" s="387"/>
      <c r="T4" s="387"/>
      <c r="U4" s="387"/>
      <c r="V4" s="387"/>
      <c r="W4" s="387"/>
      <c r="X4" s="387"/>
      <c r="Y4" s="387"/>
      <c r="Z4" s="387"/>
    </row>
    <row r="5" spans="1:26" ht="6" customHeight="1" x14ac:dyDescent="0.45">
      <c r="A5" s="388"/>
      <c r="B5" s="387"/>
      <c r="C5" s="387"/>
      <c r="D5" s="387"/>
      <c r="E5" s="387"/>
      <c r="F5" s="387"/>
      <c r="G5" s="387"/>
      <c r="H5" s="387"/>
      <c r="I5" s="387"/>
      <c r="J5" s="387"/>
      <c r="K5" s="387"/>
      <c r="L5" s="387"/>
      <c r="M5" s="387"/>
      <c r="N5" s="387"/>
      <c r="O5" s="387"/>
      <c r="P5" s="387"/>
      <c r="Q5" s="387"/>
      <c r="R5" s="387"/>
      <c r="S5" s="387"/>
      <c r="T5" s="387"/>
      <c r="U5" s="387"/>
      <c r="V5" s="387"/>
      <c r="W5" s="387"/>
      <c r="X5" s="387"/>
      <c r="Y5" s="387"/>
      <c r="Z5" s="387"/>
    </row>
    <row r="6" spans="1:26" x14ac:dyDescent="0.45">
      <c r="A6" s="390" t="s">
        <v>700</v>
      </c>
      <c r="B6" s="387"/>
      <c r="C6" s="387"/>
      <c r="D6" s="387"/>
      <c r="E6" s="387"/>
      <c r="F6" s="387"/>
      <c r="G6" s="387"/>
      <c r="H6" s="387"/>
      <c r="I6" s="387"/>
      <c r="J6" s="387"/>
      <c r="K6" s="387"/>
      <c r="L6" s="387"/>
      <c r="M6" s="387"/>
      <c r="N6" s="387"/>
      <c r="O6" s="387"/>
      <c r="P6" s="387"/>
      <c r="Q6" s="387"/>
      <c r="R6" s="387"/>
      <c r="S6" s="387"/>
      <c r="T6" s="387"/>
      <c r="U6" s="387"/>
      <c r="V6" s="387"/>
      <c r="W6" s="387"/>
      <c r="X6" s="387"/>
      <c r="Y6" s="387"/>
      <c r="Z6" s="387"/>
    </row>
    <row r="7" spans="1:26" x14ac:dyDescent="0.45">
      <c r="A7" s="390" t="s">
        <v>701</v>
      </c>
      <c r="B7" s="387"/>
      <c r="C7" s="387"/>
      <c r="D7" s="387"/>
      <c r="E7" s="387"/>
      <c r="F7" s="387"/>
      <c r="G7" s="387"/>
      <c r="H7" s="387"/>
      <c r="I7" s="387"/>
      <c r="J7" s="387"/>
      <c r="K7" s="387"/>
      <c r="L7" s="387"/>
      <c r="M7" s="387"/>
      <c r="N7" s="387"/>
      <c r="O7" s="387"/>
      <c r="P7" s="387"/>
      <c r="Q7" s="387"/>
      <c r="R7" s="387"/>
      <c r="S7" s="387"/>
      <c r="T7" s="387"/>
      <c r="U7" s="387"/>
      <c r="V7" s="387"/>
      <c r="W7" s="387"/>
      <c r="X7" s="387"/>
      <c r="Y7" s="387"/>
      <c r="Z7" s="387"/>
    </row>
    <row r="8" spans="1:26" ht="9" customHeight="1" x14ac:dyDescent="0.45">
      <c r="A8" s="390"/>
      <c r="B8" s="387"/>
      <c r="C8" s="387"/>
      <c r="D8" s="387"/>
      <c r="E8" s="387"/>
      <c r="F8" s="387"/>
      <c r="G8" s="387"/>
      <c r="H8" s="387"/>
      <c r="I8" s="387"/>
      <c r="J8" s="387"/>
      <c r="K8" s="387"/>
      <c r="L8" s="387"/>
      <c r="M8" s="387"/>
      <c r="N8" s="387"/>
      <c r="O8" s="387"/>
      <c r="P8" s="387"/>
      <c r="Q8" s="387"/>
      <c r="R8" s="387"/>
      <c r="S8" s="387"/>
      <c r="T8" s="387"/>
      <c r="U8" s="387"/>
      <c r="V8" s="387"/>
      <c r="W8" s="387"/>
      <c r="X8" s="387"/>
      <c r="Y8" s="387"/>
      <c r="Z8" s="387"/>
    </row>
    <row r="9" spans="1:26" x14ac:dyDescent="0.45">
      <c r="A9" s="390" t="s">
        <v>702</v>
      </c>
      <c r="B9" s="387"/>
      <c r="C9" s="387"/>
      <c r="D9" s="387"/>
      <c r="E9" s="387"/>
      <c r="F9" s="387"/>
      <c r="G9" s="387"/>
      <c r="H9" s="387"/>
      <c r="I9" s="387"/>
      <c r="J9" s="387"/>
      <c r="K9" s="387"/>
      <c r="L9" s="387"/>
      <c r="M9" s="387"/>
      <c r="N9" s="387"/>
      <c r="O9" s="387"/>
      <c r="P9" s="387"/>
      <c r="Q9" s="387"/>
      <c r="R9" s="387"/>
      <c r="S9" s="387"/>
      <c r="T9" s="387"/>
      <c r="U9" s="387"/>
      <c r="V9" s="387"/>
      <c r="W9" s="387"/>
      <c r="X9" s="387"/>
      <c r="Y9" s="387"/>
      <c r="Z9" s="387"/>
    </row>
    <row r="10" spans="1:26" x14ac:dyDescent="0.45">
      <c r="A10" s="391" t="s">
        <v>703</v>
      </c>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row>
    <row r="11" spans="1:26" x14ac:dyDescent="0.45">
      <c r="A11" s="390" t="s">
        <v>704</v>
      </c>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row>
    <row r="12" spans="1:26" x14ac:dyDescent="0.45">
      <c r="A12" s="391" t="s">
        <v>705</v>
      </c>
      <c r="B12" s="392"/>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row>
    <row r="13" spans="1:26" x14ac:dyDescent="0.45">
      <c r="A13" s="390" t="s">
        <v>706</v>
      </c>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row>
    <row r="14" spans="1:26" x14ac:dyDescent="0.45">
      <c r="A14" s="391" t="s">
        <v>707</v>
      </c>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row>
    <row r="15" spans="1:26" x14ac:dyDescent="0.45">
      <c r="A15" s="390" t="s">
        <v>708</v>
      </c>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row>
    <row r="16" spans="1:26" x14ac:dyDescent="0.45">
      <c r="A16" s="390" t="s">
        <v>709</v>
      </c>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row>
    <row r="17" spans="1:26" x14ac:dyDescent="0.45">
      <c r="A17" s="390" t="s">
        <v>710</v>
      </c>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row>
    <row r="18" spans="1:26" x14ac:dyDescent="0.45">
      <c r="A18" s="390" t="s">
        <v>711</v>
      </c>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row>
    <row r="19" spans="1:26" x14ac:dyDescent="0.45">
      <c r="A19" s="390" t="s">
        <v>712</v>
      </c>
      <c r="B19" s="387"/>
      <c r="C19" s="387"/>
      <c r="D19" s="387"/>
      <c r="E19" s="387"/>
      <c r="F19" s="387"/>
      <c r="G19" s="387"/>
      <c r="H19" s="387"/>
      <c r="I19" s="387"/>
      <c r="J19" s="387"/>
      <c r="K19" s="387"/>
      <c r="L19" s="387"/>
      <c r="M19" s="387"/>
      <c r="N19" s="387"/>
      <c r="O19" s="387"/>
      <c r="P19" s="387"/>
      <c r="Q19" s="387"/>
      <c r="R19" s="387"/>
      <c r="S19" s="387"/>
      <c r="T19" s="387"/>
      <c r="U19" s="387"/>
      <c r="V19" s="387"/>
      <c r="W19" s="387"/>
      <c r="X19" s="387"/>
      <c r="Y19" s="387"/>
      <c r="Z19" s="387"/>
    </row>
    <row r="20" spans="1:26" x14ac:dyDescent="0.45">
      <c r="A20" s="390" t="s">
        <v>713</v>
      </c>
      <c r="B20" s="387"/>
      <c r="C20" s="387"/>
      <c r="D20" s="387"/>
      <c r="E20" s="387"/>
      <c r="F20" s="387"/>
      <c r="G20" s="387"/>
      <c r="H20" s="387"/>
      <c r="I20" s="387"/>
      <c r="J20" s="387"/>
      <c r="K20" s="387"/>
      <c r="L20" s="387"/>
      <c r="M20" s="387"/>
      <c r="N20" s="387"/>
      <c r="O20" s="387"/>
      <c r="P20" s="387"/>
      <c r="Q20" s="387"/>
      <c r="R20" s="387"/>
      <c r="S20" s="387"/>
      <c r="T20" s="387"/>
      <c r="U20" s="387"/>
      <c r="V20" s="387"/>
      <c r="W20" s="387"/>
      <c r="X20" s="387"/>
      <c r="Y20" s="387"/>
      <c r="Z20" s="387"/>
    </row>
    <row r="21" spans="1:26" x14ac:dyDescent="0.45">
      <c r="A21" s="390" t="s">
        <v>714</v>
      </c>
      <c r="B21" s="387"/>
      <c r="C21" s="387"/>
      <c r="D21" s="387"/>
      <c r="E21" s="387"/>
      <c r="F21" s="387"/>
      <c r="G21" s="387"/>
      <c r="H21" s="387"/>
      <c r="I21" s="387"/>
      <c r="J21" s="387"/>
      <c r="K21" s="387"/>
      <c r="L21" s="387"/>
      <c r="M21" s="387"/>
      <c r="N21" s="387"/>
      <c r="O21" s="387"/>
      <c r="P21" s="387"/>
      <c r="Q21" s="387"/>
      <c r="R21" s="387"/>
      <c r="S21" s="387"/>
      <c r="T21" s="387"/>
      <c r="U21" s="387"/>
      <c r="V21" s="387"/>
      <c r="W21" s="387"/>
      <c r="X21" s="387"/>
      <c r="Y21" s="387"/>
      <c r="Z21" s="387"/>
    </row>
    <row r="22" spans="1:26" x14ac:dyDescent="0.45">
      <c r="A22" s="390" t="s">
        <v>715</v>
      </c>
      <c r="B22" s="387"/>
      <c r="C22" s="387"/>
      <c r="D22" s="387"/>
      <c r="E22" s="387"/>
      <c r="F22" s="387"/>
      <c r="G22" s="387"/>
      <c r="H22" s="387"/>
      <c r="I22" s="387"/>
      <c r="J22" s="387"/>
      <c r="K22" s="387"/>
      <c r="L22" s="387"/>
      <c r="M22" s="387"/>
      <c r="N22" s="387"/>
      <c r="O22" s="387"/>
      <c r="P22" s="387"/>
      <c r="Q22" s="387"/>
      <c r="R22" s="387"/>
      <c r="S22" s="387"/>
      <c r="T22" s="387"/>
      <c r="U22" s="387"/>
      <c r="V22" s="387"/>
      <c r="W22" s="387"/>
      <c r="X22" s="387"/>
      <c r="Y22" s="387"/>
      <c r="Z22" s="387"/>
    </row>
    <row r="23" spans="1:26" x14ac:dyDescent="0.45">
      <c r="A23" s="390" t="s">
        <v>716</v>
      </c>
      <c r="B23" s="387"/>
      <c r="C23" s="387"/>
      <c r="D23" s="387"/>
      <c r="E23" s="387"/>
      <c r="F23" s="387"/>
      <c r="G23" s="387"/>
      <c r="H23" s="387"/>
      <c r="I23" s="387"/>
      <c r="J23" s="387"/>
      <c r="K23" s="387"/>
      <c r="L23" s="387"/>
      <c r="M23" s="387"/>
      <c r="N23" s="387"/>
      <c r="O23" s="387"/>
      <c r="P23" s="387"/>
      <c r="Q23" s="387"/>
      <c r="R23" s="387"/>
      <c r="S23" s="387"/>
      <c r="T23" s="387"/>
      <c r="U23" s="387"/>
      <c r="V23" s="387"/>
      <c r="W23" s="387"/>
      <c r="X23" s="387"/>
      <c r="Y23" s="387"/>
      <c r="Z23" s="387"/>
    </row>
    <row r="24" spans="1:26" x14ac:dyDescent="0.45">
      <c r="A24" s="390" t="s">
        <v>717</v>
      </c>
      <c r="B24" s="387"/>
      <c r="C24" s="387"/>
      <c r="D24" s="387"/>
      <c r="E24" s="387"/>
      <c r="F24" s="387"/>
      <c r="G24" s="387"/>
      <c r="H24" s="387"/>
      <c r="I24" s="387"/>
      <c r="J24" s="387"/>
      <c r="K24" s="387"/>
      <c r="L24" s="387"/>
      <c r="M24" s="387"/>
      <c r="N24" s="387"/>
      <c r="O24" s="387"/>
      <c r="P24" s="387"/>
      <c r="Q24" s="387"/>
      <c r="R24" s="387"/>
      <c r="S24" s="387"/>
      <c r="T24" s="387"/>
      <c r="U24" s="387"/>
      <c r="V24" s="387"/>
      <c r="W24" s="387"/>
      <c r="X24" s="387"/>
      <c r="Y24" s="387"/>
      <c r="Z24" s="387"/>
    </row>
    <row r="25" spans="1:26" x14ac:dyDescent="0.45">
      <c r="A25" s="390" t="s">
        <v>718</v>
      </c>
      <c r="B25" s="387"/>
      <c r="C25" s="387"/>
      <c r="D25" s="387"/>
      <c r="E25" s="387"/>
      <c r="F25" s="387"/>
      <c r="G25" s="387"/>
      <c r="H25" s="387"/>
      <c r="I25" s="387"/>
      <c r="J25" s="387"/>
      <c r="K25" s="387"/>
      <c r="L25" s="387"/>
      <c r="M25" s="387"/>
      <c r="N25" s="387"/>
      <c r="O25" s="387"/>
      <c r="P25" s="387"/>
      <c r="Q25" s="387"/>
      <c r="R25" s="387"/>
      <c r="S25" s="387"/>
      <c r="T25" s="387"/>
      <c r="U25" s="387"/>
      <c r="V25" s="387"/>
      <c r="W25" s="387"/>
      <c r="X25" s="387"/>
      <c r="Y25" s="387"/>
      <c r="Z25" s="387"/>
    </row>
    <row r="26" spans="1:26" x14ac:dyDescent="0.45">
      <c r="A26" s="390" t="s">
        <v>719</v>
      </c>
      <c r="B26" s="38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row>
    <row r="27" spans="1:26" x14ac:dyDescent="0.45">
      <c r="A27" s="390" t="s">
        <v>697</v>
      </c>
      <c r="B27" s="470"/>
      <c r="C27" s="470"/>
      <c r="D27" s="470"/>
      <c r="E27" s="470"/>
      <c r="F27" s="470"/>
      <c r="G27" s="470"/>
      <c r="H27" s="470"/>
      <c r="I27" s="470"/>
      <c r="J27" s="470"/>
      <c r="K27" s="470"/>
      <c r="L27" s="470"/>
      <c r="M27" s="470"/>
      <c r="N27" s="470"/>
      <c r="O27" s="470"/>
      <c r="P27" s="387"/>
      <c r="Q27" s="387"/>
      <c r="R27" s="387"/>
      <c r="S27" s="387"/>
      <c r="T27" s="387"/>
      <c r="U27" s="387"/>
      <c r="V27" s="387"/>
      <c r="W27" s="387"/>
      <c r="X27" s="387"/>
      <c r="Y27" s="387"/>
      <c r="Z27" s="387"/>
    </row>
    <row r="28" spans="1:26" x14ac:dyDescent="0.45">
      <c r="A28" s="390" t="s">
        <v>720</v>
      </c>
      <c r="B28" s="387"/>
      <c r="C28" s="387"/>
      <c r="D28" s="387"/>
      <c r="E28" s="387"/>
      <c r="F28" s="387"/>
      <c r="G28" s="387"/>
      <c r="H28" s="387"/>
      <c r="I28" s="387"/>
      <c r="J28" s="387"/>
      <c r="K28" s="387"/>
      <c r="L28" s="387"/>
      <c r="M28" s="387"/>
      <c r="N28" s="387"/>
      <c r="O28" s="387"/>
      <c r="P28" s="387"/>
      <c r="Q28" s="387"/>
      <c r="R28" s="387"/>
      <c r="S28" s="387"/>
      <c r="T28" s="387"/>
      <c r="U28" s="387"/>
      <c r="V28" s="387"/>
      <c r="W28" s="387"/>
      <c r="X28" s="387"/>
      <c r="Y28" s="387"/>
      <c r="Z28" s="387"/>
    </row>
    <row r="29" spans="1:26" x14ac:dyDescent="0.45">
      <c r="A29" s="391" t="s">
        <v>705</v>
      </c>
      <c r="B29" s="387"/>
      <c r="C29" s="387"/>
      <c r="D29" s="387"/>
      <c r="E29" s="387"/>
      <c r="F29" s="387"/>
      <c r="G29" s="387"/>
      <c r="H29" s="387"/>
      <c r="I29" s="387"/>
      <c r="J29" s="387"/>
      <c r="K29" s="387"/>
      <c r="L29" s="387"/>
      <c r="M29" s="387"/>
      <c r="N29" s="387"/>
      <c r="O29" s="387"/>
      <c r="P29" s="387"/>
      <c r="Q29" s="387"/>
      <c r="R29" s="387"/>
      <c r="S29" s="387"/>
      <c r="T29" s="387"/>
      <c r="U29" s="387"/>
      <c r="V29" s="387"/>
      <c r="W29" s="387"/>
      <c r="X29" s="387"/>
      <c r="Y29" s="387"/>
      <c r="Z29" s="387"/>
    </row>
    <row r="30" spans="1:26" x14ac:dyDescent="0.45">
      <c r="A30" s="390" t="s">
        <v>698</v>
      </c>
      <c r="B30" s="387"/>
      <c r="C30" s="387"/>
      <c r="D30" s="387"/>
      <c r="E30" s="387"/>
      <c r="F30" s="387"/>
      <c r="G30" s="387"/>
      <c r="H30" s="387"/>
      <c r="I30" s="387"/>
      <c r="J30" s="387"/>
      <c r="K30" s="387"/>
      <c r="L30" s="387"/>
      <c r="M30" s="387"/>
      <c r="N30" s="387"/>
      <c r="O30" s="387"/>
      <c r="P30" s="387"/>
      <c r="Q30" s="387"/>
      <c r="R30" s="387"/>
      <c r="S30" s="387"/>
      <c r="T30" s="387"/>
      <c r="U30" s="387"/>
      <c r="V30" s="387"/>
      <c r="W30" s="387"/>
      <c r="X30" s="387"/>
      <c r="Y30" s="387"/>
      <c r="Z30" s="387"/>
    </row>
    <row r="31" spans="1:26" ht="9" customHeight="1" x14ac:dyDescent="0.45">
      <c r="A31" s="390"/>
      <c r="B31" s="387"/>
      <c r="C31" s="387"/>
      <c r="D31" s="387"/>
      <c r="E31" s="387"/>
      <c r="F31" s="387"/>
      <c r="G31" s="387"/>
      <c r="H31" s="387"/>
      <c r="I31" s="387"/>
      <c r="J31" s="387"/>
      <c r="K31" s="387"/>
      <c r="L31" s="387"/>
      <c r="M31" s="387"/>
      <c r="N31" s="387"/>
      <c r="O31" s="387"/>
      <c r="P31" s="387"/>
      <c r="Q31" s="387"/>
      <c r="R31" s="387"/>
      <c r="S31" s="387"/>
      <c r="T31" s="387"/>
      <c r="U31" s="387"/>
      <c r="V31" s="387"/>
      <c r="W31" s="387"/>
      <c r="X31" s="387"/>
      <c r="Y31" s="387"/>
      <c r="Z31" s="387"/>
    </row>
    <row r="32" spans="1:26" x14ac:dyDescent="0.45">
      <c r="A32" s="390" t="s">
        <v>721</v>
      </c>
      <c r="B32" s="387"/>
      <c r="C32" s="387"/>
      <c r="D32" s="387"/>
      <c r="E32" s="387"/>
      <c r="F32" s="387"/>
      <c r="G32" s="387"/>
      <c r="H32" s="387"/>
      <c r="I32" s="387"/>
      <c r="J32" s="387"/>
      <c r="K32" s="387"/>
      <c r="L32" s="387"/>
      <c r="M32" s="387"/>
      <c r="N32" s="387"/>
      <c r="O32" s="387"/>
      <c r="P32" s="387"/>
      <c r="Q32" s="387"/>
      <c r="R32" s="387"/>
      <c r="S32" s="387"/>
      <c r="T32" s="387"/>
      <c r="U32" s="387"/>
      <c r="V32" s="387"/>
      <c r="W32" s="387"/>
      <c r="X32" s="387"/>
      <c r="Y32" s="387"/>
      <c r="Z32" s="387"/>
    </row>
    <row r="33" spans="1:26" x14ac:dyDescent="0.45">
      <c r="A33" s="486" t="s">
        <v>722</v>
      </c>
      <c r="B33" s="389"/>
      <c r="C33" s="387"/>
      <c r="D33" s="387"/>
      <c r="E33" s="387"/>
      <c r="F33" s="387"/>
      <c r="G33" s="387"/>
      <c r="H33" s="387"/>
      <c r="I33" s="387"/>
      <c r="J33" s="387"/>
      <c r="K33" s="387"/>
      <c r="L33" s="387"/>
      <c r="M33" s="387"/>
      <c r="N33" s="387"/>
      <c r="O33" s="387"/>
      <c r="P33" s="387"/>
      <c r="Q33" s="387"/>
      <c r="R33" s="387"/>
      <c r="S33" s="387"/>
      <c r="T33" s="387"/>
      <c r="U33" s="387"/>
      <c r="V33" s="387"/>
      <c r="W33" s="387"/>
      <c r="X33" s="387"/>
      <c r="Y33" s="387"/>
      <c r="Z33" s="387"/>
    </row>
    <row r="34" spans="1:26" x14ac:dyDescent="0.45">
      <c r="A34" s="387"/>
      <c r="B34" s="387"/>
      <c r="C34" s="387"/>
      <c r="D34" s="387"/>
      <c r="E34" s="387"/>
      <c r="F34" s="387"/>
      <c r="G34" s="387"/>
      <c r="H34" s="387"/>
      <c r="I34" s="387"/>
      <c r="J34" s="387"/>
      <c r="K34" s="387"/>
      <c r="L34" s="387"/>
      <c r="M34" s="387"/>
      <c r="N34" s="387"/>
      <c r="O34" s="387"/>
      <c r="P34" s="387"/>
      <c r="Q34" s="387"/>
      <c r="R34" s="387"/>
      <c r="S34" s="387"/>
      <c r="T34" s="387"/>
      <c r="U34" s="387"/>
      <c r="V34" s="387"/>
      <c r="W34" s="387"/>
      <c r="X34" s="387"/>
      <c r="Y34" s="387"/>
      <c r="Z34" s="387"/>
    </row>
    <row r="35" spans="1:26" ht="27" customHeight="1" x14ac:dyDescent="0.45">
      <c r="A35" s="488" t="s">
        <v>645</v>
      </c>
      <c r="B35" s="488"/>
      <c r="C35" s="488"/>
      <c r="D35" s="488"/>
      <c r="E35" s="488"/>
      <c r="F35" s="488"/>
      <c r="G35" s="488"/>
      <c r="H35" s="488"/>
      <c r="I35" s="488"/>
      <c r="J35" s="488"/>
      <c r="K35" s="488"/>
      <c r="L35" s="488"/>
      <c r="M35" s="488"/>
      <c r="N35" s="488"/>
      <c r="O35" s="488"/>
      <c r="P35" s="387"/>
      <c r="Q35" s="387"/>
      <c r="R35" s="387"/>
      <c r="S35" s="387"/>
      <c r="T35" s="387"/>
      <c r="U35" s="387"/>
      <c r="V35" s="387"/>
      <c r="W35" s="387"/>
      <c r="X35" s="387"/>
      <c r="Y35" s="387"/>
      <c r="Z35" s="387"/>
    </row>
    <row r="36" spans="1:26" ht="6" customHeight="1" x14ac:dyDescent="0.45">
      <c r="A36" s="393"/>
      <c r="B36" s="393"/>
      <c r="C36" s="393"/>
      <c r="D36" s="393"/>
      <c r="E36" s="393"/>
      <c r="F36" s="393"/>
      <c r="G36" s="393"/>
      <c r="H36" s="393"/>
      <c r="I36" s="393"/>
      <c r="J36" s="393"/>
      <c r="K36" s="393"/>
      <c r="L36" s="393"/>
      <c r="M36" s="393"/>
      <c r="N36" s="393"/>
      <c r="O36" s="393"/>
      <c r="P36" s="387"/>
      <c r="Q36" s="387"/>
      <c r="R36" s="387"/>
      <c r="S36" s="387"/>
      <c r="T36" s="387"/>
      <c r="U36" s="387"/>
      <c r="V36" s="387"/>
      <c r="W36" s="387"/>
      <c r="X36" s="387"/>
      <c r="Y36" s="387"/>
      <c r="Z36" s="387"/>
    </row>
    <row r="37" spans="1:26" x14ac:dyDescent="0.45">
      <c r="A37" s="394" t="s">
        <v>723</v>
      </c>
      <c r="B37" s="387"/>
      <c r="C37" s="387"/>
      <c r="D37" s="387"/>
      <c r="E37" s="387"/>
      <c r="F37" s="387"/>
      <c r="G37" s="387"/>
      <c r="H37" s="387"/>
      <c r="I37" s="387"/>
      <c r="J37" s="387"/>
      <c r="K37" s="387"/>
      <c r="L37" s="387"/>
      <c r="M37" s="387"/>
      <c r="N37" s="387"/>
      <c r="O37" s="387"/>
      <c r="P37" s="387"/>
      <c r="Q37" s="387"/>
      <c r="R37" s="387"/>
      <c r="S37" s="387"/>
      <c r="T37" s="387"/>
      <c r="U37" s="387"/>
      <c r="V37" s="387"/>
      <c r="W37" s="387"/>
      <c r="X37" s="387"/>
      <c r="Y37" s="387"/>
      <c r="Z37" s="387"/>
    </row>
    <row r="38" spans="1:26" x14ac:dyDescent="0.45">
      <c r="A38" s="394" t="s">
        <v>741</v>
      </c>
      <c r="B38" s="387"/>
      <c r="C38" s="387"/>
      <c r="D38" s="387"/>
      <c r="E38" s="387"/>
      <c r="F38" s="387"/>
      <c r="G38" s="387"/>
      <c r="H38" s="387"/>
      <c r="I38" s="387"/>
      <c r="J38" s="387"/>
      <c r="K38" s="387"/>
      <c r="L38" s="387"/>
      <c r="M38" s="387"/>
      <c r="N38" s="387"/>
      <c r="O38" s="387"/>
      <c r="P38" s="387"/>
      <c r="Q38" s="387"/>
      <c r="R38" s="387"/>
      <c r="S38" s="387"/>
      <c r="T38" s="387"/>
      <c r="U38" s="387"/>
      <c r="V38" s="387"/>
      <c r="W38" s="387"/>
      <c r="X38" s="387"/>
      <c r="Y38" s="387"/>
      <c r="Z38" s="387"/>
    </row>
    <row r="39" spans="1:26" x14ac:dyDescent="0.45">
      <c r="A39" s="395" t="s">
        <v>724</v>
      </c>
      <c r="B39" s="387"/>
      <c r="C39" s="387"/>
      <c r="D39" s="387"/>
      <c r="E39" s="387"/>
      <c r="F39" s="387"/>
      <c r="G39" s="387"/>
      <c r="H39" s="387"/>
      <c r="I39" s="387"/>
      <c r="J39" s="387"/>
      <c r="K39" s="387"/>
      <c r="L39" s="387"/>
      <c r="M39" s="387"/>
      <c r="N39" s="387"/>
      <c r="O39" s="387"/>
      <c r="P39" s="387"/>
      <c r="Q39" s="387"/>
      <c r="R39" s="387"/>
      <c r="S39" s="387"/>
      <c r="T39" s="387"/>
      <c r="U39" s="387"/>
      <c r="V39" s="387"/>
      <c r="W39" s="387"/>
      <c r="X39" s="387"/>
      <c r="Y39" s="387"/>
      <c r="Z39" s="387"/>
    </row>
    <row r="40" spans="1:26" x14ac:dyDescent="0.45">
      <c r="A40" s="394" t="s">
        <v>725</v>
      </c>
      <c r="B40" s="387"/>
      <c r="C40" s="387"/>
      <c r="D40" s="387"/>
      <c r="E40" s="387"/>
      <c r="F40" s="387"/>
      <c r="G40" s="387"/>
      <c r="H40" s="387"/>
      <c r="I40" s="387"/>
      <c r="J40" s="387"/>
      <c r="K40" s="387"/>
      <c r="L40" s="387"/>
      <c r="M40" s="387"/>
      <c r="N40" s="387"/>
      <c r="O40" s="387"/>
      <c r="P40" s="387"/>
      <c r="Q40" s="387"/>
      <c r="R40" s="387"/>
      <c r="S40" s="387"/>
      <c r="T40" s="387"/>
      <c r="U40" s="387"/>
      <c r="V40" s="387"/>
      <c r="W40" s="387"/>
      <c r="X40" s="387"/>
      <c r="Y40" s="387"/>
      <c r="Z40" s="387"/>
    </row>
    <row r="41" spans="1:26" x14ac:dyDescent="0.45">
      <c r="A41" s="395" t="s">
        <v>726</v>
      </c>
      <c r="B41" s="387"/>
      <c r="C41" s="387"/>
      <c r="D41" s="387"/>
      <c r="E41" s="387"/>
      <c r="F41" s="387"/>
      <c r="G41" s="387"/>
      <c r="H41" s="387"/>
      <c r="I41" s="387"/>
      <c r="J41" s="387"/>
      <c r="K41" s="387"/>
      <c r="L41" s="387"/>
      <c r="M41" s="387"/>
      <c r="N41" s="387"/>
      <c r="O41" s="387"/>
      <c r="P41" s="387"/>
      <c r="Q41" s="387"/>
      <c r="R41" s="387"/>
      <c r="S41" s="387"/>
      <c r="T41" s="387"/>
      <c r="U41" s="387"/>
      <c r="V41" s="387"/>
      <c r="W41" s="387"/>
      <c r="X41" s="387"/>
      <c r="Y41" s="387"/>
      <c r="Z41" s="387"/>
    </row>
    <row r="42" spans="1:26" x14ac:dyDescent="0.45">
      <c r="A42" s="395" t="s">
        <v>727</v>
      </c>
      <c r="B42" s="387"/>
      <c r="C42" s="387"/>
      <c r="D42" s="387"/>
      <c r="E42" s="387"/>
      <c r="F42" s="387"/>
      <c r="G42" s="387"/>
      <c r="H42" s="387"/>
      <c r="I42" s="387"/>
      <c r="J42" s="387"/>
      <c r="K42" s="387"/>
      <c r="L42" s="387"/>
      <c r="M42" s="387"/>
      <c r="N42" s="387"/>
      <c r="O42" s="387"/>
      <c r="P42" s="387"/>
      <c r="Q42" s="387"/>
      <c r="R42" s="387"/>
      <c r="S42" s="387"/>
      <c r="T42" s="387"/>
      <c r="U42" s="387"/>
      <c r="V42" s="387"/>
      <c r="W42" s="387"/>
      <c r="X42" s="387"/>
      <c r="Y42" s="387"/>
      <c r="Z42" s="387"/>
    </row>
    <row r="43" spans="1:26" x14ac:dyDescent="0.45">
      <c r="A43" s="394" t="s">
        <v>742</v>
      </c>
      <c r="B43" s="387"/>
      <c r="C43" s="387"/>
      <c r="D43" s="387"/>
      <c r="E43" s="387"/>
      <c r="F43" s="387"/>
      <c r="G43" s="387"/>
      <c r="H43" s="387"/>
      <c r="I43" s="387"/>
      <c r="J43" s="387"/>
      <c r="K43" s="387"/>
      <c r="L43" s="387"/>
      <c r="M43" s="387"/>
      <c r="N43" s="387"/>
      <c r="O43" s="387"/>
      <c r="P43" s="387"/>
      <c r="Q43" s="387"/>
      <c r="R43" s="387"/>
      <c r="S43" s="387"/>
      <c r="T43" s="387"/>
      <c r="U43" s="387"/>
      <c r="V43" s="387"/>
      <c r="W43" s="387"/>
      <c r="X43" s="387"/>
      <c r="Y43" s="387"/>
      <c r="Z43" s="387"/>
    </row>
    <row r="44" spans="1:26" x14ac:dyDescent="0.45">
      <c r="A44" s="395" t="s">
        <v>728</v>
      </c>
      <c r="B44" s="387"/>
      <c r="C44" s="387"/>
      <c r="D44" s="387"/>
      <c r="E44" s="387"/>
      <c r="F44" s="387"/>
      <c r="G44" s="387"/>
      <c r="H44" s="387"/>
      <c r="I44" s="387"/>
      <c r="J44" s="387"/>
      <c r="K44" s="387"/>
      <c r="L44" s="387"/>
      <c r="M44" s="387"/>
      <c r="N44" s="387"/>
      <c r="O44" s="387"/>
      <c r="P44" s="387"/>
      <c r="Q44" s="387"/>
      <c r="R44" s="387"/>
      <c r="S44" s="387"/>
      <c r="T44" s="387"/>
      <c r="U44" s="387"/>
      <c r="V44" s="387"/>
      <c r="W44" s="387"/>
      <c r="X44" s="387"/>
      <c r="Y44" s="387"/>
      <c r="Z44" s="387"/>
    </row>
    <row r="45" spans="1:26" x14ac:dyDescent="0.45">
      <c r="A45" s="395" t="s">
        <v>729</v>
      </c>
      <c r="B45" s="387"/>
      <c r="C45" s="387"/>
      <c r="D45" s="387"/>
      <c r="E45" s="387"/>
      <c r="F45" s="387"/>
      <c r="G45" s="387"/>
      <c r="H45" s="387"/>
      <c r="I45" s="387"/>
      <c r="J45" s="387"/>
      <c r="K45" s="387"/>
      <c r="L45" s="387"/>
      <c r="M45" s="387"/>
      <c r="N45" s="387"/>
      <c r="O45" s="387"/>
      <c r="P45" s="387"/>
      <c r="Q45" s="387"/>
      <c r="R45" s="387"/>
      <c r="S45" s="387"/>
      <c r="T45" s="387"/>
      <c r="U45" s="387"/>
      <c r="V45" s="387"/>
      <c r="W45" s="387"/>
      <c r="X45" s="387"/>
      <c r="Y45" s="387"/>
      <c r="Z45" s="387"/>
    </row>
    <row r="46" spans="1:26" x14ac:dyDescent="0.45">
      <c r="A46" s="394" t="s">
        <v>730</v>
      </c>
    </row>
    <row r="47" spans="1:26" x14ac:dyDescent="0.45">
      <c r="A47" s="395" t="s">
        <v>731</v>
      </c>
    </row>
    <row r="48" spans="1:26" x14ac:dyDescent="0.45">
      <c r="A48" s="394" t="s">
        <v>651</v>
      </c>
    </row>
    <row r="49" spans="1:26" x14ac:dyDescent="0.45">
      <c r="A49" s="394" t="s">
        <v>652</v>
      </c>
    </row>
    <row r="50" spans="1:26" x14ac:dyDescent="0.45">
      <c r="A50" s="394" t="s">
        <v>732</v>
      </c>
    </row>
    <row r="51" spans="1:26" x14ac:dyDescent="0.45">
      <c r="A51" s="394" t="s">
        <v>733</v>
      </c>
    </row>
    <row r="52" spans="1:26" x14ac:dyDescent="0.45">
      <c r="A52" s="394" t="s">
        <v>734</v>
      </c>
      <c r="B52" s="387"/>
      <c r="C52" s="387"/>
      <c r="D52" s="387"/>
      <c r="E52" s="387"/>
      <c r="F52" s="387"/>
      <c r="G52" s="387"/>
      <c r="H52" s="387"/>
      <c r="I52" s="387"/>
      <c r="J52" s="387"/>
      <c r="K52" s="387"/>
      <c r="L52" s="387"/>
      <c r="M52" s="387"/>
      <c r="N52" s="387"/>
      <c r="O52" s="387"/>
      <c r="P52" s="387"/>
      <c r="Q52" s="387"/>
      <c r="R52" s="387"/>
      <c r="S52" s="387"/>
      <c r="T52" s="387"/>
      <c r="U52" s="387"/>
      <c r="V52" s="387"/>
      <c r="W52" s="387"/>
      <c r="X52" s="387"/>
      <c r="Y52" s="387"/>
      <c r="Z52" s="387"/>
    </row>
    <row r="53" spans="1:26" x14ac:dyDescent="0.45">
      <c r="A53" s="487" t="s">
        <v>735</v>
      </c>
      <c r="B53" s="389"/>
      <c r="C53" s="387"/>
      <c r="D53" s="387"/>
      <c r="E53" s="387"/>
      <c r="F53" s="387"/>
      <c r="G53" s="387"/>
      <c r="H53" s="387"/>
      <c r="I53" s="387"/>
      <c r="J53" s="387"/>
      <c r="K53" s="387"/>
      <c r="L53" s="387"/>
      <c r="M53" s="387"/>
      <c r="N53" s="387"/>
      <c r="O53" s="387"/>
      <c r="P53" s="387"/>
      <c r="Q53" s="387"/>
      <c r="R53" s="387"/>
      <c r="S53" s="387"/>
      <c r="T53" s="387"/>
      <c r="U53" s="387"/>
      <c r="V53" s="387"/>
      <c r="W53" s="387"/>
      <c r="X53" s="387"/>
      <c r="Y53" s="387"/>
      <c r="Z53" s="387"/>
    </row>
    <row r="54" spans="1:26" x14ac:dyDescent="0.45"/>
    <row r="55" spans="1:26" ht="27" customHeight="1" x14ac:dyDescent="0.45">
      <c r="A55" s="488" t="s">
        <v>646</v>
      </c>
      <c r="B55" s="488"/>
      <c r="C55" s="488"/>
      <c r="D55" s="488"/>
      <c r="E55" s="488"/>
      <c r="F55" s="488"/>
      <c r="G55" s="488"/>
      <c r="H55" s="488"/>
      <c r="I55" s="488"/>
      <c r="J55" s="488"/>
      <c r="K55" s="488"/>
      <c r="L55" s="488"/>
      <c r="M55" s="488"/>
      <c r="N55" s="488"/>
      <c r="O55" s="488"/>
      <c r="P55" s="387"/>
      <c r="Q55" s="387"/>
      <c r="R55" s="387"/>
      <c r="S55" s="387"/>
      <c r="T55" s="387"/>
      <c r="U55" s="387"/>
      <c r="V55" s="387"/>
      <c r="W55" s="387"/>
      <c r="X55" s="387"/>
      <c r="Y55" s="387"/>
      <c r="Z55" s="387"/>
    </row>
    <row r="56" spans="1:26" ht="6" customHeight="1" x14ac:dyDescent="0.45">
      <c r="A56" s="393"/>
      <c r="B56" s="393"/>
      <c r="C56" s="393"/>
      <c r="D56" s="393"/>
      <c r="E56" s="393"/>
      <c r="F56" s="393"/>
      <c r="G56" s="393"/>
      <c r="H56" s="393"/>
      <c r="I56" s="393"/>
      <c r="J56" s="393"/>
      <c r="K56" s="393"/>
      <c r="L56" s="393"/>
      <c r="M56" s="393"/>
      <c r="N56" s="393"/>
      <c r="O56" s="393"/>
      <c r="P56" s="387"/>
      <c r="Q56" s="387"/>
      <c r="R56" s="387"/>
      <c r="S56" s="387"/>
      <c r="T56" s="387"/>
      <c r="U56" s="387"/>
      <c r="V56" s="387"/>
      <c r="W56" s="387"/>
      <c r="X56" s="387"/>
      <c r="Y56" s="387"/>
      <c r="Z56" s="387"/>
    </row>
    <row r="57" spans="1:26" x14ac:dyDescent="0.45">
      <c r="A57" s="396" t="s">
        <v>647</v>
      </c>
    </row>
    <row r="58" spans="1:26" x14ac:dyDescent="0.45">
      <c r="A58" s="487" t="s">
        <v>736</v>
      </c>
    </row>
    <row r="59" spans="1:26" x14ac:dyDescent="0.45">
      <c r="A59" s="396" t="s">
        <v>737</v>
      </c>
    </row>
    <row r="60" spans="1:26" x14ac:dyDescent="0.45">
      <c r="A60" s="471" t="s">
        <v>738</v>
      </c>
    </row>
    <row r="61" spans="1:26" x14ac:dyDescent="0.45">
      <c r="A61" s="471" t="s">
        <v>739</v>
      </c>
    </row>
    <row r="62" spans="1:26" x14ac:dyDescent="0.45">
      <c r="A62" s="487" t="s">
        <v>740</v>
      </c>
    </row>
    <row r="63" spans="1:26" x14ac:dyDescent="0.45"/>
  </sheetData>
  <sheetProtection algorithmName="SHA-512" hashValue="QR8/nwKx4HrqWv5Scz0Tg3xckocFRRnvdUP0H0uvvEzCY4VtgS9ZBXCoMbOgY3UU/Ro2QgvflHPNyZd/l/N/+Q==" saltValue="Dxv4f8ckwqHAvd/hu5Vzqg==" spinCount="100000" sheet="1" objects="1" scenarios="1"/>
  <mergeCells count="3">
    <mergeCell ref="A4:O4"/>
    <mergeCell ref="A35:O35"/>
    <mergeCell ref="A55:O55"/>
  </mergeCells>
  <phoneticPr fontId="4"/>
  <hyperlinks>
    <hyperlink ref="A33" r:id="rId1" xr:uid="{51A089A2-846D-4739-BC2E-2F9C0D62AFFF}"/>
    <hyperlink ref="A58" r:id="rId2" xr:uid="{5C80C105-1957-4261-A0D7-2AA28431F507}"/>
    <hyperlink ref="A62" r:id="rId3" xr:uid="{7EDDFC94-120F-4D3F-AD7A-2FBE250E974B}"/>
    <hyperlink ref="A53" r:id="rId4" xr:uid="{A011BF44-B941-43DA-964C-0AE479BACED3}"/>
  </hyperlinks>
  <printOptions horizontalCentered="1"/>
  <pageMargins left="0.39370078740157483" right="0.39370078740157483" top="0.55118110236220474" bottom="0.39370078740157483" header="0.19685039370078741" footer="0.11811023622047245"/>
  <pageSetup paperSize="9" orientation="portrait" r:id="rId5"/>
  <headerFooter>
    <oddFooter>&amp;C&amp;P&amp;RNS_A_202311_Ver.1</oddFooter>
  </headerFooter>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79998168889431442"/>
  </sheetPr>
  <dimension ref="A1:KG1190"/>
  <sheetViews>
    <sheetView showGridLines="0" topLeftCell="I10" workbookViewId="0">
      <pane ySplit="5" topLeftCell="A15" activePane="bottomLeft" state="frozen"/>
      <selection activeCell="I10" sqref="I10"/>
      <selection pane="bottomLeft" activeCell="I10" sqref="I10"/>
    </sheetView>
  </sheetViews>
  <sheetFormatPr defaultColWidth="0" defaultRowHeight="15" zeroHeight="1" x14ac:dyDescent="0.45"/>
  <cols>
    <col min="1" max="8" width="9" style="1" hidden="1" customWidth="1"/>
    <col min="9" max="9" width="3.59765625" style="1" customWidth="1"/>
    <col min="10" max="60" width="5.59765625" style="1" customWidth="1"/>
    <col min="61" max="103" width="5.59765625" style="1" hidden="1" customWidth="1"/>
    <col min="104" max="104" width="3.3984375" style="1" hidden="1" customWidth="1"/>
    <col min="105" max="105" width="9" style="15" hidden="1" customWidth="1"/>
    <col min="106" max="110" width="15.69921875" style="1" hidden="1" customWidth="1"/>
    <col min="111" max="121" width="9" style="1" hidden="1" customWidth="1"/>
    <col min="122" max="122" width="26" style="1" hidden="1" customWidth="1"/>
    <col min="123" max="123" width="11.5" style="1" hidden="1" customWidth="1"/>
    <col min="124" max="124" width="18" style="1" hidden="1" customWidth="1"/>
    <col min="125" max="125" width="10.3984375" style="1" hidden="1" customWidth="1"/>
    <col min="126" max="127" width="9" style="1" hidden="1" customWidth="1"/>
    <col min="128" max="128" width="17.8984375" style="1" hidden="1" customWidth="1"/>
    <col min="129" max="134" width="9" style="1" hidden="1" customWidth="1"/>
    <col min="135" max="135" width="12.19921875" style="1" hidden="1" customWidth="1"/>
    <col min="136" max="137" width="17" style="1" hidden="1" customWidth="1"/>
    <col min="138" max="138" width="21.69921875" style="1" hidden="1" customWidth="1"/>
    <col min="139" max="140" width="19.59765625" style="1" hidden="1" customWidth="1"/>
    <col min="141" max="141" width="24.3984375" style="1" hidden="1" customWidth="1"/>
    <col min="142" max="145" width="19.59765625" style="1" hidden="1" customWidth="1"/>
    <col min="146" max="146" width="21.5" style="1" hidden="1" customWidth="1"/>
    <col min="147" max="149" width="10.09765625" style="1" hidden="1" customWidth="1"/>
    <col min="150" max="157" width="9" style="1" hidden="1" customWidth="1"/>
    <col min="158" max="159" width="13.69921875" style="1" hidden="1" customWidth="1"/>
    <col min="160" max="182" width="9" style="1" hidden="1" customWidth="1"/>
    <col min="183" max="183" width="12.8984375" style="1" hidden="1" customWidth="1"/>
    <col min="184" max="184" width="25.5" style="1" hidden="1" customWidth="1"/>
    <col min="185" max="185" width="18.59765625" style="1" hidden="1" customWidth="1"/>
    <col min="186" max="196" width="12.59765625" style="1" hidden="1" customWidth="1"/>
    <col min="197" max="236" width="9" style="1" hidden="1" customWidth="1"/>
    <col min="237" max="237" width="10.3984375" style="1" hidden="1" customWidth="1"/>
    <col min="238" max="254" width="6.3984375" style="1" hidden="1" customWidth="1"/>
    <col min="255" max="260" width="9" style="1" hidden="1" customWidth="1"/>
    <col min="261" max="293" width="5.59765625" style="1" hidden="1" customWidth="1"/>
    <col min="294" max="16384" width="9" style="1" hidden="1"/>
  </cols>
  <sheetData>
    <row r="1" spans="1:292" ht="15.75" hidden="1" customHeight="1" x14ac:dyDescent="0.45"/>
    <row r="2" spans="1:292" s="200" customFormat="1" ht="15.75" hidden="1" customHeight="1" x14ac:dyDescent="0.45">
      <c r="A2" s="1"/>
      <c r="B2" s="1"/>
      <c r="C2" s="1"/>
      <c r="D2" s="1"/>
      <c r="E2" s="1"/>
      <c r="F2" s="1"/>
      <c r="G2" s="1"/>
      <c r="H2" s="1"/>
      <c r="DA2" s="201"/>
    </row>
    <row r="3" spans="1:292" s="200" customFormat="1" ht="15.75" hidden="1" customHeight="1" x14ac:dyDescent="0.45">
      <c r="A3" s="1"/>
      <c r="B3" s="1"/>
      <c r="C3" s="1"/>
      <c r="D3" s="1"/>
      <c r="E3" s="1"/>
      <c r="F3" s="1"/>
      <c r="G3" s="1"/>
      <c r="H3" s="1"/>
      <c r="DA3" s="201"/>
    </row>
    <row r="4" spans="1:292" s="200" customFormat="1" ht="15.75" hidden="1" customHeight="1" x14ac:dyDescent="0.45">
      <c r="A4" s="1"/>
      <c r="B4" s="1"/>
      <c r="C4" s="1"/>
      <c r="D4" s="1"/>
      <c r="E4" s="1"/>
      <c r="F4" s="1"/>
      <c r="G4" s="1"/>
      <c r="H4" s="1"/>
      <c r="DA4" s="201"/>
    </row>
    <row r="5" spans="1:292" s="200" customFormat="1" ht="15.75" hidden="1" customHeight="1" x14ac:dyDescent="0.45">
      <c r="A5" s="1"/>
      <c r="B5" s="1"/>
      <c r="C5" s="1"/>
      <c r="D5" s="1"/>
      <c r="E5" s="1"/>
      <c r="F5" s="1"/>
      <c r="G5" s="1"/>
      <c r="H5" s="1"/>
      <c r="DA5" s="201"/>
    </row>
    <row r="6" spans="1:292" s="200" customFormat="1" ht="15.75" hidden="1" customHeight="1" x14ac:dyDescent="0.45">
      <c r="A6" s="1"/>
      <c r="B6" s="1"/>
      <c r="C6" s="1"/>
      <c r="D6" s="1"/>
      <c r="E6" s="1"/>
      <c r="F6" s="1"/>
      <c r="G6" s="1"/>
      <c r="H6" s="1"/>
      <c r="DA6" s="201"/>
    </row>
    <row r="7" spans="1:292" s="200" customFormat="1" ht="15.75" hidden="1" customHeight="1" x14ac:dyDescent="0.45">
      <c r="A7" s="1"/>
      <c r="B7" s="1"/>
      <c r="C7" s="1"/>
      <c r="D7" s="1"/>
      <c r="E7" s="1"/>
      <c r="F7" s="1"/>
      <c r="G7" s="1"/>
      <c r="H7" s="1"/>
      <c r="DA7" s="201"/>
    </row>
    <row r="8" spans="1:292" s="200" customFormat="1" ht="15.75" hidden="1" customHeight="1" x14ac:dyDescent="0.45">
      <c r="A8" s="1"/>
      <c r="B8" s="1"/>
      <c r="C8" s="1"/>
      <c r="D8" s="1"/>
      <c r="E8" s="1"/>
      <c r="F8" s="1"/>
      <c r="G8" s="1"/>
      <c r="H8" s="1"/>
      <c r="DA8" s="201"/>
    </row>
    <row r="9" spans="1:292" s="200" customFormat="1" ht="15.75" hidden="1" customHeight="1" x14ac:dyDescent="0.45">
      <c r="A9" s="1"/>
      <c r="B9" s="1"/>
      <c r="C9" s="1"/>
      <c r="D9" s="1"/>
      <c r="E9" s="1"/>
      <c r="F9" s="1"/>
      <c r="G9" s="1"/>
      <c r="H9" s="1"/>
      <c r="DA9" s="201"/>
    </row>
    <row r="10" spans="1:292" s="200" customFormat="1" ht="30.75" customHeight="1" thickBot="1" x14ac:dyDescent="0.5">
      <c r="A10" s="1"/>
      <c r="B10" s="1"/>
      <c r="C10" s="1"/>
      <c r="D10" s="1"/>
      <c r="E10" s="1"/>
      <c r="F10" s="1"/>
      <c r="G10" s="1"/>
      <c r="H10" s="1"/>
      <c r="J10" s="663" t="s">
        <v>643</v>
      </c>
      <c r="K10" s="663"/>
      <c r="L10" s="663"/>
      <c r="M10" s="663"/>
      <c r="N10" s="663"/>
      <c r="O10" s="663"/>
      <c r="P10" s="663"/>
      <c r="Q10" s="663"/>
      <c r="R10" s="663"/>
      <c r="S10" s="663"/>
      <c r="T10" s="663"/>
      <c r="AM10" s="489" t="str">
        <f>IF(DA400=1,"送付書画面へ","")</f>
        <v/>
      </c>
      <c r="AN10" s="489"/>
      <c r="AO10" s="489"/>
      <c r="AP10" s="489"/>
      <c r="AQ10" s="489"/>
      <c r="AR10" s="382"/>
      <c r="AS10" s="382"/>
      <c r="AT10" s="382"/>
      <c r="AU10" s="382"/>
      <c r="AV10" s="382"/>
      <c r="AW10" s="343"/>
      <c r="AX10" s="343"/>
      <c r="AY10" s="343"/>
      <c r="DA10" s="201"/>
      <c r="DQ10" s="203" t="s">
        <v>235</v>
      </c>
      <c r="DR10" s="203"/>
      <c r="DS10" s="203"/>
      <c r="DT10" s="203"/>
      <c r="DU10" s="203"/>
      <c r="DV10" s="203"/>
      <c r="DW10" s="203" t="s">
        <v>235</v>
      </c>
      <c r="DX10" s="203"/>
      <c r="DY10" s="203"/>
      <c r="DZ10" s="203"/>
      <c r="EA10" s="203"/>
      <c r="EB10" s="203"/>
      <c r="GA10" s="203"/>
      <c r="GB10" s="203"/>
      <c r="GC10" s="203">
        <v>36</v>
      </c>
      <c r="GD10" s="203">
        <v>17</v>
      </c>
      <c r="GE10" s="203"/>
      <c r="GF10" s="203"/>
      <c r="GG10" s="203"/>
      <c r="GH10" s="203"/>
      <c r="GI10" s="203"/>
      <c r="GJ10" s="203"/>
      <c r="GK10" s="203"/>
      <c r="GL10" s="203"/>
      <c r="GM10" s="203"/>
      <c r="GN10" s="203"/>
      <c r="GO10" s="203"/>
      <c r="GP10" s="203"/>
      <c r="GQ10" s="203"/>
    </row>
    <row r="11" spans="1:292" s="200" customFormat="1" ht="24.75" customHeight="1" x14ac:dyDescent="0.45">
      <c r="A11" s="1"/>
      <c r="B11" s="1"/>
      <c r="C11" s="1"/>
      <c r="D11" s="1"/>
      <c r="E11" s="1"/>
      <c r="F11" s="1"/>
      <c r="G11" s="1"/>
      <c r="H11" s="1"/>
      <c r="J11" s="664" t="str">
        <f>IF(営業ASM設定管理!V11&lt;&gt;1,"",IF(営業ASM設定管理!J11="","",営業ASM設定管理!J11))</f>
        <v/>
      </c>
      <c r="K11" s="664"/>
      <c r="L11" s="664"/>
      <c r="M11" s="664"/>
      <c r="N11" s="664"/>
      <c r="O11" s="664"/>
      <c r="P11" s="664"/>
      <c r="Q11" s="664"/>
      <c r="R11" s="664"/>
      <c r="S11" s="664"/>
      <c r="T11" s="664"/>
      <c r="U11" s="204"/>
      <c r="AO11" s="202"/>
      <c r="AP11" s="205" t="s">
        <v>310</v>
      </c>
      <c r="AQ11" s="231" t="s">
        <v>743</v>
      </c>
      <c r="AR11" s="382"/>
      <c r="AS11" s="382"/>
      <c r="AT11" s="382"/>
      <c r="AU11" s="382"/>
      <c r="AV11" s="382"/>
      <c r="AW11" s="343"/>
      <c r="AX11" s="343"/>
      <c r="AY11" s="343"/>
      <c r="BH11" s="200" t="s">
        <v>501</v>
      </c>
      <c r="DA11" s="206" t="s">
        <v>154</v>
      </c>
      <c r="DB11" s="203" t="b">
        <v>1</v>
      </c>
      <c r="DC11" s="203" t="b">
        <v>0</v>
      </c>
      <c r="DD11" s="203" t="s">
        <v>219</v>
      </c>
      <c r="DE11" s="203" t="s">
        <v>225</v>
      </c>
      <c r="DF11" s="203" t="s">
        <v>228</v>
      </c>
      <c r="DG11" s="203"/>
      <c r="DQ11" s="203" t="s">
        <v>322</v>
      </c>
      <c r="DR11" s="203" t="s">
        <v>434</v>
      </c>
      <c r="DS11" s="203" t="s">
        <v>271</v>
      </c>
      <c r="DT11" s="203" t="s">
        <v>269</v>
      </c>
      <c r="DU11" s="203" t="s">
        <v>270</v>
      </c>
      <c r="DV11" s="203"/>
      <c r="DW11" s="203"/>
      <c r="DX11" s="203"/>
      <c r="DY11" s="203" t="s">
        <v>271</v>
      </c>
      <c r="DZ11" s="203" t="s">
        <v>269</v>
      </c>
      <c r="EA11" s="203" t="s">
        <v>270</v>
      </c>
      <c r="EB11" s="203"/>
      <c r="EH11" s="200" t="s">
        <v>475</v>
      </c>
      <c r="EI11" s="200" t="s">
        <v>475</v>
      </c>
      <c r="EJ11" s="200" t="s">
        <v>475</v>
      </c>
      <c r="EK11" s="200" t="s">
        <v>475</v>
      </c>
      <c r="EL11" s="200" t="s">
        <v>475</v>
      </c>
      <c r="EM11" s="200" t="s">
        <v>475</v>
      </c>
      <c r="EN11" s="200" t="s">
        <v>475</v>
      </c>
      <c r="EO11" s="200" t="s">
        <v>475</v>
      </c>
      <c r="EP11" s="200" t="s">
        <v>475</v>
      </c>
      <c r="EQ11" s="200" t="s">
        <v>475</v>
      </c>
      <c r="EX11" s="203" t="s">
        <v>476</v>
      </c>
      <c r="EY11" s="203"/>
      <c r="EZ11" s="203"/>
      <c r="FA11" s="203"/>
      <c r="FB11" s="203"/>
      <c r="FC11" s="203"/>
      <c r="FD11" s="203"/>
      <c r="FE11" s="203"/>
      <c r="FF11" s="203"/>
      <c r="FG11" s="203"/>
      <c r="FH11" s="203"/>
      <c r="GA11" s="203" t="s">
        <v>142</v>
      </c>
      <c r="GB11" s="203" t="s">
        <v>143</v>
      </c>
      <c r="GC11" s="203">
        <f>SUM(FZ300:FZ335)</f>
        <v>36</v>
      </c>
      <c r="GD11" s="203">
        <f>SUM(GA299:GQ299)</f>
        <v>17</v>
      </c>
      <c r="GE11" s="203" t="s">
        <v>115</v>
      </c>
      <c r="GF11" s="203" t="s">
        <v>115</v>
      </c>
      <c r="GG11" s="203" t="s">
        <v>115</v>
      </c>
      <c r="GH11" s="203" t="s">
        <v>115</v>
      </c>
      <c r="GI11" s="203" t="s">
        <v>115</v>
      </c>
      <c r="GJ11" s="203" t="s">
        <v>115</v>
      </c>
      <c r="GK11" s="203" t="s">
        <v>115</v>
      </c>
      <c r="GL11" s="203" t="s">
        <v>115</v>
      </c>
      <c r="GM11" s="203" t="s">
        <v>115</v>
      </c>
      <c r="GN11" s="203" t="s">
        <v>115</v>
      </c>
      <c r="GO11" s="203" t="s">
        <v>115</v>
      </c>
      <c r="GP11" s="203" t="s">
        <v>115</v>
      </c>
      <c r="GQ11" s="203" t="s">
        <v>115</v>
      </c>
      <c r="IA11" s="207" t="s">
        <v>485</v>
      </c>
      <c r="IB11" s="208">
        <v>600</v>
      </c>
      <c r="IC11" s="208"/>
      <c r="ID11" s="208"/>
      <c r="IE11" s="208"/>
      <c r="IF11" s="208"/>
      <c r="IG11" s="208"/>
      <c r="IH11" s="208"/>
      <c r="II11" s="208"/>
      <c r="IJ11" s="208"/>
      <c r="IK11" s="208"/>
      <c r="IL11" s="208"/>
      <c r="IM11" s="208"/>
      <c r="IN11" s="208"/>
      <c r="IO11" s="208"/>
      <c r="IP11" s="208"/>
      <c r="IQ11" s="208"/>
      <c r="IR11" s="208"/>
      <c r="IS11" s="208"/>
      <c r="IT11" s="208"/>
      <c r="IU11" s="208"/>
      <c r="IV11" s="209"/>
      <c r="IY11" s="207" t="s">
        <v>502</v>
      </c>
      <c r="IZ11" s="208"/>
      <c r="JA11" s="208"/>
      <c r="JB11" s="208"/>
      <c r="JC11" s="208"/>
      <c r="JD11" s="208"/>
      <c r="JE11" s="208"/>
      <c r="JF11" s="208"/>
      <c r="JG11" s="208"/>
      <c r="JH11" s="208"/>
      <c r="JI11" s="208"/>
      <c r="JJ11" s="208"/>
      <c r="JK11" s="208"/>
      <c r="JL11" s="208"/>
      <c r="JM11" s="208"/>
      <c r="JN11" s="208"/>
      <c r="JO11" s="208"/>
      <c r="JP11" s="208"/>
      <c r="JQ11" s="208"/>
      <c r="JR11" s="208"/>
      <c r="JS11" s="208"/>
      <c r="JT11" s="208"/>
      <c r="JU11" s="208"/>
      <c r="JV11" s="208"/>
      <c r="JW11" s="208"/>
      <c r="JX11" s="208"/>
      <c r="JY11" s="208"/>
      <c r="JZ11" s="208"/>
      <c r="KA11" s="208"/>
      <c r="KB11" s="208"/>
      <c r="KC11" s="208"/>
      <c r="KD11" s="208"/>
      <c r="KE11" s="208"/>
      <c r="KF11" s="209"/>
    </row>
    <row r="12" spans="1:292" s="200" customFormat="1" ht="15.75" hidden="1" customHeight="1" x14ac:dyDescent="0.45">
      <c r="A12" s="1"/>
      <c r="B12" s="1"/>
      <c r="C12" s="1"/>
      <c r="D12" s="1"/>
      <c r="E12" s="1"/>
      <c r="F12" s="1"/>
      <c r="G12" s="1"/>
      <c r="H12" s="1"/>
      <c r="DA12" s="206"/>
      <c r="DB12" s="203"/>
      <c r="DC12" s="203"/>
      <c r="DD12" s="203"/>
      <c r="DE12" s="203"/>
      <c r="DF12" s="203"/>
      <c r="DG12" s="203"/>
      <c r="DQ12" s="203"/>
      <c r="DR12" s="203"/>
      <c r="DS12" s="203"/>
      <c r="DT12" s="203"/>
      <c r="DU12" s="203"/>
      <c r="DV12" s="203"/>
      <c r="DW12" s="203"/>
      <c r="DX12" s="203"/>
      <c r="DY12" s="203"/>
      <c r="DZ12" s="203"/>
      <c r="EA12" s="203"/>
      <c r="EB12" s="203"/>
      <c r="EX12" s="203"/>
      <c r="EY12" s="203"/>
      <c r="EZ12" s="203"/>
      <c r="FA12" s="203"/>
      <c r="FB12" s="203"/>
      <c r="FC12" s="203"/>
      <c r="FD12" s="203"/>
      <c r="FE12" s="203"/>
      <c r="FF12" s="203"/>
      <c r="FG12" s="203"/>
      <c r="FH12" s="203"/>
      <c r="GA12" s="203"/>
      <c r="GB12" s="203"/>
      <c r="GC12" s="203"/>
      <c r="GD12" s="203"/>
      <c r="GE12" s="203"/>
      <c r="GF12" s="203"/>
      <c r="GG12" s="203"/>
      <c r="GH12" s="203"/>
      <c r="GI12" s="203"/>
      <c r="GJ12" s="203"/>
      <c r="GK12" s="203"/>
      <c r="GL12" s="203" t="s">
        <v>115</v>
      </c>
      <c r="GM12" s="203" t="s">
        <v>115</v>
      </c>
      <c r="GN12" s="203" t="s">
        <v>115</v>
      </c>
      <c r="GO12" s="203" t="s">
        <v>115</v>
      </c>
      <c r="GP12" s="203" t="s">
        <v>115</v>
      </c>
      <c r="GQ12" s="203" t="s">
        <v>115</v>
      </c>
      <c r="IA12" s="210"/>
      <c r="IB12" s="211"/>
      <c r="IC12" s="211"/>
      <c r="ID12" s="211"/>
      <c r="IE12" s="211"/>
      <c r="IF12" s="211"/>
      <c r="IG12" s="211"/>
      <c r="IH12" s="211"/>
      <c r="II12" s="211"/>
      <c r="IJ12" s="211"/>
      <c r="IK12" s="211"/>
      <c r="IL12" s="211"/>
      <c r="IM12" s="211"/>
      <c r="IN12" s="211"/>
      <c r="IO12" s="211"/>
      <c r="IP12" s="211"/>
      <c r="IQ12" s="211"/>
      <c r="IR12" s="211"/>
      <c r="IS12" s="211"/>
      <c r="IT12" s="211"/>
      <c r="IU12" s="211"/>
      <c r="IV12" s="212"/>
      <c r="IY12" s="210"/>
      <c r="IZ12" s="211"/>
      <c r="JA12" s="211"/>
      <c r="JB12" s="211"/>
      <c r="JC12" s="211"/>
      <c r="JD12" s="211"/>
      <c r="JE12" s="211"/>
      <c r="JF12" s="211"/>
      <c r="JG12" s="211"/>
      <c r="JH12" s="211"/>
      <c r="JI12" s="211"/>
      <c r="JJ12" s="211"/>
      <c r="JK12" s="211"/>
      <c r="JL12" s="211"/>
      <c r="JM12" s="211"/>
      <c r="JN12" s="211"/>
      <c r="JO12" s="211"/>
      <c r="JP12" s="211"/>
      <c r="JQ12" s="211"/>
      <c r="JR12" s="211"/>
      <c r="JS12" s="211"/>
      <c r="JT12" s="211"/>
      <c r="JU12" s="211"/>
      <c r="JV12" s="211"/>
      <c r="JW12" s="211"/>
      <c r="JX12" s="211"/>
      <c r="JY12" s="211"/>
      <c r="JZ12" s="211"/>
      <c r="KA12" s="211"/>
      <c r="KB12" s="211"/>
      <c r="KC12" s="211"/>
      <c r="KD12" s="211"/>
      <c r="KE12" s="211"/>
      <c r="KF12" s="212"/>
    </row>
    <row r="13" spans="1:292" s="200" customFormat="1" ht="15.75" hidden="1" customHeight="1" x14ac:dyDescent="0.45">
      <c r="A13" s="1"/>
      <c r="B13" s="1"/>
      <c r="C13" s="1"/>
      <c r="D13" s="1"/>
      <c r="E13" s="1"/>
      <c r="F13" s="1"/>
      <c r="G13" s="1"/>
      <c r="H13" s="1"/>
      <c r="DA13" s="206"/>
      <c r="DB13" s="203"/>
      <c r="DC13" s="203"/>
      <c r="DD13" s="203"/>
      <c r="DE13" s="203"/>
      <c r="DF13" s="203"/>
      <c r="DG13" s="203"/>
      <c r="DQ13" s="203"/>
      <c r="DR13" s="203"/>
      <c r="DS13" s="203"/>
      <c r="DT13" s="203"/>
      <c r="DU13" s="203"/>
      <c r="DV13" s="203"/>
      <c r="DW13" s="203"/>
      <c r="DX13" s="203"/>
      <c r="DY13" s="203"/>
      <c r="DZ13" s="203"/>
      <c r="EA13" s="203"/>
      <c r="EB13" s="203"/>
      <c r="EX13" s="203"/>
      <c r="EY13" s="203"/>
      <c r="EZ13" s="203"/>
      <c r="FA13" s="203"/>
      <c r="FB13" s="203"/>
      <c r="FC13" s="203"/>
      <c r="FD13" s="203"/>
      <c r="FE13" s="203"/>
      <c r="FF13" s="203"/>
      <c r="FG13" s="203"/>
      <c r="FH13" s="203"/>
      <c r="GA13" s="203"/>
      <c r="GB13" s="203"/>
      <c r="GC13" s="203"/>
      <c r="GD13" s="203"/>
      <c r="GE13" s="203"/>
      <c r="GF13" s="203"/>
      <c r="GG13" s="203"/>
      <c r="GH13" s="203"/>
      <c r="GI13" s="203"/>
      <c r="GJ13" s="203"/>
      <c r="GK13" s="203"/>
      <c r="GL13" s="203" t="s">
        <v>115</v>
      </c>
      <c r="GM13" s="203" t="s">
        <v>115</v>
      </c>
      <c r="GN13" s="203" t="s">
        <v>115</v>
      </c>
      <c r="GO13" s="203" t="s">
        <v>115</v>
      </c>
      <c r="GP13" s="203" t="s">
        <v>115</v>
      </c>
      <c r="GQ13" s="203" t="s">
        <v>115</v>
      </c>
      <c r="IA13" s="210"/>
      <c r="IB13" s="211"/>
      <c r="IC13" s="211"/>
      <c r="ID13" s="211"/>
      <c r="IE13" s="211"/>
      <c r="IF13" s="211"/>
      <c r="IG13" s="211"/>
      <c r="IH13" s="211"/>
      <c r="II13" s="211"/>
      <c r="IJ13" s="211"/>
      <c r="IK13" s="211"/>
      <c r="IL13" s="211"/>
      <c r="IM13" s="211"/>
      <c r="IN13" s="211"/>
      <c r="IO13" s="211"/>
      <c r="IP13" s="211"/>
      <c r="IQ13" s="211"/>
      <c r="IR13" s="211"/>
      <c r="IS13" s="211"/>
      <c r="IT13" s="211"/>
      <c r="IU13" s="211"/>
      <c r="IV13" s="212"/>
      <c r="IY13" s="210"/>
      <c r="IZ13" s="211"/>
      <c r="JA13" s="211"/>
      <c r="JB13" s="211"/>
      <c r="JC13" s="211"/>
      <c r="JD13" s="211"/>
      <c r="JE13" s="211"/>
      <c r="JF13" s="211"/>
      <c r="JG13" s="211"/>
      <c r="JH13" s="211"/>
      <c r="JI13" s="211"/>
      <c r="JJ13" s="211"/>
      <c r="JK13" s="211"/>
      <c r="JL13" s="211"/>
      <c r="JM13" s="211"/>
      <c r="JN13" s="211"/>
      <c r="JO13" s="211"/>
      <c r="JP13" s="211"/>
      <c r="JQ13" s="211"/>
      <c r="JR13" s="211"/>
      <c r="JS13" s="211"/>
      <c r="JT13" s="211"/>
      <c r="JU13" s="211"/>
      <c r="JV13" s="211"/>
      <c r="JW13" s="211"/>
      <c r="JX13" s="211"/>
      <c r="JY13" s="211"/>
      <c r="JZ13" s="211"/>
      <c r="KA13" s="211"/>
      <c r="KB13" s="211"/>
      <c r="KC13" s="211"/>
      <c r="KD13" s="211"/>
      <c r="KE13" s="211"/>
      <c r="KF13" s="212"/>
    </row>
    <row r="14" spans="1:292" s="200" customFormat="1" ht="15.75" hidden="1" customHeight="1" x14ac:dyDescent="0.45">
      <c r="A14" s="1"/>
      <c r="B14" s="1"/>
      <c r="C14" s="1"/>
      <c r="D14" s="1"/>
      <c r="E14" s="1"/>
      <c r="F14" s="1"/>
      <c r="G14" s="1"/>
      <c r="H14" s="1"/>
      <c r="DA14" s="206"/>
      <c r="DB14" s="203"/>
      <c r="DC14" s="203"/>
      <c r="DD14" s="203"/>
      <c r="DE14" s="203"/>
      <c r="DF14" s="203"/>
      <c r="DG14" s="203"/>
      <c r="DQ14" s="203"/>
      <c r="DR14" s="203"/>
      <c r="DS14" s="203"/>
      <c r="DT14" s="203"/>
      <c r="DU14" s="203"/>
      <c r="DV14" s="203"/>
      <c r="DW14" s="203"/>
      <c r="DX14" s="203"/>
      <c r="DY14" s="203"/>
      <c r="DZ14" s="203"/>
      <c r="EA14" s="203"/>
      <c r="EB14" s="203"/>
      <c r="EX14" s="203"/>
      <c r="EY14" s="203"/>
      <c r="EZ14" s="203"/>
      <c r="FA14" s="203"/>
      <c r="FB14" s="203"/>
      <c r="FC14" s="203"/>
      <c r="FD14" s="203"/>
      <c r="FE14" s="203"/>
      <c r="FF14" s="203"/>
      <c r="FG14" s="203"/>
      <c r="FH14" s="203"/>
      <c r="GA14" s="203"/>
      <c r="GB14" s="203"/>
      <c r="GC14" s="203"/>
      <c r="GD14" s="203"/>
      <c r="GE14" s="203"/>
      <c r="GF14" s="203"/>
      <c r="GG14" s="203"/>
      <c r="GH14" s="203"/>
      <c r="GI14" s="203"/>
      <c r="GJ14" s="203"/>
      <c r="GK14" s="203"/>
      <c r="GL14" s="203" t="s">
        <v>115</v>
      </c>
      <c r="GM14" s="203" t="s">
        <v>115</v>
      </c>
      <c r="GN14" s="203" t="s">
        <v>115</v>
      </c>
      <c r="GO14" s="203" t="s">
        <v>115</v>
      </c>
      <c r="GP14" s="203" t="s">
        <v>115</v>
      </c>
      <c r="GQ14" s="203" t="s">
        <v>115</v>
      </c>
      <c r="IA14" s="210"/>
      <c r="IB14" s="211"/>
      <c r="IC14" s="211"/>
      <c r="ID14" s="211"/>
      <c r="IE14" s="211"/>
      <c r="IF14" s="211"/>
      <c r="IG14" s="211"/>
      <c r="IH14" s="211"/>
      <c r="II14" s="211"/>
      <c r="IJ14" s="211"/>
      <c r="IK14" s="211"/>
      <c r="IL14" s="211"/>
      <c r="IM14" s="211"/>
      <c r="IN14" s="211"/>
      <c r="IO14" s="211"/>
      <c r="IP14" s="211"/>
      <c r="IQ14" s="211"/>
      <c r="IR14" s="211"/>
      <c r="IS14" s="211"/>
      <c r="IT14" s="211"/>
      <c r="IU14" s="211"/>
      <c r="IV14" s="212"/>
      <c r="IY14" s="210"/>
      <c r="IZ14" s="211"/>
      <c r="JA14" s="211"/>
      <c r="JB14" s="211"/>
      <c r="JC14" s="211"/>
      <c r="JD14" s="211"/>
      <c r="JE14" s="211"/>
      <c r="JF14" s="211"/>
      <c r="JG14" s="211"/>
      <c r="JH14" s="211"/>
      <c r="JI14" s="211"/>
      <c r="JJ14" s="211"/>
      <c r="JK14" s="211"/>
      <c r="JL14" s="211"/>
      <c r="JM14" s="211"/>
      <c r="JN14" s="211"/>
      <c r="JO14" s="211"/>
      <c r="JP14" s="211"/>
      <c r="JQ14" s="211"/>
      <c r="JR14" s="211"/>
      <c r="JS14" s="211"/>
      <c r="JT14" s="211"/>
      <c r="JU14" s="211"/>
      <c r="JV14" s="211"/>
      <c r="JW14" s="211"/>
      <c r="JX14" s="211"/>
      <c r="JY14" s="211"/>
      <c r="JZ14" s="211"/>
      <c r="KA14" s="211"/>
      <c r="KB14" s="211"/>
      <c r="KC14" s="211"/>
      <c r="KD14" s="211"/>
      <c r="KE14" s="211"/>
      <c r="KF14" s="212"/>
    </row>
    <row r="15" spans="1:292" s="200" customFormat="1" ht="15.75" customHeight="1" x14ac:dyDescent="0.45">
      <c r="A15" s="1"/>
      <c r="B15" s="1"/>
      <c r="C15" s="1"/>
      <c r="D15" s="1"/>
      <c r="E15" s="1"/>
      <c r="F15" s="1"/>
      <c r="G15" s="1"/>
      <c r="H15" s="1"/>
      <c r="K15" s="200" t="s">
        <v>514</v>
      </c>
      <c r="DA15" s="206"/>
      <c r="DB15" s="203"/>
      <c r="DC15" s="203"/>
      <c r="DD15" s="203"/>
      <c r="DE15" s="203"/>
      <c r="DF15" s="203"/>
      <c r="DG15" s="203"/>
      <c r="DQ15" s="203"/>
      <c r="DR15" s="203"/>
      <c r="DS15" s="203"/>
      <c r="DT15" s="203"/>
      <c r="DU15" s="203"/>
      <c r="DV15" s="203"/>
      <c r="DW15" s="203"/>
      <c r="DX15" s="203"/>
      <c r="DY15" s="203"/>
      <c r="DZ15" s="203"/>
      <c r="EA15" s="203"/>
      <c r="EB15" s="203"/>
      <c r="EX15" s="203"/>
      <c r="EY15" s="203"/>
      <c r="EZ15" s="203"/>
      <c r="FA15" s="203"/>
      <c r="FB15" s="203"/>
      <c r="FC15" s="203"/>
      <c r="FD15" s="203"/>
      <c r="FE15" s="203"/>
      <c r="FF15" s="203"/>
      <c r="FG15" s="203"/>
      <c r="FH15" s="203"/>
      <c r="GA15" s="203"/>
      <c r="GB15" s="203"/>
      <c r="GC15" s="203">
        <f>GC10-GC11</f>
        <v>0</v>
      </c>
      <c r="GD15" s="203">
        <f>GD10-GD11</f>
        <v>0</v>
      </c>
      <c r="GE15" s="203"/>
      <c r="GF15" s="203"/>
      <c r="GG15" s="203"/>
      <c r="GH15" s="203"/>
      <c r="GI15" s="203"/>
      <c r="GJ15" s="203"/>
      <c r="GK15" s="203"/>
      <c r="GL15" s="203"/>
      <c r="GM15" s="203"/>
      <c r="GN15" s="203"/>
      <c r="GO15" s="203"/>
      <c r="GP15" s="203"/>
      <c r="GQ15" s="203"/>
      <c r="IA15" s="210"/>
      <c r="IB15" s="211"/>
      <c r="IC15" s="211"/>
      <c r="ID15" s="211"/>
      <c r="IE15" s="211"/>
      <c r="IF15" s="211"/>
      <c r="IG15" s="211"/>
      <c r="IH15" s="211"/>
      <c r="II15" s="211"/>
      <c r="IJ15" s="211"/>
      <c r="IK15" s="211"/>
      <c r="IL15" s="211"/>
      <c r="IM15" s="211"/>
      <c r="IN15" s="211"/>
      <c r="IO15" s="211"/>
      <c r="IP15" s="211"/>
      <c r="IQ15" s="211"/>
      <c r="IR15" s="211"/>
      <c r="IS15" s="211"/>
      <c r="IT15" s="211"/>
      <c r="IU15" s="211"/>
      <c r="IV15" s="212"/>
      <c r="IY15" s="210"/>
      <c r="IZ15" s="211"/>
      <c r="JA15" s="211"/>
      <c r="JB15" s="211"/>
      <c r="JC15" s="211"/>
      <c r="JD15" s="211"/>
      <c r="JE15" s="211"/>
      <c r="JF15" s="211"/>
      <c r="JG15" s="211"/>
      <c r="JH15" s="211"/>
      <c r="JI15" s="211"/>
      <c r="JJ15" s="211"/>
      <c r="JK15" s="211"/>
      <c r="JL15" s="211"/>
      <c r="JM15" s="211"/>
      <c r="JN15" s="211"/>
      <c r="JO15" s="211"/>
      <c r="JP15" s="211"/>
      <c r="JQ15" s="211"/>
      <c r="JR15" s="211"/>
      <c r="JS15" s="211"/>
      <c r="JT15" s="211"/>
      <c r="JU15" s="211"/>
      <c r="JV15" s="211"/>
      <c r="JW15" s="211"/>
      <c r="JX15" s="211"/>
      <c r="JY15" s="211"/>
      <c r="JZ15" s="211"/>
      <c r="KA15" s="211"/>
      <c r="KB15" s="211"/>
      <c r="KC15" s="211"/>
      <c r="KD15" s="211"/>
      <c r="KE15" s="211"/>
      <c r="KF15" s="212"/>
    </row>
    <row r="16" spans="1:292" s="200" customFormat="1" ht="15.75" customHeight="1" x14ac:dyDescent="0.45">
      <c r="A16" s="1"/>
      <c r="B16" s="1"/>
      <c r="C16" s="1"/>
      <c r="D16" s="1"/>
      <c r="E16" s="1"/>
      <c r="F16" s="1"/>
      <c r="G16" s="1"/>
      <c r="H16" s="1"/>
      <c r="K16" s="200" t="s">
        <v>526</v>
      </c>
      <c r="DA16" s="206"/>
      <c r="DB16" s="203"/>
      <c r="DC16" s="203"/>
      <c r="DD16" s="203"/>
      <c r="DE16" s="203"/>
      <c r="DF16" s="203"/>
      <c r="DG16" s="203"/>
      <c r="DQ16" s="203"/>
      <c r="DR16" s="203"/>
      <c r="DS16" s="203"/>
      <c r="DT16" s="203"/>
      <c r="DU16" s="203"/>
      <c r="DV16" s="203"/>
      <c r="DW16" s="203"/>
      <c r="DX16" s="203"/>
      <c r="DY16" s="203"/>
      <c r="DZ16" s="203"/>
      <c r="EA16" s="203"/>
      <c r="EB16" s="203"/>
      <c r="EX16" s="203"/>
      <c r="EY16" s="203"/>
      <c r="EZ16" s="203"/>
      <c r="FA16" s="203"/>
      <c r="FB16" s="203"/>
      <c r="FC16" s="203"/>
      <c r="FD16" s="203"/>
      <c r="FE16" s="203"/>
      <c r="FF16" s="203"/>
      <c r="FG16" s="203"/>
      <c r="FH16" s="203"/>
      <c r="GA16" s="203"/>
      <c r="GB16" s="203"/>
      <c r="GC16" s="203"/>
      <c r="GD16" s="203"/>
      <c r="GE16" s="203"/>
      <c r="GF16" s="203"/>
      <c r="GG16" s="203"/>
      <c r="GH16" s="203"/>
      <c r="GI16" s="203"/>
      <c r="GJ16" s="203"/>
      <c r="GK16" s="203"/>
      <c r="GL16" s="203"/>
      <c r="GM16" s="203"/>
      <c r="GN16" s="203"/>
      <c r="GO16" s="203"/>
      <c r="GP16" s="203"/>
      <c r="GQ16" s="203"/>
      <c r="IA16" s="210"/>
      <c r="IB16" s="211"/>
      <c r="IC16" s="211"/>
      <c r="ID16" s="211"/>
      <c r="IE16" s="211"/>
      <c r="IF16" s="211"/>
      <c r="IG16" s="211"/>
      <c r="IH16" s="211"/>
      <c r="II16" s="211"/>
      <c r="IJ16" s="211"/>
      <c r="IK16" s="211"/>
      <c r="IL16" s="211"/>
      <c r="IM16" s="211"/>
      <c r="IN16" s="211"/>
      <c r="IO16" s="211"/>
      <c r="IP16" s="211"/>
      <c r="IQ16" s="211"/>
      <c r="IR16" s="211"/>
      <c r="IS16" s="211"/>
      <c r="IT16" s="211"/>
      <c r="IU16" s="211"/>
      <c r="IV16" s="212"/>
      <c r="IY16" s="210"/>
      <c r="IZ16" s="211"/>
      <c r="JA16" s="211"/>
      <c r="JB16" s="211"/>
      <c r="JC16" s="211"/>
      <c r="JD16" s="211"/>
      <c r="JE16" s="211"/>
      <c r="JF16" s="211"/>
      <c r="JG16" s="211"/>
      <c r="JH16" s="211"/>
      <c r="JI16" s="211"/>
      <c r="JJ16" s="211"/>
      <c r="JK16" s="211"/>
      <c r="JL16" s="211"/>
      <c r="JM16" s="211"/>
      <c r="JN16" s="211"/>
      <c r="JO16" s="211"/>
      <c r="JP16" s="211"/>
      <c r="JQ16" s="211"/>
      <c r="JR16" s="211"/>
      <c r="JS16" s="211"/>
      <c r="JT16" s="211"/>
      <c r="JU16" s="211"/>
      <c r="JV16" s="211"/>
      <c r="JW16" s="211"/>
      <c r="JX16" s="211"/>
      <c r="JY16" s="211"/>
      <c r="JZ16" s="211"/>
      <c r="KA16" s="211"/>
      <c r="KB16" s="211"/>
      <c r="KC16" s="211"/>
      <c r="KD16" s="211"/>
      <c r="KE16" s="211"/>
      <c r="KF16" s="212"/>
    </row>
    <row r="17" spans="1:292" s="200" customFormat="1" ht="15.75" customHeight="1" x14ac:dyDescent="0.45">
      <c r="A17" s="1"/>
      <c r="B17" s="1"/>
      <c r="C17" s="1"/>
      <c r="D17" s="1"/>
      <c r="E17" s="1"/>
      <c r="F17" s="1"/>
      <c r="G17" s="1"/>
      <c r="H17" s="1"/>
      <c r="K17" s="200" t="s">
        <v>689</v>
      </c>
      <c r="DA17" s="206"/>
      <c r="DB17" s="203"/>
      <c r="DC17" s="203"/>
      <c r="DD17" s="203"/>
      <c r="DE17" s="203"/>
      <c r="DF17" s="203"/>
      <c r="DG17" s="203"/>
      <c r="DQ17" s="203"/>
      <c r="DR17" s="203"/>
      <c r="DS17" s="203"/>
      <c r="DT17" s="203"/>
      <c r="DU17" s="203"/>
      <c r="DV17" s="203"/>
      <c r="DW17" s="203"/>
      <c r="DX17" s="203"/>
      <c r="DY17" s="203"/>
      <c r="DZ17" s="203"/>
      <c r="EA17" s="203"/>
      <c r="EB17" s="203"/>
      <c r="EX17" s="203"/>
      <c r="EY17" s="203"/>
      <c r="EZ17" s="203"/>
      <c r="FA17" s="203"/>
      <c r="FB17" s="203"/>
      <c r="FC17" s="203"/>
      <c r="FD17" s="203"/>
      <c r="FE17" s="203"/>
      <c r="FF17" s="203"/>
      <c r="FG17" s="203"/>
      <c r="FH17" s="203"/>
      <c r="GA17" s="203"/>
      <c r="GB17" s="203"/>
      <c r="GC17" s="203"/>
      <c r="GD17" s="203"/>
      <c r="GE17" s="203"/>
      <c r="GF17" s="203"/>
      <c r="GG17" s="203"/>
      <c r="GH17" s="203"/>
      <c r="GI17" s="203"/>
      <c r="GJ17" s="203"/>
      <c r="GK17" s="203"/>
      <c r="GL17" s="203"/>
      <c r="GM17" s="203"/>
      <c r="GN17" s="203"/>
      <c r="GO17" s="203"/>
      <c r="GP17" s="203"/>
      <c r="GQ17" s="203"/>
      <c r="IA17" s="210"/>
      <c r="IB17" s="211"/>
      <c r="IC17" s="211"/>
      <c r="ID17" s="211"/>
      <c r="IE17" s="211"/>
      <c r="IF17" s="211"/>
      <c r="IG17" s="211"/>
      <c r="IH17" s="211"/>
      <c r="II17" s="211"/>
      <c r="IJ17" s="211"/>
      <c r="IK17" s="211"/>
      <c r="IL17" s="211"/>
      <c r="IM17" s="211"/>
      <c r="IN17" s="211"/>
      <c r="IO17" s="211"/>
      <c r="IP17" s="211"/>
      <c r="IQ17" s="211"/>
      <c r="IR17" s="211"/>
      <c r="IS17" s="211"/>
      <c r="IT17" s="211"/>
      <c r="IU17" s="211"/>
      <c r="IV17" s="212"/>
      <c r="IY17" s="210"/>
      <c r="IZ17" s="211"/>
      <c r="JA17" s="211"/>
      <c r="JB17" s="211"/>
      <c r="JC17" s="211"/>
      <c r="JD17" s="211"/>
      <c r="JE17" s="211"/>
      <c r="JF17" s="211"/>
      <c r="JG17" s="211"/>
      <c r="JH17" s="211"/>
      <c r="JI17" s="211"/>
      <c r="JJ17" s="211"/>
      <c r="JK17" s="211"/>
      <c r="JL17" s="211"/>
      <c r="JM17" s="211"/>
      <c r="JN17" s="211"/>
      <c r="JO17" s="211"/>
      <c r="JP17" s="211"/>
      <c r="JQ17" s="211"/>
      <c r="JR17" s="211"/>
      <c r="JS17" s="211"/>
      <c r="JT17" s="211"/>
      <c r="JU17" s="211"/>
      <c r="JV17" s="211"/>
      <c r="JW17" s="211"/>
      <c r="JX17" s="211"/>
      <c r="JY17" s="211"/>
      <c r="JZ17" s="211"/>
      <c r="KA17" s="211"/>
      <c r="KB17" s="211"/>
      <c r="KC17" s="211"/>
      <c r="KD17" s="211"/>
      <c r="KE17" s="211"/>
      <c r="KF17" s="212"/>
    </row>
    <row r="18" spans="1:292" s="200" customFormat="1" ht="15.75" customHeight="1" x14ac:dyDescent="0.45">
      <c r="A18" s="1"/>
      <c r="B18" s="1"/>
      <c r="C18" s="1"/>
      <c r="D18" s="1"/>
      <c r="E18" s="1"/>
      <c r="F18" s="1"/>
      <c r="G18" s="1"/>
      <c r="H18" s="1"/>
      <c r="K18" s="200" t="s">
        <v>515</v>
      </c>
      <c r="DA18" s="206"/>
      <c r="DB18" s="203"/>
      <c r="DC18" s="203"/>
      <c r="DD18" s="203"/>
      <c r="DE18" s="203"/>
      <c r="DF18" s="203"/>
      <c r="DG18" s="203"/>
      <c r="DQ18" s="203"/>
      <c r="DR18" s="203"/>
      <c r="DS18" s="203"/>
      <c r="DT18" s="203"/>
      <c r="DU18" s="203"/>
      <c r="DV18" s="203"/>
      <c r="DW18" s="203"/>
      <c r="DX18" s="203"/>
      <c r="DY18" s="203"/>
      <c r="DZ18" s="203"/>
      <c r="EA18" s="203"/>
      <c r="EB18" s="203"/>
      <c r="EX18" s="203"/>
      <c r="EY18" s="203"/>
      <c r="EZ18" s="203"/>
      <c r="FA18" s="203"/>
      <c r="FB18" s="203"/>
      <c r="FC18" s="203"/>
      <c r="FD18" s="203"/>
      <c r="FE18" s="203"/>
      <c r="FF18" s="203"/>
      <c r="FG18" s="203"/>
      <c r="FH18" s="203"/>
      <c r="GA18" s="203"/>
      <c r="GB18" s="203"/>
      <c r="GC18" s="203"/>
      <c r="GD18" s="203"/>
      <c r="GE18" s="203"/>
      <c r="GF18" s="203"/>
      <c r="GG18" s="203"/>
      <c r="GH18" s="203"/>
      <c r="GI18" s="203"/>
      <c r="GJ18" s="203"/>
      <c r="GK18" s="203"/>
      <c r="GL18" s="203"/>
      <c r="GM18" s="203"/>
      <c r="GN18" s="203"/>
      <c r="GO18" s="203"/>
      <c r="GP18" s="203"/>
      <c r="GQ18" s="203"/>
      <c r="IA18" s="210"/>
      <c r="IB18" s="211"/>
      <c r="IC18" s="211"/>
      <c r="ID18" s="211"/>
      <c r="IE18" s="211"/>
      <c r="IF18" s="211"/>
      <c r="IG18" s="211"/>
      <c r="IH18" s="211"/>
      <c r="II18" s="211"/>
      <c r="IJ18" s="211"/>
      <c r="IK18" s="211"/>
      <c r="IL18" s="211"/>
      <c r="IM18" s="211"/>
      <c r="IN18" s="211"/>
      <c r="IO18" s="211"/>
      <c r="IP18" s="211"/>
      <c r="IQ18" s="211"/>
      <c r="IR18" s="211"/>
      <c r="IS18" s="211"/>
      <c r="IT18" s="211"/>
      <c r="IU18" s="211"/>
      <c r="IV18" s="212"/>
      <c r="IY18" s="210"/>
      <c r="IZ18" s="211"/>
      <c r="JA18" s="211"/>
      <c r="JB18" s="211"/>
      <c r="JC18" s="211"/>
      <c r="JD18" s="211"/>
      <c r="JE18" s="211"/>
      <c r="JF18" s="211"/>
      <c r="JG18" s="211"/>
      <c r="JH18" s="211"/>
      <c r="JI18" s="211"/>
      <c r="JJ18" s="211"/>
      <c r="JK18" s="211"/>
      <c r="JL18" s="211"/>
      <c r="JM18" s="211"/>
      <c r="JN18" s="211"/>
      <c r="JO18" s="211"/>
      <c r="JP18" s="211"/>
      <c r="JQ18" s="211"/>
      <c r="JR18" s="211"/>
      <c r="JS18" s="211"/>
      <c r="JT18" s="211"/>
      <c r="JU18" s="211"/>
      <c r="JV18" s="211"/>
      <c r="JW18" s="211"/>
      <c r="JX18" s="211"/>
      <c r="JY18" s="211"/>
      <c r="JZ18" s="211"/>
      <c r="KA18" s="211"/>
      <c r="KB18" s="211"/>
      <c r="KC18" s="211"/>
      <c r="KD18" s="211"/>
      <c r="KE18" s="211"/>
      <c r="KF18" s="212"/>
    </row>
    <row r="19" spans="1:292" s="200" customFormat="1" ht="15.75" hidden="1" customHeight="1" x14ac:dyDescent="0.45">
      <c r="A19" s="1"/>
      <c r="B19" s="1"/>
      <c r="C19" s="1"/>
      <c r="D19" s="1"/>
      <c r="E19" s="1"/>
      <c r="F19" s="1"/>
      <c r="G19" s="1"/>
      <c r="H19" s="1"/>
      <c r="DA19" s="206"/>
      <c r="DB19" s="203"/>
      <c r="DC19" s="203"/>
      <c r="DD19" s="203"/>
      <c r="DE19" s="203"/>
      <c r="DF19" s="203"/>
      <c r="DG19" s="203"/>
      <c r="DQ19" s="203"/>
      <c r="DR19" s="203"/>
      <c r="DS19" s="203"/>
      <c r="DT19" s="203"/>
      <c r="DU19" s="203"/>
      <c r="DV19" s="203"/>
      <c r="DW19" s="203"/>
      <c r="DX19" s="203"/>
      <c r="DY19" s="203"/>
      <c r="DZ19" s="203"/>
      <c r="EA19" s="203"/>
      <c r="EB19" s="203"/>
      <c r="EX19" s="203"/>
      <c r="EY19" s="203"/>
      <c r="EZ19" s="203"/>
      <c r="FA19" s="203"/>
      <c r="FB19" s="203"/>
      <c r="FC19" s="203"/>
      <c r="FD19" s="203"/>
      <c r="FE19" s="203"/>
      <c r="FF19" s="203"/>
      <c r="FG19" s="203"/>
      <c r="FH19" s="203"/>
      <c r="GA19" s="203"/>
      <c r="GB19" s="203"/>
      <c r="GC19" s="203"/>
      <c r="GD19" s="203"/>
      <c r="GE19" s="203"/>
      <c r="GF19" s="203"/>
      <c r="GG19" s="203"/>
      <c r="GH19" s="203"/>
      <c r="GI19" s="203"/>
      <c r="GJ19" s="203"/>
      <c r="GK19" s="203"/>
      <c r="GL19" s="203"/>
      <c r="GM19" s="203"/>
      <c r="GN19" s="203"/>
      <c r="GO19" s="203"/>
      <c r="GP19" s="203"/>
      <c r="GQ19" s="203"/>
      <c r="IA19" s="210"/>
      <c r="IB19" s="211"/>
      <c r="IC19" s="211"/>
      <c r="ID19" s="211"/>
      <c r="IE19" s="211"/>
      <c r="IF19" s="211"/>
      <c r="IG19" s="211"/>
      <c r="IH19" s="211"/>
      <c r="II19" s="211"/>
      <c r="IJ19" s="211"/>
      <c r="IK19" s="211"/>
      <c r="IL19" s="211"/>
      <c r="IM19" s="211"/>
      <c r="IN19" s="211"/>
      <c r="IO19" s="211"/>
      <c r="IP19" s="211"/>
      <c r="IQ19" s="211"/>
      <c r="IR19" s="211"/>
      <c r="IS19" s="211"/>
      <c r="IT19" s="211"/>
      <c r="IU19" s="211"/>
      <c r="IV19" s="212"/>
      <c r="IY19" s="210"/>
      <c r="IZ19" s="211"/>
      <c r="JA19" s="211"/>
      <c r="JB19" s="211"/>
      <c r="JC19" s="211"/>
      <c r="JD19" s="211"/>
      <c r="JE19" s="211"/>
      <c r="JF19" s="211"/>
      <c r="JG19" s="211"/>
      <c r="JH19" s="211"/>
      <c r="JI19" s="211"/>
      <c r="JJ19" s="211"/>
      <c r="JK19" s="211"/>
      <c r="JL19" s="211"/>
      <c r="JM19" s="211"/>
      <c r="JN19" s="211"/>
      <c r="JO19" s="211"/>
      <c r="JP19" s="211"/>
      <c r="JQ19" s="211"/>
      <c r="JR19" s="211"/>
      <c r="JS19" s="211"/>
      <c r="JT19" s="211"/>
      <c r="JU19" s="211"/>
      <c r="JV19" s="211"/>
      <c r="JW19" s="211"/>
      <c r="JX19" s="211"/>
      <c r="JY19" s="211"/>
      <c r="JZ19" s="211"/>
      <c r="KA19" s="211"/>
      <c r="KB19" s="211"/>
      <c r="KC19" s="211"/>
      <c r="KD19" s="211"/>
      <c r="KE19" s="211"/>
      <c r="KF19" s="212"/>
    </row>
    <row r="20" spans="1:292" s="200" customFormat="1" ht="15.75" hidden="1" customHeight="1" x14ac:dyDescent="0.45">
      <c r="A20" s="1"/>
      <c r="B20" s="1"/>
      <c r="C20" s="1"/>
      <c r="D20" s="1"/>
      <c r="E20" s="1"/>
      <c r="F20" s="1"/>
      <c r="G20" s="1"/>
      <c r="H20" s="1"/>
      <c r="DA20" s="206"/>
      <c r="DB20" s="203"/>
      <c r="DC20" s="203"/>
      <c r="DD20" s="203"/>
      <c r="DE20" s="203"/>
      <c r="DF20" s="203"/>
      <c r="DG20" s="203"/>
      <c r="DQ20" s="203"/>
      <c r="DR20" s="203"/>
      <c r="DS20" s="203"/>
      <c r="DT20" s="203"/>
      <c r="DU20" s="203"/>
      <c r="DV20" s="203"/>
      <c r="DW20" s="203"/>
      <c r="DX20" s="203"/>
      <c r="DY20" s="203"/>
      <c r="DZ20" s="203"/>
      <c r="EA20" s="203"/>
      <c r="EB20" s="203"/>
      <c r="EX20" s="203"/>
      <c r="EY20" s="203"/>
      <c r="EZ20" s="203"/>
      <c r="FA20" s="203"/>
      <c r="FB20" s="203"/>
      <c r="FC20" s="203"/>
      <c r="FD20" s="203"/>
      <c r="FE20" s="203"/>
      <c r="FF20" s="203"/>
      <c r="FG20" s="203"/>
      <c r="FH20" s="203"/>
      <c r="GA20" s="203"/>
      <c r="GB20" s="203"/>
      <c r="GC20" s="203"/>
      <c r="GD20" s="203"/>
      <c r="GE20" s="203"/>
      <c r="GF20" s="203"/>
      <c r="GG20" s="203"/>
      <c r="GH20" s="203"/>
      <c r="GI20" s="203"/>
      <c r="GJ20" s="203"/>
      <c r="GK20" s="203"/>
      <c r="GL20" s="203"/>
      <c r="GM20" s="203"/>
      <c r="GN20" s="203"/>
      <c r="GO20" s="203"/>
      <c r="GP20" s="203"/>
      <c r="GQ20" s="203"/>
      <c r="IA20" s="210"/>
      <c r="IB20" s="211"/>
      <c r="IC20" s="211"/>
      <c r="ID20" s="211"/>
      <c r="IE20" s="211"/>
      <c r="IF20" s="211"/>
      <c r="IG20" s="211"/>
      <c r="IH20" s="211"/>
      <c r="II20" s="211"/>
      <c r="IJ20" s="211"/>
      <c r="IK20" s="211"/>
      <c r="IL20" s="211"/>
      <c r="IM20" s="211"/>
      <c r="IN20" s="211"/>
      <c r="IO20" s="211"/>
      <c r="IP20" s="211"/>
      <c r="IQ20" s="211"/>
      <c r="IR20" s="211"/>
      <c r="IS20" s="211"/>
      <c r="IT20" s="211"/>
      <c r="IU20" s="211"/>
      <c r="IV20" s="212"/>
      <c r="IY20" s="210"/>
      <c r="IZ20" s="211"/>
      <c r="JA20" s="211"/>
      <c r="JB20" s="211"/>
      <c r="JC20" s="211"/>
      <c r="JD20" s="211"/>
      <c r="JE20" s="211"/>
      <c r="JF20" s="211"/>
      <c r="JG20" s="211"/>
      <c r="JH20" s="211"/>
      <c r="JI20" s="211"/>
      <c r="JJ20" s="211"/>
      <c r="JK20" s="211"/>
      <c r="JL20" s="211"/>
      <c r="JM20" s="211"/>
      <c r="JN20" s="211"/>
      <c r="JO20" s="211"/>
      <c r="JP20" s="211"/>
      <c r="JQ20" s="211"/>
      <c r="JR20" s="211"/>
      <c r="JS20" s="211"/>
      <c r="JT20" s="211"/>
      <c r="JU20" s="211"/>
      <c r="JV20" s="211"/>
      <c r="JW20" s="211"/>
      <c r="JX20" s="211"/>
      <c r="JY20" s="211"/>
      <c r="JZ20" s="211"/>
      <c r="KA20" s="211"/>
      <c r="KB20" s="211"/>
      <c r="KC20" s="211"/>
      <c r="KD20" s="211"/>
      <c r="KE20" s="211"/>
      <c r="KF20" s="212"/>
    </row>
    <row r="21" spans="1:292" s="200" customFormat="1" ht="15.75" hidden="1" customHeight="1" x14ac:dyDescent="0.45">
      <c r="A21" s="1"/>
      <c r="B21" s="1"/>
      <c r="C21" s="1"/>
      <c r="D21" s="1"/>
      <c r="E21" s="1"/>
      <c r="F21" s="1"/>
      <c r="G21" s="1"/>
      <c r="H21" s="1"/>
      <c r="DA21" s="206"/>
      <c r="DB21" s="203"/>
      <c r="DC21" s="203"/>
      <c r="DD21" s="203"/>
      <c r="DE21" s="203"/>
      <c r="DF21" s="203"/>
      <c r="DG21" s="203"/>
      <c r="DQ21" s="203"/>
      <c r="DR21" s="203"/>
      <c r="DS21" s="203"/>
      <c r="DT21" s="203"/>
      <c r="DU21" s="203"/>
      <c r="DV21" s="203"/>
      <c r="DW21" s="203"/>
      <c r="DX21" s="203"/>
      <c r="DY21" s="203"/>
      <c r="DZ21" s="203"/>
      <c r="EA21" s="203"/>
      <c r="EB21" s="203"/>
      <c r="EX21" s="203"/>
      <c r="EY21" s="203"/>
      <c r="EZ21" s="203"/>
      <c r="FA21" s="203"/>
      <c r="FB21" s="203"/>
      <c r="FC21" s="203"/>
      <c r="FD21" s="203"/>
      <c r="FE21" s="203"/>
      <c r="FF21" s="203"/>
      <c r="FG21" s="203"/>
      <c r="FH21" s="203"/>
      <c r="GA21" s="203"/>
      <c r="GB21" s="203"/>
      <c r="GC21" s="203">
        <f>GC10-GC11</f>
        <v>0</v>
      </c>
      <c r="GD21" s="203">
        <f>GD10-GD11</f>
        <v>0</v>
      </c>
      <c r="GE21" s="203"/>
      <c r="GF21" s="203"/>
      <c r="GG21" s="203"/>
      <c r="GH21" s="203"/>
      <c r="GI21" s="203"/>
      <c r="GJ21" s="203"/>
      <c r="GK21" s="203"/>
      <c r="GL21" s="203"/>
      <c r="GM21" s="203"/>
      <c r="GN21" s="203"/>
      <c r="GO21" s="203"/>
      <c r="GP21" s="203"/>
      <c r="GQ21" s="203"/>
      <c r="IA21" s="210"/>
      <c r="IB21" s="211"/>
      <c r="IC21" s="211"/>
      <c r="ID21" s="211"/>
      <c r="IE21" s="211"/>
      <c r="IF21" s="211"/>
      <c r="IG21" s="211"/>
      <c r="IH21" s="211"/>
      <c r="II21" s="211"/>
      <c r="IJ21" s="211"/>
      <c r="IK21" s="211"/>
      <c r="IL21" s="211"/>
      <c r="IM21" s="211"/>
      <c r="IN21" s="211"/>
      <c r="IO21" s="211"/>
      <c r="IP21" s="211"/>
      <c r="IQ21" s="211"/>
      <c r="IR21" s="211"/>
      <c r="IS21" s="211"/>
      <c r="IT21" s="211"/>
      <c r="IU21" s="211"/>
      <c r="IV21" s="212"/>
      <c r="IY21" s="210"/>
      <c r="IZ21" s="211"/>
      <c r="JA21" s="211"/>
      <c r="JB21" s="211"/>
      <c r="JC21" s="211"/>
      <c r="JD21" s="211"/>
      <c r="JE21" s="211"/>
      <c r="JF21" s="211"/>
      <c r="JG21" s="211"/>
      <c r="JH21" s="211"/>
      <c r="JI21" s="211"/>
      <c r="JJ21" s="211"/>
      <c r="JK21" s="211"/>
      <c r="JL21" s="211"/>
      <c r="JM21" s="211"/>
      <c r="JN21" s="211"/>
      <c r="JO21" s="211"/>
      <c r="JP21" s="211"/>
      <c r="JQ21" s="211"/>
      <c r="JR21" s="211"/>
      <c r="JS21" s="211"/>
      <c r="JT21" s="211"/>
      <c r="JU21" s="211"/>
      <c r="JV21" s="211"/>
      <c r="JW21" s="211"/>
      <c r="JX21" s="211"/>
      <c r="JY21" s="211"/>
      <c r="JZ21" s="211"/>
      <c r="KA21" s="211"/>
      <c r="KB21" s="211"/>
      <c r="KC21" s="211"/>
      <c r="KD21" s="211"/>
      <c r="KE21" s="211"/>
      <c r="KF21" s="212"/>
    </row>
    <row r="22" spans="1:292" s="200" customFormat="1" ht="15.75" hidden="1" customHeight="1" x14ac:dyDescent="0.45">
      <c r="A22" s="1"/>
      <c r="B22" s="1"/>
      <c r="C22" s="1"/>
      <c r="D22" s="1"/>
      <c r="E22" s="1"/>
      <c r="F22" s="1"/>
      <c r="G22" s="1"/>
      <c r="H22" s="1"/>
      <c r="DA22" s="206"/>
      <c r="DB22" s="203"/>
      <c r="DC22" s="203"/>
      <c r="DD22" s="203"/>
      <c r="DE22" s="203"/>
      <c r="DF22" s="203"/>
      <c r="DG22" s="203"/>
      <c r="DQ22" s="203" t="s">
        <v>312</v>
      </c>
      <c r="DR22" s="203"/>
      <c r="DS22" s="203">
        <v>3</v>
      </c>
      <c r="DT22" s="213" t="s">
        <v>338</v>
      </c>
      <c r="DU22" s="203"/>
      <c r="DV22" s="203"/>
      <c r="DW22" s="203" t="s">
        <v>344</v>
      </c>
      <c r="DX22" s="203"/>
      <c r="DY22" s="203"/>
      <c r="DZ22" s="203"/>
      <c r="EA22" s="203"/>
      <c r="EB22" s="203"/>
      <c r="EX22" s="203"/>
      <c r="EY22" s="203"/>
      <c r="EZ22" s="203"/>
      <c r="FA22" s="203"/>
      <c r="FB22" s="203"/>
      <c r="FC22" s="203"/>
      <c r="FD22" s="203"/>
      <c r="FE22" s="203"/>
      <c r="FF22" s="203"/>
      <c r="FG22" s="203"/>
      <c r="FH22" s="203"/>
      <c r="GA22" s="203"/>
      <c r="GB22" s="203"/>
      <c r="GC22" s="203"/>
      <c r="GD22" s="203"/>
      <c r="GE22" s="203"/>
      <c r="GF22" s="203"/>
      <c r="GG22" s="203"/>
      <c r="GH22" s="203"/>
      <c r="GI22" s="203"/>
      <c r="GJ22" s="203"/>
      <c r="GK22" s="203"/>
      <c r="GL22" s="203"/>
      <c r="GM22" s="203"/>
      <c r="GN22" s="203"/>
      <c r="GO22" s="203"/>
      <c r="GP22" s="203"/>
      <c r="GQ22" s="203"/>
      <c r="IA22" s="210"/>
      <c r="IB22" s="211"/>
      <c r="IC22" s="211"/>
      <c r="ID22" s="211"/>
      <c r="IE22" s="211"/>
      <c r="IF22" s="211"/>
      <c r="IG22" s="211"/>
      <c r="IH22" s="211"/>
      <c r="II22" s="211"/>
      <c r="IJ22" s="211"/>
      <c r="IK22" s="211"/>
      <c r="IL22" s="211"/>
      <c r="IM22" s="211"/>
      <c r="IN22" s="211"/>
      <c r="IO22" s="211"/>
      <c r="IP22" s="211"/>
      <c r="IQ22" s="211"/>
      <c r="IR22" s="211"/>
      <c r="IS22" s="211"/>
      <c r="IT22" s="211"/>
      <c r="IU22" s="211"/>
      <c r="IV22" s="212"/>
      <c r="IY22" s="210"/>
      <c r="IZ22" s="211"/>
      <c r="JA22" s="211"/>
      <c r="JB22" s="211"/>
      <c r="JC22" s="211"/>
      <c r="JD22" s="211"/>
      <c r="JE22" s="211"/>
      <c r="JF22" s="211"/>
      <c r="JG22" s="211"/>
      <c r="JH22" s="211"/>
      <c r="JI22" s="211"/>
      <c r="JJ22" s="211"/>
      <c r="JK22" s="211"/>
      <c r="JL22" s="211"/>
      <c r="JM22" s="211"/>
      <c r="JN22" s="211"/>
      <c r="JO22" s="211"/>
      <c r="JP22" s="211"/>
      <c r="JQ22" s="211"/>
      <c r="JR22" s="211"/>
      <c r="JS22" s="211"/>
      <c r="JT22" s="211"/>
      <c r="JU22" s="211"/>
      <c r="JV22" s="211"/>
      <c r="JW22" s="211"/>
      <c r="JX22" s="211"/>
      <c r="JY22" s="211"/>
      <c r="JZ22" s="211"/>
      <c r="KA22" s="211"/>
      <c r="KB22" s="211"/>
      <c r="KC22" s="211"/>
      <c r="KD22" s="211"/>
      <c r="KE22" s="211"/>
      <c r="KF22" s="212"/>
    </row>
    <row r="23" spans="1:292" s="200" customFormat="1" ht="15.75" hidden="1" customHeight="1" x14ac:dyDescent="0.45">
      <c r="A23" s="1"/>
      <c r="B23" s="1"/>
      <c r="C23" s="1"/>
      <c r="D23" s="1"/>
      <c r="E23" s="1"/>
      <c r="F23" s="1"/>
      <c r="G23" s="1"/>
      <c r="H23" s="1"/>
      <c r="DA23" s="206"/>
      <c r="DB23" s="203"/>
      <c r="DC23" s="203"/>
      <c r="DD23" s="203"/>
      <c r="DE23" s="203"/>
      <c r="DF23" s="203"/>
      <c r="DG23" s="203"/>
      <c r="DQ23" s="203" t="s">
        <v>313</v>
      </c>
      <c r="DR23" s="203">
        <v>1</v>
      </c>
      <c r="DS23" s="203"/>
      <c r="DT23" s="203"/>
      <c r="DU23" s="203"/>
      <c r="DV23" s="203"/>
      <c r="DW23" s="203" t="s">
        <v>347</v>
      </c>
      <c r="DX23" s="203" t="s">
        <v>345</v>
      </c>
      <c r="DY23" s="203"/>
      <c r="DZ23" s="203"/>
      <c r="EA23" s="203"/>
      <c r="EB23" s="203"/>
      <c r="EX23" s="203"/>
      <c r="EY23" s="203"/>
      <c r="EZ23" s="203"/>
      <c r="FA23" s="203"/>
      <c r="FB23" s="203"/>
      <c r="FC23" s="203"/>
      <c r="FD23" s="203"/>
      <c r="FE23" s="203"/>
      <c r="FF23" s="203"/>
      <c r="FG23" s="203"/>
      <c r="FH23" s="203"/>
      <c r="GA23" s="203"/>
      <c r="GB23" s="203"/>
      <c r="GC23" s="203"/>
      <c r="GD23" s="203"/>
      <c r="GE23" s="203"/>
      <c r="GF23" s="203"/>
      <c r="GG23" s="203"/>
      <c r="GH23" s="203"/>
      <c r="GI23" s="203"/>
      <c r="GJ23" s="203"/>
      <c r="GK23" s="203"/>
      <c r="GL23" s="203"/>
      <c r="GM23" s="203"/>
      <c r="GN23" s="203"/>
      <c r="GO23" s="203"/>
      <c r="GP23" s="203"/>
      <c r="GQ23" s="203"/>
      <c r="IA23" s="210"/>
      <c r="IB23" s="211"/>
      <c r="IC23" s="211"/>
      <c r="ID23" s="211"/>
      <c r="IE23" s="211"/>
      <c r="IF23" s="211"/>
      <c r="IG23" s="211"/>
      <c r="IH23" s="211"/>
      <c r="II23" s="211"/>
      <c r="IJ23" s="211"/>
      <c r="IK23" s="211"/>
      <c r="IL23" s="211"/>
      <c r="IM23" s="211"/>
      <c r="IN23" s="211"/>
      <c r="IO23" s="211"/>
      <c r="IP23" s="211"/>
      <c r="IQ23" s="211"/>
      <c r="IR23" s="211"/>
      <c r="IS23" s="211"/>
      <c r="IT23" s="211"/>
      <c r="IU23" s="211"/>
      <c r="IV23" s="212"/>
      <c r="IY23" s="210"/>
      <c r="IZ23" s="211"/>
      <c r="JA23" s="211"/>
      <c r="JB23" s="211"/>
      <c r="JC23" s="211"/>
      <c r="JD23" s="211"/>
      <c r="JE23" s="211"/>
      <c r="JF23" s="211"/>
      <c r="JG23" s="211"/>
      <c r="JH23" s="211"/>
      <c r="JI23" s="211"/>
      <c r="JJ23" s="211"/>
      <c r="JK23" s="211"/>
      <c r="JL23" s="211"/>
      <c r="JM23" s="211"/>
      <c r="JN23" s="211"/>
      <c r="JO23" s="211"/>
      <c r="JP23" s="211"/>
      <c r="JQ23" s="211"/>
      <c r="JR23" s="211"/>
      <c r="JS23" s="211"/>
      <c r="JT23" s="211"/>
      <c r="JU23" s="211"/>
      <c r="JV23" s="211"/>
      <c r="JW23" s="211"/>
      <c r="JX23" s="211"/>
      <c r="JY23" s="211"/>
      <c r="JZ23" s="211"/>
      <c r="KA23" s="211"/>
      <c r="KB23" s="211"/>
      <c r="KC23" s="211"/>
      <c r="KD23" s="211"/>
      <c r="KE23" s="211"/>
      <c r="KF23" s="212"/>
    </row>
    <row r="24" spans="1:292" s="200" customFormat="1" ht="15.75" hidden="1" customHeight="1" x14ac:dyDescent="0.45">
      <c r="A24" s="1"/>
      <c r="B24" s="1"/>
      <c r="C24" s="1"/>
      <c r="D24" s="1"/>
      <c r="E24" s="1"/>
      <c r="F24" s="1"/>
      <c r="G24" s="1"/>
      <c r="H24" s="1"/>
      <c r="DA24" s="206"/>
      <c r="DB24" s="203"/>
      <c r="DC24" s="203"/>
      <c r="DD24" s="203"/>
      <c r="DE24" s="203"/>
      <c r="DF24" s="203"/>
      <c r="DG24" s="203"/>
      <c r="DQ24" s="203" t="s">
        <v>314</v>
      </c>
      <c r="DR24" s="203">
        <v>2</v>
      </c>
      <c r="DS24" s="203"/>
      <c r="DT24" s="203"/>
      <c r="DU24" s="203"/>
      <c r="DV24" s="203"/>
      <c r="DW24" s="203" t="s">
        <v>347</v>
      </c>
      <c r="DX24" s="203" t="s">
        <v>346</v>
      </c>
      <c r="DY24" s="203"/>
      <c r="DZ24" s="203"/>
      <c r="EA24" s="203"/>
      <c r="EB24" s="203"/>
      <c r="EX24" s="203"/>
      <c r="EY24" s="203"/>
      <c r="EZ24" s="203"/>
      <c r="FA24" s="203"/>
      <c r="FB24" s="203"/>
      <c r="FC24" s="203"/>
      <c r="FD24" s="203"/>
      <c r="FE24" s="203"/>
      <c r="FF24" s="203"/>
      <c r="FG24" s="203"/>
      <c r="FH24" s="203"/>
      <c r="GA24" s="203"/>
      <c r="GB24" s="203"/>
      <c r="GC24" s="203"/>
      <c r="GD24" s="203"/>
      <c r="GE24" s="203"/>
      <c r="GF24" s="203"/>
      <c r="GG24" s="203"/>
      <c r="GH24" s="203"/>
      <c r="GI24" s="203"/>
      <c r="GJ24" s="203"/>
      <c r="GK24" s="203"/>
      <c r="GL24" s="203"/>
      <c r="GM24" s="203"/>
      <c r="GN24" s="203"/>
      <c r="GO24" s="203"/>
      <c r="GP24" s="203"/>
      <c r="GQ24" s="203"/>
      <c r="IA24" s="210"/>
      <c r="IB24" s="211"/>
      <c r="IC24" s="211"/>
      <c r="ID24" s="211"/>
      <c r="IE24" s="211"/>
      <c r="IF24" s="211"/>
      <c r="IG24" s="211"/>
      <c r="IH24" s="211"/>
      <c r="II24" s="211"/>
      <c r="IJ24" s="211"/>
      <c r="IK24" s="211"/>
      <c r="IL24" s="211"/>
      <c r="IM24" s="211"/>
      <c r="IN24" s="211"/>
      <c r="IO24" s="211"/>
      <c r="IP24" s="211"/>
      <c r="IQ24" s="211"/>
      <c r="IR24" s="211"/>
      <c r="IS24" s="211"/>
      <c r="IT24" s="211"/>
      <c r="IU24" s="211"/>
      <c r="IV24" s="212"/>
      <c r="IY24" s="210"/>
      <c r="IZ24" s="211"/>
      <c r="JA24" s="211"/>
      <c r="JB24" s="211"/>
      <c r="JC24" s="211"/>
      <c r="JD24" s="211"/>
      <c r="JE24" s="211"/>
      <c r="JF24" s="211"/>
      <c r="JG24" s="211"/>
      <c r="JH24" s="211"/>
      <c r="JI24" s="211"/>
      <c r="JJ24" s="211"/>
      <c r="JK24" s="211"/>
      <c r="JL24" s="211"/>
      <c r="JM24" s="211"/>
      <c r="JN24" s="211"/>
      <c r="JO24" s="211"/>
      <c r="JP24" s="211"/>
      <c r="JQ24" s="211"/>
      <c r="JR24" s="211"/>
      <c r="JS24" s="211"/>
      <c r="JT24" s="211"/>
      <c r="JU24" s="211"/>
      <c r="JV24" s="211"/>
      <c r="JW24" s="211"/>
      <c r="JX24" s="211"/>
      <c r="JY24" s="211"/>
      <c r="JZ24" s="211"/>
      <c r="KA24" s="211"/>
      <c r="KB24" s="211"/>
      <c r="KC24" s="211"/>
      <c r="KD24" s="211"/>
      <c r="KE24" s="211"/>
      <c r="KF24" s="212"/>
    </row>
    <row r="25" spans="1:292" s="200" customFormat="1" ht="15.75" hidden="1" customHeight="1" x14ac:dyDescent="0.45">
      <c r="A25" s="1"/>
      <c r="B25" s="1"/>
      <c r="C25" s="1"/>
      <c r="D25" s="1"/>
      <c r="E25" s="1"/>
      <c r="F25" s="1"/>
      <c r="G25" s="1"/>
      <c r="H25" s="1"/>
      <c r="DA25" s="206"/>
      <c r="DB25" s="203"/>
      <c r="DC25" s="203"/>
      <c r="DD25" s="203"/>
      <c r="DE25" s="203"/>
      <c r="DF25" s="203"/>
      <c r="DG25" s="203"/>
      <c r="DQ25" s="203" t="s">
        <v>315</v>
      </c>
      <c r="DR25" s="203">
        <v>3</v>
      </c>
      <c r="DS25" s="203"/>
      <c r="DT25" s="203"/>
      <c r="DU25" s="203"/>
      <c r="DV25" s="203"/>
      <c r="DW25" s="203" t="s">
        <v>347</v>
      </c>
      <c r="DX25" s="203" t="s">
        <v>348</v>
      </c>
      <c r="DY25" s="203"/>
      <c r="DZ25" s="203"/>
      <c r="EA25" s="203"/>
      <c r="EB25" s="203"/>
      <c r="EX25" s="203"/>
      <c r="EY25" s="203"/>
      <c r="EZ25" s="203"/>
      <c r="FA25" s="203"/>
      <c r="FB25" s="203"/>
      <c r="FC25" s="203"/>
      <c r="FD25" s="203"/>
      <c r="FE25" s="203"/>
      <c r="FF25" s="203"/>
      <c r="FG25" s="203"/>
      <c r="FH25" s="203"/>
      <c r="GA25" s="203"/>
      <c r="GB25" s="203"/>
      <c r="GC25" s="203"/>
      <c r="GD25" s="203"/>
      <c r="GE25" s="203"/>
      <c r="GF25" s="203"/>
      <c r="GG25" s="203"/>
      <c r="GH25" s="203"/>
      <c r="GI25" s="203"/>
      <c r="GJ25" s="203"/>
      <c r="GK25" s="203"/>
      <c r="GL25" s="203"/>
      <c r="GM25" s="203"/>
      <c r="GN25" s="203"/>
      <c r="GO25" s="203"/>
      <c r="GP25" s="203"/>
      <c r="GQ25" s="203"/>
      <c r="IA25" s="210"/>
      <c r="IB25" s="211"/>
      <c r="IC25" s="211"/>
      <c r="ID25" s="211"/>
      <c r="IE25" s="211"/>
      <c r="IF25" s="211"/>
      <c r="IG25" s="211"/>
      <c r="IH25" s="211"/>
      <c r="II25" s="211"/>
      <c r="IJ25" s="211"/>
      <c r="IK25" s="211"/>
      <c r="IL25" s="211"/>
      <c r="IM25" s="211"/>
      <c r="IN25" s="211"/>
      <c r="IO25" s="211"/>
      <c r="IP25" s="211"/>
      <c r="IQ25" s="211"/>
      <c r="IR25" s="211"/>
      <c r="IS25" s="211"/>
      <c r="IT25" s="211"/>
      <c r="IU25" s="211"/>
      <c r="IV25" s="212"/>
      <c r="IY25" s="210"/>
      <c r="IZ25" s="211"/>
      <c r="JA25" s="211"/>
      <c r="JB25" s="211"/>
      <c r="JC25" s="211"/>
      <c r="JD25" s="211"/>
      <c r="JE25" s="211"/>
      <c r="JF25" s="211"/>
      <c r="JG25" s="211"/>
      <c r="JH25" s="211"/>
      <c r="JI25" s="211"/>
      <c r="JJ25" s="211"/>
      <c r="JK25" s="211"/>
      <c r="JL25" s="211"/>
      <c r="JM25" s="211"/>
      <c r="JN25" s="211"/>
      <c r="JO25" s="211"/>
      <c r="JP25" s="211"/>
      <c r="JQ25" s="211"/>
      <c r="JR25" s="211"/>
      <c r="JS25" s="211"/>
      <c r="JT25" s="211"/>
      <c r="JU25" s="211"/>
      <c r="JV25" s="211"/>
      <c r="JW25" s="211"/>
      <c r="JX25" s="211"/>
      <c r="JY25" s="211"/>
      <c r="JZ25" s="211"/>
      <c r="KA25" s="211"/>
      <c r="KB25" s="211"/>
      <c r="KC25" s="211"/>
      <c r="KD25" s="211"/>
      <c r="KE25" s="211"/>
      <c r="KF25" s="212"/>
    </row>
    <row r="26" spans="1:292" s="200" customFormat="1" ht="15.75" hidden="1" customHeight="1" x14ac:dyDescent="0.45">
      <c r="A26" s="1"/>
      <c r="B26" s="1"/>
      <c r="C26" s="1"/>
      <c r="D26" s="1"/>
      <c r="E26" s="1"/>
      <c r="F26" s="1"/>
      <c r="G26" s="1"/>
      <c r="H26" s="1"/>
      <c r="DA26" s="206"/>
      <c r="DB26" s="203"/>
      <c r="DC26" s="203"/>
      <c r="DD26" s="203"/>
      <c r="DE26" s="203"/>
      <c r="DF26" s="203"/>
      <c r="DG26" s="203"/>
      <c r="DQ26" s="203" t="s">
        <v>316</v>
      </c>
      <c r="DR26" s="203">
        <v>4</v>
      </c>
      <c r="DS26" s="203"/>
      <c r="DT26" s="203"/>
      <c r="DU26" s="203"/>
      <c r="DV26" s="203"/>
      <c r="DW26" s="203" t="s">
        <v>347</v>
      </c>
      <c r="DX26" s="203" t="s">
        <v>349</v>
      </c>
      <c r="DY26" s="203"/>
      <c r="DZ26" s="203"/>
      <c r="EA26" s="203"/>
      <c r="EB26" s="203"/>
      <c r="EX26" s="203"/>
      <c r="EY26" s="203"/>
      <c r="EZ26" s="203"/>
      <c r="FA26" s="203"/>
      <c r="FB26" s="203"/>
      <c r="FC26" s="203"/>
      <c r="FD26" s="203"/>
      <c r="FE26" s="203"/>
      <c r="FF26" s="203"/>
      <c r="FG26" s="203"/>
      <c r="FH26" s="203"/>
      <c r="GA26" s="203"/>
      <c r="GB26" s="203"/>
      <c r="GC26" s="203"/>
      <c r="GD26" s="203"/>
      <c r="GE26" s="203"/>
      <c r="GF26" s="203"/>
      <c r="GG26" s="203"/>
      <c r="GH26" s="203"/>
      <c r="GI26" s="203"/>
      <c r="GJ26" s="203"/>
      <c r="GK26" s="203"/>
      <c r="GL26" s="203"/>
      <c r="GM26" s="203"/>
      <c r="GN26" s="203"/>
      <c r="GO26" s="203"/>
      <c r="GP26" s="203"/>
      <c r="GQ26" s="203"/>
      <c r="IA26" s="210"/>
      <c r="IB26" s="211"/>
      <c r="IC26" s="211"/>
      <c r="ID26" s="211"/>
      <c r="IE26" s="211"/>
      <c r="IF26" s="211"/>
      <c r="IG26" s="211"/>
      <c r="IH26" s="211"/>
      <c r="II26" s="211"/>
      <c r="IJ26" s="211"/>
      <c r="IK26" s="211"/>
      <c r="IL26" s="211"/>
      <c r="IM26" s="211"/>
      <c r="IN26" s="211"/>
      <c r="IO26" s="211"/>
      <c r="IP26" s="211"/>
      <c r="IQ26" s="211"/>
      <c r="IR26" s="211"/>
      <c r="IS26" s="211"/>
      <c r="IT26" s="211"/>
      <c r="IU26" s="211"/>
      <c r="IV26" s="212"/>
      <c r="IY26" s="210"/>
      <c r="IZ26" s="211"/>
      <c r="JA26" s="211"/>
      <c r="JB26" s="211"/>
      <c r="JC26" s="211"/>
      <c r="JD26" s="211"/>
      <c r="JE26" s="211"/>
      <c r="JF26" s="211"/>
      <c r="JG26" s="211"/>
      <c r="JH26" s="211"/>
      <c r="JI26" s="211"/>
      <c r="JJ26" s="211"/>
      <c r="JK26" s="211"/>
      <c r="JL26" s="211"/>
      <c r="JM26" s="211"/>
      <c r="JN26" s="211"/>
      <c r="JO26" s="211"/>
      <c r="JP26" s="211"/>
      <c r="JQ26" s="211"/>
      <c r="JR26" s="211"/>
      <c r="JS26" s="211"/>
      <c r="JT26" s="211"/>
      <c r="JU26" s="211"/>
      <c r="JV26" s="211"/>
      <c r="JW26" s="211"/>
      <c r="JX26" s="211"/>
      <c r="JY26" s="211"/>
      <c r="JZ26" s="211"/>
      <c r="KA26" s="211"/>
      <c r="KB26" s="211"/>
      <c r="KC26" s="211"/>
      <c r="KD26" s="211"/>
      <c r="KE26" s="211"/>
      <c r="KF26" s="212"/>
    </row>
    <row r="27" spans="1:292" s="200" customFormat="1" ht="15.75" hidden="1" customHeight="1" x14ac:dyDescent="0.45">
      <c r="A27" s="1"/>
      <c r="B27" s="1"/>
      <c r="C27" s="1"/>
      <c r="D27" s="1"/>
      <c r="E27" s="1"/>
      <c r="F27" s="1"/>
      <c r="G27" s="1"/>
      <c r="H27" s="1"/>
      <c r="DA27" s="206"/>
      <c r="DB27" s="203"/>
      <c r="DC27" s="203"/>
      <c r="DD27" s="203"/>
      <c r="DE27" s="203"/>
      <c r="DF27" s="203"/>
      <c r="DG27" s="203"/>
      <c r="DQ27" s="203"/>
      <c r="DR27" s="203"/>
      <c r="DS27" s="203"/>
      <c r="DT27" s="203"/>
      <c r="DU27" s="203"/>
      <c r="DV27" s="203"/>
      <c r="DW27" s="203"/>
      <c r="DX27" s="203"/>
      <c r="DY27" s="203"/>
      <c r="DZ27" s="203"/>
      <c r="EA27" s="203"/>
      <c r="EB27" s="203"/>
      <c r="EX27" s="203"/>
      <c r="EY27" s="203"/>
      <c r="EZ27" s="203"/>
      <c r="FA27" s="203"/>
      <c r="FB27" s="203"/>
      <c r="FC27" s="203"/>
      <c r="FD27" s="203"/>
      <c r="FE27" s="203"/>
      <c r="FF27" s="203"/>
      <c r="FG27" s="203"/>
      <c r="FH27" s="203"/>
      <c r="GA27" s="203"/>
      <c r="GB27" s="203"/>
      <c r="GC27" s="203"/>
      <c r="GD27" s="203"/>
      <c r="GE27" s="203"/>
      <c r="GF27" s="203"/>
      <c r="GG27" s="203"/>
      <c r="GH27" s="203"/>
      <c r="GI27" s="203"/>
      <c r="GJ27" s="203"/>
      <c r="GK27" s="203"/>
      <c r="GL27" s="203"/>
      <c r="GM27" s="203"/>
      <c r="GN27" s="203"/>
      <c r="GO27" s="203"/>
      <c r="GP27" s="203"/>
      <c r="GQ27" s="203"/>
      <c r="IA27" s="210"/>
      <c r="IB27" s="211"/>
      <c r="IC27" s="211"/>
      <c r="ID27" s="211"/>
      <c r="IE27" s="211"/>
      <c r="IF27" s="211"/>
      <c r="IG27" s="211"/>
      <c r="IH27" s="211"/>
      <c r="II27" s="211"/>
      <c r="IJ27" s="211"/>
      <c r="IK27" s="211"/>
      <c r="IL27" s="211"/>
      <c r="IM27" s="211"/>
      <c r="IN27" s="211"/>
      <c r="IO27" s="211"/>
      <c r="IP27" s="211"/>
      <c r="IQ27" s="211"/>
      <c r="IR27" s="211"/>
      <c r="IS27" s="211"/>
      <c r="IT27" s="211"/>
      <c r="IU27" s="211"/>
      <c r="IV27" s="212"/>
      <c r="IY27" s="210"/>
      <c r="IZ27" s="211"/>
      <c r="JA27" s="211"/>
      <c r="JB27" s="211"/>
      <c r="JC27" s="211"/>
      <c r="JD27" s="211"/>
      <c r="JE27" s="211"/>
      <c r="JF27" s="211"/>
      <c r="JG27" s="211"/>
      <c r="JH27" s="211"/>
      <c r="JI27" s="211"/>
      <c r="JJ27" s="211"/>
      <c r="JK27" s="211"/>
      <c r="JL27" s="211"/>
      <c r="JM27" s="211"/>
      <c r="JN27" s="211"/>
      <c r="JO27" s="211"/>
      <c r="JP27" s="211"/>
      <c r="JQ27" s="211"/>
      <c r="JR27" s="211"/>
      <c r="JS27" s="211"/>
      <c r="JT27" s="211"/>
      <c r="JU27" s="211"/>
      <c r="JV27" s="211"/>
      <c r="JW27" s="211"/>
      <c r="JX27" s="211"/>
      <c r="JY27" s="211"/>
      <c r="JZ27" s="211"/>
      <c r="KA27" s="211"/>
      <c r="KB27" s="211"/>
      <c r="KC27" s="211"/>
      <c r="KD27" s="211"/>
      <c r="KE27" s="211"/>
      <c r="KF27" s="212"/>
    </row>
    <row r="28" spans="1:292" s="200" customFormat="1" ht="15.75" hidden="1" customHeight="1" x14ac:dyDescent="0.45">
      <c r="A28" s="1"/>
      <c r="B28" s="1"/>
      <c r="C28" s="1"/>
      <c r="D28" s="1"/>
      <c r="E28" s="1"/>
      <c r="F28" s="1"/>
      <c r="G28" s="1"/>
      <c r="H28" s="1"/>
      <c r="DA28" s="206"/>
      <c r="DB28" s="203"/>
      <c r="DC28" s="203"/>
      <c r="DD28" s="203"/>
      <c r="DE28" s="203"/>
      <c r="DF28" s="203"/>
      <c r="DG28" s="203"/>
      <c r="DQ28" s="203" t="s">
        <v>323</v>
      </c>
      <c r="DR28" s="203">
        <v>1</v>
      </c>
      <c r="DS28" s="203" t="str">
        <f>IF(DA204="","",DA204)</f>
        <v/>
      </c>
      <c r="DT28" s="213" t="s">
        <v>338</v>
      </c>
      <c r="DU28" s="203"/>
      <c r="DV28" s="203"/>
      <c r="DW28" s="203"/>
      <c r="DX28" s="203"/>
      <c r="DY28" s="203"/>
      <c r="DZ28" s="203"/>
      <c r="EA28" s="203"/>
      <c r="EB28" s="203"/>
      <c r="EX28" s="203"/>
      <c r="EY28" s="203"/>
      <c r="EZ28" s="203"/>
      <c r="FA28" s="203"/>
      <c r="FB28" s="203"/>
      <c r="FC28" s="203"/>
      <c r="FD28" s="203"/>
      <c r="FE28" s="203"/>
      <c r="FF28" s="203"/>
      <c r="FG28" s="203"/>
      <c r="FH28" s="203"/>
      <c r="GA28" s="203"/>
      <c r="GB28" s="203"/>
      <c r="GC28" s="203"/>
      <c r="GD28" s="203"/>
      <c r="GE28" s="203"/>
      <c r="GF28" s="203"/>
      <c r="GG28" s="203"/>
      <c r="GH28" s="203"/>
      <c r="GI28" s="203"/>
      <c r="GJ28" s="203"/>
      <c r="GK28" s="203"/>
      <c r="GL28" s="203"/>
      <c r="GM28" s="203"/>
      <c r="GN28" s="203"/>
      <c r="GO28" s="203"/>
      <c r="GP28" s="203"/>
      <c r="GQ28" s="203"/>
      <c r="IA28" s="210"/>
      <c r="IB28" s="211"/>
      <c r="IC28" s="211"/>
      <c r="ID28" s="211"/>
      <c r="IE28" s="211"/>
      <c r="IF28" s="211"/>
      <c r="IG28" s="211"/>
      <c r="IH28" s="211"/>
      <c r="II28" s="211"/>
      <c r="IJ28" s="211"/>
      <c r="IK28" s="211"/>
      <c r="IL28" s="211"/>
      <c r="IM28" s="211"/>
      <c r="IN28" s="211"/>
      <c r="IO28" s="211"/>
      <c r="IP28" s="211"/>
      <c r="IQ28" s="211"/>
      <c r="IR28" s="211"/>
      <c r="IS28" s="211"/>
      <c r="IT28" s="211"/>
      <c r="IU28" s="211"/>
      <c r="IV28" s="212"/>
      <c r="IY28" s="210"/>
      <c r="IZ28" s="211"/>
      <c r="JA28" s="211"/>
      <c r="JB28" s="211"/>
      <c r="JC28" s="211"/>
      <c r="JD28" s="211"/>
      <c r="JE28" s="211"/>
      <c r="JF28" s="211"/>
      <c r="JG28" s="211"/>
      <c r="JH28" s="211"/>
      <c r="JI28" s="211"/>
      <c r="JJ28" s="211"/>
      <c r="JK28" s="211"/>
      <c r="JL28" s="211"/>
      <c r="JM28" s="211"/>
      <c r="JN28" s="211"/>
      <c r="JO28" s="211"/>
      <c r="JP28" s="211"/>
      <c r="JQ28" s="211"/>
      <c r="JR28" s="211"/>
      <c r="JS28" s="211"/>
      <c r="JT28" s="211"/>
      <c r="JU28" s="211"/>
      <c r="JV28" s="211"/>
      <c r="JW28" s="211"/>
      <c r="JX28" s="211"/>
      <c r="JY28" s="211"/>
      <c r="JZ28" s="211"/>
      <c r="KA28" s="211"/>
      <c r="KB28" s="211"/>
      <c r="KC28" s="211"/>
      <c r="KD28" s="211"/>
      <c r="KE28" s="211"/>
      <c r="KF28" s="212"/>
    </row>
    <row r="29" spans="1:292" s="200" customFormat="1" ht="15.75" hidden="1" customHeight="1" x14ac:dyDescent="0.45">
      <c r="A29" s="1"/>
      <c r="B29" s="1"/>
      <c r="C29" s="1"/>
      <c r="D29" s="1"/>
      <c r="E29" s="1"/>
      <c r="F29" s="1"/>
      <c r="G29" s="1"/>
      <c r="H29" s="1"/>
      <c r="DA29" s="206"/>
      <c r="DB29" s="203"/>
      <c r="DC29" s="203"/>
      <c r="DD29" s="203"/>
      <c r="DE29" s="203"/>
      <c r="DF29" s="203"/>
      <c r="DG29" s="203"/>
      <c r="DQ29" s="203"/>
      <c r="DR29" s="203"/>
      <c r="DS29" s="203"/>
      <c r="DT29" s="203"/>
      <c r="DU29" s="203"/>
      <c r="DV29" s="203"/>
      <c r="DW29" s="203"/>
      <c r="DX29" s="203"/>
      <c r="DY29" s="203"/>
      <c r="DZ29" s="203"/>
      <c r="EA29" s="203"/>
      <c r="EB29" s="203"/>
      <c r="EX29" s="203"/>
      <c r="EY29" s="203"/>
      <c r="EZ29" s="203"/>
      <c r="FA29" s="203"/>
      <c r="FB29" s="203"/>
      <c r="FC29" s="203"/>
      <c r="FD29" s="203"/>
      <c r="FE29" s="203"/>
      <c r="FF29" s="203"/>
      <c r="FG29" s="203"/>
      <c r="FH29" s="203"/>
      <c r="GA29" s="203"/>
      <c r="GB29" s="203"/>
      <c r="GC29" s="203"/>
      <c r="GD29" s="203"/>
      <c r="GE29" s="203"/>
      <c r="GF29" s="203"/>
      <c r="GG29" s="203"/>
      <c r="GH29" s="203"/>
      <c r="GI29" s="203"/>
      <c r="GJ29" s="203"/>
      <c r="GK29" s="203"/>
      <c r="GL29" s="203"/>
      <c r="GM29" s="203"/>
      <c r="GN29" s="203"/>
      <c r="GO29" s="203"/>
      <c r="GP29" s="203"/>
      <c r="GQ29" s="203"/>
      <c r="IA29" s="210"/>
      <c r="IB29" s="211"/>
      <c r="IC29" s="211"/>
      <c r="ID29" s="211"/>
      <c r="IE29" s="211"/>
      <c r="IF29" s="211"/>
      <c r="IG29" s="211"/>
      <c r="IH29" s="211"/>
      <c r="II29" s="211"/>
      <c r="IJ29" s="211"/>
      <c r="IK29" s="211"/>
      <c r="IL29" s="211"/>
      <c r="IM29" s="211"/>
      <c r="IN29" s="211"/>
      <c r="IO29" s="211"/>
      <c r="IP29" s="211"/>
      <c r="IQ29" s="211"/>
      <c r="IR29" s="211"/>
      <c r="IS29" s="211"/>
      <c r="IT29" s="211"/>
      <c r="IU29" s="211"/>
      <c r="IV29" s="212"/>
      <c r="IY29" s="210"/>
      <c r="IZ29" s="211"/>
      <c r="JA29" s="211"/>
      <c r="JB29" s="211"/>
      <c r="JC29" s="211"/>
      <c r="JD29" s="211"/>
      <c r="JE29" s="211"/>
      <c r="JF29" s="211"/>
      <c r="JG29" s="211"/>
      <c r="JH29" s="211"/>
      <c r="JI29" s="211"/>
      <c r="JJ29" s="211"/>
      <c r="JK29" s="211"/>
      <c r="JL29" s="211"/>
      <c r="JM29" s="211"/>
      <c r="JN29" s="211"/>
      <c r="JO29" s="211"/>
      <c r="JP29" s="211"/>
      <c r="JQ29" s="211"/>
      <c r="JR29" s="211"/>
      <c r="JS29" s="211"/>
      <c r="JT29" s="211"/>
      <c r="JU29" s="211"/>
      <c r="JV29" s="211"/>
      <c r="JW29" s="211"/>
      <c r="JX29" s="211"/>
      <c r="JY29" s="211"/>
      <c r="JZ29" s="211"/>
      <c r="KA29" s="211"/>
      <c r="KB29" s="211"/>
      <c r="KC29" s="211"/>
      <c r="KD29" s="211"/>
      <c r="KE29" s="211"/>
      <c r="KF29" s="212"/>
    </row>
    <row r="30" spans="1:292" s="200" customFormat="1" ht="15.75" hidden="1" customHeight="1" x14ac:dyDescent="0.45">
      <c r="A30" s="1"/>
      <c r="B30" s="1"/>
      <c r="C30" s="1"/>
      <c r="D30" s="1"/>
      <c r="E30" s="1"/>
      <c r="F30" s="1"/>
      <c r="G30" s="1"/>
      <c r="H30" s="1"/>
      <c r="DA30" s="206"/>
      <c r="DB30" s="203"/>
      <c r="DC30" s="203"/>
      <c r="DD30" s="203"/>
      <c r="DE30" s="203"/>
      <c r="DF30" s="203"/>
      <c r="DG30" s="203"/>
      <c r="DQ30" s="203"/>
      <c r="DR30" s="203"/>
      <c r="DS30" s="203"/>
      <c r="DT30" s="203"/>
      <c r="DU30" s="203"/>
      <c r="DV30" s="203"/>
      <c r="DW30" s="203"/>
      <c r="DX30" s="203"/>
      <c r="DY30" s="203"/>
      <c r="DZ30" s="203"/>
      <c r="EA30" s="203"/>
      <c r="EB30" s="203"/>
      <c r="EX30" s="203"/>
      <c r="EY30" s="203"/>
      <c r="EZ30" s="203"/>
      <c r="FA30" s="203"/>
      <c r="FB30" s="203"/>
      <c r="FC30" s="203"/>
      <c r="FD30" s="203"/>
      <c r="FE30" s="203"/>
      <c r="FF30" s="203"/>
      <c r="FG30" s="203"/>
      <c r="FH30" s="203"/>
      <c r="GA30" s="203"/>
      <c r="GB30" s="203"/>
      <c r="GC30" s="203"/>
      <c r="GD30" s="203"/>
      <c r="GE30" s="203"/>
      <c r="GF30" s="203"/>
      <c r="GG30" s="203"/>
      <c r="GH30" s="203"/>
      <c r="GI30" s="203"/>
      <c r="GJ30" s="203"/>
      <c r="GK30" s="203"/>
      <c r="GL30" s="203"/>
      <c r="GM30" s="203"/>
      <c r="GN30" s="203"/>
      <c r="GO30" s="203"/>
      <c r="GP30" s="203"/>
      <c r="GQ30" s="203"/>
      <c r="IA30" s="210"/>
      <c r="IB30" s="211"/>
      <c r="IC30" s="211"/>
      <c r="ID30" s="211"/>
      <c r="IE30" s="211"/>
      <c r="IF30" s="211"/>
      <c r="IG30" s="211"/>
      <c r="IH30" s="211"/>
      <c r="II30" s="211"/>
      <c r="IJ30" s="211"/>
      <c r="IK30" s="211"/>
      <c r="IL30" s="211"/>
      <c r="IM30" s="211"/>
      <c r="IN30" s="211"/>
      <c r="IO30" s="211"/>
      <c r="IP30" s="211"/>
      <c r="IQ30" s="211"/>
      <c r="IR30" s="211"/>
      <c r="IS30" s="211"/>
      <c r="IT30" s="211"/>
      <c r="IU30" s="211"/>
      <c r="IV30" s="212"/>
      <c r="IY30" s="210"/>
      <c r="IZ30" s="211"/>
      <c r="JA30" s="211"/>
      <c r="JB30" s="211"/>
      <c r="JC30" s="211"/>
      <c r="JD30" s="211"/>
      <c r="JE30" s="211"/>
      <c r="JF30" s="211"/>
      <c r="JG30" s="211"/>
      <c r="JH30" s="211"/>
      <c r="JI30" s="211"/>
      <c r="JJ30" s="211"/>
      <c r="JK30" s="211"/>
      <c r="JL30" s="211"/>
      <c r="JM30" s="211"/>
      <c r="JN30" s="211"/>
      <c r="JO30" s="211"/>
      <c r="JP30" s="211"/>
      <c r="JQ30" s="211"/>
      <c r="JR30" s="211"/>
      <c r="JS30" s="211"/>
      <c r="JT30" s="211"/>
      <c r="JU30" s="211"/>
      <c r="JV30" s="211"/>
      <c r="JW30" s="211"/>
      <c r="JX30" s="211"/>
      <c r="JY30" s="211"/>
      <c r="JZ30" s="211"/>
      <c r="KA30" s="211"/>
      <c r="KB30" s="211"/>
      <c r="KC30" s="211"/>
      <c r="KD30" s="211"/>
      <c r="KE30" s="211"/>
      <c r="KF30" s="212"/>
    </row>
    <row r="31" spans="1:292" s="200" customFormat="1" ht="15.75" hidden="1" customHeight="1" x14ac:dyDescent="0.45">
      <c r="A31" s="1"/>
      <c r="B31" s="1"/>
      <c r="C31" s="1"/>
      <c r="D31" s="1"/>
      <c r="E31" s="1"/>
      <c r="F31" s="1"/>
      <c r="G31" s="1"/>
      <c r="H31" s="1"/>
      <c r="J31" s="214"/>
      <c r="U31" s="214"/>
      <c r="W31" s="345" t="str">
        <f>IF(営業ASM設定管理!AM31&lt;&gt;1,"",IF(営業ASM設定管理!AE31="","",営業ASM設定管理!AE31))</f>
        <v/>
      </c>
      <c r="X31" s="345"/>
      <c r="Y31" s="345"/>
      <c r="Z31" s="345"/>
      <c r="AA31" s="345"/>
      <c r="AB31" s="345"/>
      <c r="AC31" s="345"/>
      <c r="AD31" s="345"/>
      <c r="AE31" s="345"/>
      <c r="AG31" s="214"/>
      <c r="DA31" s="206"/>
      <c r="DB31" s="203"/>
      <c r="DC31" s="203"/>
      <c r="DD31" s="203"/>
      <c r="DE31" s="203"/>
      <c r="DF31" s="203"/>
      <c r="DG31" s="203"/>
      <c r="DQ31" s="203"/>
      <c r="DR31" s="203"/>
      <c r="DS31" s="203"/>
      <c r="DT31" s="203"/>
      <c r="DU31" s="203"/>
      <c r="DV31" s="203"/>
      <c r="DW31" s="203"/>
      <c r="DX31" s="203"/>
      <c r="DY31" s="203"/>
      <c r="DZ31" s="203"/>
      <c r="EA31" s="203"/>
      <c r="EB31" s="203"/>
      <c r="EX31" s="203"/>
      <c r="EY31" s="203"/>
      <c r="EZ31" s="203"/>
      <c r="FA31" s="203"/>
      <c r="FB31" s="203"/>
      <c r="FC31" s="203"/>
      <c r="FD31" s="203"/>
      <c r="FE31" s="203"/>
      <c r="FF31" s="203"/>
      <c r="FG31" s="203"/>
      <c r="FH31" s="203"/>
      <c r="GA31" s="203"/>
      <c r="GB31" s="203"/>
      <c r="GC31" s="203"/>
      <c r="GD31" s="203"/>
      <c r="GE31" s="203"/>
      <c r="GF31" s="203"/>
      <c r="GG31" s="203"/>
      <c r="GH31" s="203"/>
      <c r="GI31" s="203"/>
      <c r="GJ31" s="203"/>
      <c r="GK31" s="203"/>
      <c r="GL31" s="203"/>
      <c r="GM31" s="203"/>
      <c r="GN31" s="203"/>
      <c r="GO31" s="203"/>
      <c r="GP31" s="203"/>
      <c r="GQ31" s="203"/>
      <c r="IA31" s="210"/>
      <c r="IB31" s="211"/>
      <c r="IC31" s="211"/>
      <c r="ID31" s="211"/>
      <c r="IE31" s="211"/>
      <c r="IF31" s="211"/>
      <c r="IG31" s="211"/>
      <c r="IH31" s="211"/>
      <c r="II31" s="211"/>
      <c r="IJ31" s="211"/>
      <c r="IK31" s="211"/>
      <c r="IL31" s="211"/>
      <c r="IM31" s="211"/>
      <c r="IN31" s="211"/>
      <c r="IO31" s="211"/>
      <c r="IP31" s="211"/>
      <c r="IQ31" s="211"/>
      <c r="IR31" s="211"/>
      <c r="IS31" s="211"/>
      <c r="IT31" s="211"/>
      <c r="IU31" s="211"/>
      <c r="IV31" s="212"/>
      <c r="IY31" s="210"/>
      <c r="IZ31" s="211"/>
      <c r="JA31" s="211"/>
      <c r="JB31" s="211"/>
      <c r="JC31" s="211"/>
      <c r="JD31" s="211"/>
      <c r="JE31" s="211"/>
      <c r="JF31" s="211"/>
      <c r="JG31" s="211"/>
      <c r="JH31" s="211"/>
      <c r="JI31" s="211"/>
      <c r="JJ31" s="211"/>
      <c r="JK31" s="211"/>
      <c r="JL31" s="211"/>
      <c r="JM31" s="211"/>
      <c r="JN31" s="211"/>
      <c r="JO31" s="211"/>
      <c r="JP31" s="211"/>
      <c r="JQ31" s="211"/>
      <c r="JR31" s="211"/>
      <c r="JS31" s="211"/>
      <c r="JT31" s="211"/>
      <c r="JU31" s="211"/>
      <c r="JV31" s="211"/>
      <c r="JW31" s="211"/>
      <c r="JX31" s="211"/>
      <c r="JY31" s="211"/>
      <c r="JZ31" s="211"/>
      <c r="KA31" s="211"/>
      <c r="KB31" s="211"/>
      <c r="KC31" s="211"/>
      <c r="KD31" s="211"/>
      <c r="KE31" s="211"/>
      <c r="KF31" s="212"/>
    </row>
    <row r="32" spans="1:292" s="200" customFormat="1" ht="15.75" hidden="1" customHeight="1" x14ac:dyDescent="0.45">
      <c r="A32" s="1"/>
      <c r="B32" s="1"/>
      <c r="C32" s="1"/>
      <c r="D32" s="1"/>
      <c r="E32" s="1"/>
      <c r="F32" s="1"/>
      <c r="G32" s="1"/>
      <c r="H32" s="1"/>
      <c r="K32" s="344"/>
      <c r="L32" s="344"/>
      <c r="M32" s="344"/>
      <c r="N32" s="344"/>
      <c r="O32" s="344"/>
      <c r="P32" s="204"/>
      <c r="Q32" s="204"/>
      <c r="R32" s="204"/>
      <c r="S32" s="204"/>
      <c r="T32" s="204"/>
      <c r="W32" s="204" t="str">
        <f>IF(営業ASM設定管理!AV32&lt;&gt;1,"",IF(営業ASM設定管理!AE31="","",営業ASM設定管理!AE32))</f>
        <v/>
      </c>
      <c r="X32" s="204"/>
      <c r="Y32" s="204"/>
      <c r="Z32" s="204"/>
      <c r="AA32" s="204"/>
      <c r="AB32" s="204"/>
      <c r="AC32" s="204"/>
      <c r="AD32" s="204"/>
      <c r="AE32" s="204"/>
      <c r="AF32" s="204"/>
      <c r="AG32" s="204"/>
      <c r="AH32" s="204"/>
      <c r="AI32" s="204"/>
      <c r="AJ32" s="204"/>
      <c r="AK32" s="204"/>
      <c r="AL32" s="204"/>
      <c r="DA32" s="206"/>
      <c r="DB32" s="203"/>
      <c r="DC32" s="203"/>
      <c r="DD32" s="203"/>
      <c r="DE32" s="203"/>
      <c r="DF32" s="203"/>
      <c r="DG32" s="203"/>
      <c r="DQ32" s="203"/>
      <c r="DR32" s="203"/>
      <c r="DS32" s="203"/>
      <c r="DT32" s="203"/>
      <c r="DU32" s="203"/>
      <c r="DV32" s="203"/>
      <c r="DW32" s="203"/>
      <c r="DX32" s="203"/>
      <c r="DY32" s="203"/>
      <c r="DZ32" s="203"/>
      <c r="EA32" s="203"/>
      <c r="EB32" s="203"/>
      <c r="EX32" s="203"/>
      <c r="EY32" s="203"/>
      <c r="EZ32" s="203"/>
      <c r="FA32" s="203"/>
      <c r="FB32" s="203"/>
      <c r="FC32" s="203"/>
      <c r="FD32" s="203"/>
      <c r="FE32" s="203"/>
      <c r="FF32" s="203"/>
      <c r="FG32" s="203"/>
      <c r="FH32" s="203"/>
      <c r="GA32" s="203"/>
      <c r="GB32" s="203"/>
      <c r="GC32" s="203"/>
      <c r="GD32" s="203"/>
      <c r="GE32" s="203"/>
      <c r="GF32" s="203"/>
      <c r="GG32" s="203"/>
      <c r="GH32" s="203"/>
      <c r="GI32" s="203"/>
      <c r="GJ32" s="203"/>
      <c r="GK32" s="203"/>
      <c r="GL32" s="203"/>
      <c r="GM32" s="203"/>
      <c r="GN32" s="203"/>
      <c r="GO32" s="203"/>
      <c r="GP32" s="203"/>
      <c r="GQ32" s="203"/>
      <c r="IA32" s="210"/>
      <c r="IB32" s="211"/>
      <c r="IC32" s="211"/>
      <c r="ID32" s="211"/>
      <c r="IE32" s="211"/>
      <c r="IF32" s="211"/>
      <c r="IG32" s="211"/>
      <c r="IH32" s="211"/>
      <c r="II32" s="211"/>
      <c r="IJ32" s="211"/>
      <c r="IK32" s="211"/>
      <c r="IL32" s="211"/>
      <c r="IM32" s="211"/>
      <c r="IN32" s="211"/>
      <c r="IO32" s="211"/>
      <c r="IP32" s="211"/>
      <c r="IQ32" s="211"/>
      <c r="IR32" s="211"/>
      <c r="IS32" s="211"/>
      <c r="IT32" s="211"/>
      <c r="IU32" s="211"/>
      <c r="IV32" s="212"/>
      <c r="IY32" s="210"/>
      <c r="IZ32" s="211"/>
      <c r="JA32" s="211"/>
      <c r="JB32" s="211"/>
      <c r="JC32" s="211"/>
      <c r="JD32" s="211"/>
      <c r="JE32" s="211"/>
      <c r="JF32" s="211"/>
      <c r="JG32" s="211"/>
      <c r="JH32" s="211"/>
      <c r="JI32" s="211"/>
      <c r="JJ32" s="211"/>
      <c r="JK32" s="211"/>
      <c r="JL32" s="211"/>
      <c r="JM32" s="211"/>
      <c r="JN32" s="211"/>
      <c r="JO32" s="211"/>
      <c r="JP32" s="211"/>
      <c r="JQ32" s="211"/>
      <c r="JR32" s="211"/>
      <c r="JS32" s="211"/>
      <c r="JT32" s="211"/>
      <c r="JU32" s="211"/>
      <c r="JV32" s="211"/>
      <c r="JW32" s="211"/>
      <c r="JX32" s="211"/>
      <c r="JY32" s="211"/>
      <c r="JZ32" s="211"/>
      <c r="KA32" s="211"/>
      <c r="KB32" s="211"/>
      <c r="KC32" s="211"/>
      <c r="KD32" s="211"/>
      <c r="KE32" s="211"/>
      <c r="KF32" s="212"/>
    </row>
    <row r="33" spans="1:292" s="200" customFormat="1" ht="15.75" hidden="1" customHeight="1" x14ac:dyDescent="0.45">
      <c r="A33" s="1"/>
      <c r="B33" s="1"/>
      <c r="C33" s="1"/>
      <c r="D33" s="1"/>
      <c r="E33" s="1"/>
      <c r="F33" s="1"/>
      <c r="G33" s="1"/>
      <c r="H33" s="1"/>
      <c r="K33" s="204"/>
      <c r="L33" s="204"/>
      <c r="M33" s="346"/>
      <c r="N33" s="346"/>
      <c r="O33" s="346"/>
      <c r="P33" s="346"/>
      <c r="Q33" s="346"/>
      <c r="R33" s="346"/>
      <c r="S33" s="346"/>
      <c r="T33" s="346"/>
      <c r="W33" s="204"/>
      <c r="X33" s="204"/>
      <c r="Y33" s="204"/>
      <c r="Z33" s="204"/>
      <c r="AA33" s="204"/>
      <c r="AB33" s="204"/>
      <c r="AC33" s="204"/>
      <c r="AD33" s="204"/>
      <c r="AE33" s="204"/>
      <c r="AF33" s="204"/>
      <c r="AG33" s="204"/>
      <c r="AH33" s="204"/>
      <c r="AI33" s="204"/>
      <c r="AJ33" s="204"/>
      <c r="AK33" s="204"/>
      <c r="AL33" s="204"/>
      <c r="DA33" s="206"/>
      <c r="DB33" s="203"/>
      <c r="DC33" s="203"/>
      <c r="DD33" s="203"/>
      <c r="DE33" s="203"/>
      <c r="DF33" s="203"/>
      <c r="DG33" s="203"/>
      <c r="DQ33" s="203"/>
      <c r="DR33" s="203"/>
      <c r="DS33" s="203"/>
      <c r="DT33" s="203"/>
      <c r="DU33" s="203"/>
      <c r="DV33" s="203"/>
      <c r="DW33" s="203"/>
      <c r="DX33" s="203"/>
      <c r="DY33" s="203"/>
      <c r="DZ33" s="203"/>
      <c r="EA33" s="203"/>
      <c r="EB33" s="203"/>
      <c r="EX33" s="203"/>
      <c r="EY33" s="203"/>
      <c r="EZ33" s="203"/>
      <c r="FA33" s="203"/>
      <c r="FB33" s="203"/>
      <c r="FC33" s="203"/>
      <c r="FD33" s="203"/>
      <c r="FE33" s="203"/>
      <c r="FF33" s="203"/>
      <c r="FG33" s="203"/>
      <c r="FH33" s="203"/>
      <c r="GA33" s="203"/>
      <c r="GB33" s="203"/>
      <c r="GC33" s="203"/>
      <c r="GD33" s="203"/>
      <c r="GE33" s="203"/>
      <c r="GF33" s="203"/>
      <c r="GG33" s="203"/>
      <c r="GH33" s="203"/>
      <c r="GI33" s="203"/>
      <c r="GJ33" s="203"/>
      <c r="GK33" s="203"/>
      <c r="GL33" s="203"/>
      <c r="GM33" s="203"/>
      <c r="GN33" s="203"/>
      <c r="GO33" s="203"/>
      <c r="GP33" s="203"/>
      <c r="GQ33" s="203"/>
      <c r="IA33" s="210"/>
      <c r="IB33" s="211"/>
      <c r="IC33" s="211"/>
      <c r="ID33" s="211"/>
      <c r="IE33" s="211"/>
      <c r="IF33" s="211"/>
      <c r="IG33" s="211"/>
      <c r="IH33" s="211"/>
      <c r="II33" s="211"/>
      <c r="IJ33" s="211"/>
      <c r="IK33" s="211"/>
      <c r="IL33" s="211"/>
      <c r="IM33" s="211"/>
      <c r="IN33" s="211"/>
      <c r="IO33" s="211"/>
      <c r="IP33" s="211"/>
      <c r="IQ33" s="211"/>
      <c r="IR33" s="211"/>
      <c r="IS33" s="211"/>
      <c r="IT33" s="211"/>
      <c r="IU33" s="211"/>
      <c r="IV33" s="212"/>
      <c r="IY33" s="210"/>
      <c r="IZ33" s="211"/>
      <c r="JA33" s="211"/>
      <c r="JB33" s="211"/>
      <c r="JC33" s="211"/>
      <c r="JD33" s="211"/>
      <c r="JE33" s="211"/>
      <c r="JF33" s="211"/>
      <c r="JG33" s="211"/>
      <c r="JH33" s="211"/>
      <c r="JI33" s="211"/>
      <c r="JJ33" s="211"/>
      <c r="JK33" s="211"/>
      <c r="JL33" s="211"/>
      <c r="JM33" s="211"/>
      <c r="JN33" s="211"/>
      <c r="JO33" s="211"/>
      <c r="JP33" s="211"/>
      <c r="JQ33" s="211"/>
      <c r="JR33" s="211"/>
      <c r="JS33" s="211"/>
      <c r="JT33" s="211"/>
      <c r="JU33" s="211"/>
      <c r="JV33" s="211"/>
      <c r="JW33" s="211"/>
      <c r="JX33" s="211"/>
      <c r="JY33" s="211"/>
      <c r="JZ33" s="211"/>
      <c r="KA33" s="211"/>
      <c r="KB33" s="211"/>
      <c r="KC33" s="211"/>
      <c r="KD33" s="211"/>
      <c r="KE33" s="211"/>
      <c r="KF33" s="212"/>
    </row>
    <row r="34" spans="1:292" s="200" customFormat="1" ht="15.75" hidden="1" customHeight="1" x14ac:dyDescent="0.45">
      <c r="A34" s="1"/>
      <c r="B34" s="1"/>
      <c r="C34" s="1"/>
      <c r="D34" s="1"/>
      <c r="E34" s="1"/>
      <c r="F34" s="1"/>
      <c r="G34" s="1"/>
      <c r="H34" s="1"/>
      <c r="K34" s="204"/>
      <c r="L34" s="204"/>
      <c r="M34" s="347"/>
      <c r="N34" s="347"/>
      <c r="O34" s="347"/>
      <c r="P34" s="347"/>
      <c r="Q34" s="347"/>
      <c r="R34" s="347"/>
      <c r="S34" s="347"/>
      <c r="T34" s="347"/>
      <c r="W34" s="204" t="str">
        <f>IF(営業ASM設定管理!AV34&lt;&gt;1,"",IF(営業ASM設定管理!AE34="","",営業ASM設定管理!AE34))</f>
        <v/>
      </c>
      <c r="X34" s="204"/>
      <c r="Y34" s="204"/>
      <c r="Z34" s="204"/>
      <c r="AA34" s="204"/>
      <c r="AB34" s="204"/>
      <c r="AC34" s="204"/>
      <c r="AD34" s="204"/>
      <c r="AE34" s="204"/>
      <c r="AF34" s="204"/>
      <c r="AG34" s="204"/>
      <c r="AH34" s="204"/>
      <c r="AI34" s="204"/>
      <c r="AJ34" s="204"/>
      <c r="AK34" s="204"/>
      <c r="AL34" s="204"/>
      <c r="DA34" s="206"/>
      <c r="DB34" s="203"/>
      <c r="DC34" s="203"/>
      <c r="DD34" s="203"/>
      <c r="DE34" s="203"/>
      <c r="DF34" s="203"/>
      <c r="DG34" s="203"/>
      <c r="DQ34" s="203"/>
      <c r="DR34" s="203"/>
      <c r="DS34" s="203"/>
      <c r="DT34" s="203"/>
      <c r="DU34" s="203"/>
      <c r="DV34" s="203"/>
      <c r="DW34" s="203"/>
      <c r="DX34" s="203"/>
      <c r="DY34" s="203"/>
      <c r="DZ34" s="203"/>
      <c r="EA34" s="203"/>
      <c r="EB34" s="203"/>
      <c r="EX34" s="203"/>
      <c r="EY34" s="203"/>
      <c r="EZ34" s="203"/>
      <c r="FA34" s="203"/>
      <c r="FB34" s="203"/>
      <c r="FC34" s="203"/>
      <c r="FD34" s="203"/>
      <c r="FE34" s="203"/>
      <c r="FF34" s="203"/>
      <c r="FG34" s="203"/>
      <c r="FH34" s="203"/>
      <c r="GA34" s="203"/>
      <c r="GB34" s="203"/>
      <c r="GC34" s="203"/>
      <c r="GD34" s="203"/>
      <c r="GE34" s="203"/>
      <c r="GF34" s="203"/>
      <c r="GG34" s="203"/>
      <c r="GH34" s="203"/>
      <c r="GI34" s="203"/>
      <c r="GJ34" s="203"/>
      <c r="GK34" s="203"/>
      <c r="GL34" s="203"/>
      <c r="GM34" s="203"/>
      <c r="GN34" s="203"/>
      <c r="GO34" s="203"/>
      <c r="GP34" s="203"/>
      <c r="GQ34" s="203"/>
      <c r="IA34" s="210"/>
      <c r="IB34" s="211"/>
      <c r="IC34" s="211"/>
      <c r="ID34" s="211"/>
      <c r="IE34" s="211"/>
      <c r="IF34" s="211"/>
      <c r="IG34" s="211"/>
      <c r="IH34" s="211"/>
      <c r="II34" s="211"/>
      <c r="IJ34" s="211"/>
      <c r="IK34" s="211"/>
      <c r="IL34" s="211"/>
      <c r="IM34" s="211"/>
      <c r="IN34" s="211"/>
      <c r="IO34" s="211"/>
      <c r="IP34" s="211"/>
      <c r="IQ34" s="211"/>
      <c r="IR34" s="211"/>
      <c r="IS34" s="211"/>
      <c r="IT34" s="211"/>
      <c r="IU34" s="211"/>
      <c r="IV34" s="212"/>
      <c r="IY34" s="210"/>
      <c r="IZ34" s="211"/>
      <c r="JA34" s="211"/>
      <c r="JB34" s="211"/>
      <c r="JC34" s="211"/>
      <c r="JD34" s="211"/>
      <c r="JE34" s="211"/>
      <c r="JF34" s="211"/>
      <c r="JG34" s="211"/>
      <c r="JH34" s="211"/>
      <c r="JI34" s="211"/>
      <c r="JJ34" s="211"/>
      <c r="JK34" s="211"/>
      <c r="JL34" s="211"/>
      <c r="JM34" s="211"/>
      <c r="JN34" s="211"/>
      <c r="JO34" s="211"/>
      <c r="JP34" s="211"/>
      <c r="JQ34" s="211"/>
      <c r="JR34" s="211"/>
      <c r="JS34" s="211"/>
      <c r="JT34" s="211"/>
      <c r="JU34" s="211"/>
      <c r="JV34" s="211"/>
      <c r="JW34" s="211"/>
      <c r="JX34" s="211"/>
      <c r="JY34" s="211"/>
      <c r="JZ34" s="211"/>
      <c r="KA34" s="211"/>
      <c r="KB34" s="211"/>
      <c r="KC34" s="211"/>
      <c r="KD34" s="211"/>
      <c r="KE34" s="211"/>
      <c r="KF34" s="212"/>
    </row>
    <row r="35" spans="1:292" s="200" customFormat="1" ht="15.75" hidden="1" customHeight="1" x14ac:dyDescent="0.45">
      <c r="A35" s="1"/>
      <c r="B35" s="1"/>
      <c r="C35" s="1"/>
      <c r="D35" s="1"/>
      <c r="E35" s="1"/>
      <c r="F35" s="1"/>
      <c r="G35" s="1"/>
      <c r="H35" s="1"/>
      <c r="K35" s="204"/>
      <c r="L35" s="204"/>
      <c r="M35" s="204"/>
      <c r="N35" s="204"/>
      <c r="O35" s="204"/>
      <c r="P35" s="204"/>
      <c r="Q35" s="204"/>
      <c r="R35" s="204"/>
      <c r="S35" s="204"/>
      <c r="T35" s="204"/>
      <c r="W35" s="204"/>
      <c r="X35" s="204"/>
      <c r="Y35" s="204"/>
      <c r="Z35" s="204"/>
      <c r="AA35" s="204"/>
      <c r="AB35" s="204"/>
      <c r="AC35" s="204"/>
      <c r="AD35" s="204"/>
      <c r="AE35" s="204"/>
      <c r="AF35" s="204"/>
      <c r="AG35" s="204"/>
      <c r="AH35" s="204"/>
      <c r="AI35" s="204"/>
      <c r="AJ35" s="204"/>
      <c r="AK35" s="204"/>
      <c r="AL35" s="204"/>
      <c r="DA35" s="206"/>
      <c r="DB35" s="203"/>
      <c r="DC35" s="203"/>
      <c r="DD35" s="203"/>
      <c r="DE35" s="203"/>
      <c r="DF35" s="203"/>
      <c r="DG35" s="203"/>
      <c r="DQ35" s="215" t="s">
        <v>320</v>
      </c>
      <c r="DR35" s="215" t="s">
        <v>321</v>
      </c>
      <c r="DS35" s="216" t="e">
        <f ca="1">DX39</f>
        <v>#REF!</v>
      </c>
      <c r="DT35" s="203"/>
      <c r="DU35" s="203"/>
      <c r="DV35" s="203"/>
      <c r="DW35" s="203"/>
      <c r="DX35" s="203"/>
      <c r="DY35" s="203"/>
      <c r="DZ35" s="203"/>
      <c r="EA35" s="203"/>
      <c r="EB35" s="203"/>
      <c r="EX35" s="203"/>
      <c r="EY35" s="203"/>
      <c r="EZ35" s="203"/>
      <c r="FA35" s="203"/>
      <c r="FB35" s="203"/>
      <c r="FC35" s="203"/>
      <c r="FD35" s="203"/>
      <c r="FE35" s="203"/>
      <c r="FF35" s="203"/>
      <c r="FG35" s="203"/>
      <c r="FH35" s="203"/>
      <c r="GA35" s="203"/>
      <c r="GB35" s="203"/>
      <c r="GC35" s="203"/>
      <c r="GD35" s="203"/>
      <c r="GE35" s="203"/>
      <c r="GF35" s="203"/>
      <c r="GG35" s="203"/>
      <c r="GH35" s="203"/>
      <c r="GI35" s="203"/>
      <c r="GJ35" s="203"/>
      <c r="GK35" s="203"/>
      <c r="GL35" s="203"/>
      <c r="GM35" s="203"/>
      <c r="GN35" s="203"/>
      <c r="GO35" s="203"/>
      <c r="GP35" s="203"/>
      <c r="GQ35" s="203"/>
      <c r="IA35" s="210"/>
      <c r="IB35" s="211"/>
      <c r="IC35" s="211"/>
      <c r="ID35" s="211"/>
      <c r="IE35" s="211"/>
      <c r="IF35" s="211"/>
      <c r="IG35" s="211"/>
      <c r="IH35" s="211"/>
      <c r="II35" s="211"/>
      <c r="IJ35" s="211"/>
      <c r="IK35" s="211"/>
      <c r="IL35" s="211"/>
      <c r="IM35" s="211"/>
      <c r="IN35" s="211"/>
      <c r="IO35" s="211"/>
      <c r="IP35" s="211"/>
      <c r="IQ35" s="211"/>
      <c r="IR35" s="211"/>
      <c r="IS35" s="211"/>
      <c r="IT35" s="211"/>
      <c r="IU35" s="211"/>
      <c r="IV35" s="212"/>
      <c r="IY35" s="210"/>
      <c r="IZ35" s="211"/>
      <c r="JA35" s="211"/>
      <c r="JB35" s="211"/>
      <c r="JC35" s="211"/>
      <c r="JD35" s="211"/>
      <c r="JE35" s="211"/>
      <c r="JF35" s="211"/>
      <c r="JG35" s="211"/>
      <c r="JH35" s="211"/>
      <c r="JI35" s="211"/>
      <c r="JJ35" s="211"/>
      <c r="JK35" s="211"/>
      <c r="JL35" s="211"/>
      <c r="JM35" s="211"/>
      <c r="JN35" s="211"/>
      <c r="JO35" s="211"/>
      <c r="JP35" s="211"/>
      <c r="JQ35" s="211"/>
      <c r="JR35" s="211"/>
      <c r="JS35" s="211"/>
      <c r="JT35" s="211"/>
      <c r="JU35" s="211"/>
      <c r="JV35" s="211"/>
      <c r="JW35" s="211"/>
      <c r="JX35" s="211"/>
      <c r="JY35" s="211"/>
      <c r="JZ35" s="211"/>
      <c r="KA35" s="211"/>
      <c r="KB35" s="211"/>
      <c r="KC35" s="211"/>
      <c r="KD35" s="211"/>
      <c r="KE35" s="211"/>
      <c r="KF35" s="212"/>
    </row>
    <row r="36" spans="1:292" s="200" customFormat="1" ht="15.75" hidden="1" customHeight="1" x14ac:dyDescent="0.45">
      <c r="A36" s="1"/>
      <c r="B36" s="1"/>
      <c r="C36" s="1"/>
      <c r="D36" s="1"/>
      <c r="E36" s="1"/>
      <c r="F36" s="1"/>
      <c r="G36" s="1"/>
      <c r="H36" s="1"/>
      <c r="K36" s="204"/>
      <c r="L36" s="204"/>
      <c r="M36" s="204"/>
      <c r="N36" s="204"/>
      <c r="O36" s="204"/>
      <c r="P36" s="204"/>
      <c r="Q36" s="204"/>
      <c r="R36" s="204"/>
      <c r="S36" s="204"/>
      <c r="T36" s="204"/>
      <c r="W36" s="204" t="str">
        <f>IF(営業ASM設定管理!AV36&lt;&gt;1,"",IF(営業ASM設定管理!AE36="","",営業ASM設定管理!AE36))</f>
        <v/>
      </c>
      <c r="X36" s="204"/>
      <c r="Y36" s="204"/>
      <c r="Z36" s="204"/>
      <c r="AA36" s="204"/>
      <c r="AB36" s="204"/>
      <c r="AC36" s="204"/>
      <c r="AD36" s="204"/>
      <c r="AE36" s="204"/>
      <c r="AF36" s="204"/>
      <c r="AG36" s="204"/>
      <c r="AH36" s="204"/>
      <c r="AI36" s="204"/>
      <c r="AJ36" s="204"/>
      <c r="AK36" s="204"/>
      <c r="AL36" s="204"/>
      <c r="DA36" s="206"/>
      <c r="DB36" s="203"/>
      <c r="DC36" s="203"/>
      <c r="DD36" s="203"/>
      <c r="DE36" s="203"/>
      <c r="DF36" s="203"/>
      <c r="DG36" s="203"/>
      <c r="DQ36" s="203" t="s">
        <v>532</v>
      </c>
      <c r="DR36" s="217" t="s">
        <v>531</v>
      </c>
      <c r="DS36" s="217">
        <f>IF(COUNTIF(J11,"*時間指定*")&gt;0,1,0)</f>
        <v>0</v>
      </c>
      <c r="DT36" s="203"/>
      <c r="DU36" s="203"/>
      <c r="DV36" s="203"/>
      <c r="DW36" s="203"/>
      <c r="DX36" s="203"/>
      <c r="DY36" s="203"/>
      <c r="DZ36" s="203"/>
      <c r="EA36" s="203"/>
      <c r="EB36" s="203"/>
      <c r="EX36" s="203"/>
      <c r="EY36" s="203"/>
      <c r="EZ36" s="203"/>
      <c r="FA36" s="203"/>
      <c r="FB36" s="203"/>
      <c r="FC36" s="203"/>
      <c r="FD36" s="203"/>
      <c r="FE36" s="203"/>
      <c r="FF36" s="203"/>
      <c r="FG36" s="203"/>
      <c r="FH36" s="203"/>
      <c r="GA36" s="203"/>
      <c r="GB36" s="203"/>
      <c r="GC36" s="203"/>
      <c r="GD36" s="203"/>
      <c r="GE36" s="203"/>
      <c r="GF36" s="203"/>
      <c r="GG36" s="203"/>
      <c r="GH36" s="203"/>
      <c r="GI36" s="203"/>
      <c r="GJ36" s="203"/>
      <c r="GK36" s="203"/>
      <c r="GL36" s="203"/>
      <c r="GM36" s="203"/>
      <c r="GN36" s="203"/>
      <c r="GO36" s="203"/>
      <c r="GP36" s="203"/>
      <c r="GQ36" s="203"/>
      <c r="IA36" s="210"/>
      <c r="IB36" s="211"/>
      <c r="IC36" s="211"/>
      <c r="ID36" s="211"/>
      <c r="IE36" s="211"/>
      <c r="IF36" s="211"/>
      <c r="IG36" s="211"/>
      <c r="IH36" s="211"/>
      <c r="II36" s="211"/>
      <c r="IJ36" s="211"/>
      <c r="IK36" s="211"/>
      <c r="IL36" s="211"/>
      <c r="IM36" s="211"/>
      <c r="IN36" s="211"/>
      <c r="IO36" s="211"/>
      <c r="IP36" s="211"/>
      <c r="IQ36" s="211"/>
      <c r="IR36" s="211"/>
      <c r="IS36" s="211"/>
      <c r="IT36" s="211"/>
      <c r="IU36" s="211"/>
      <c r="IV36" s="212"/>
      <c r="IY36" s="210"/>
      <c r="IZ36" s="211"/>
      <c r="JA36" s="211"/>
      <c r="JB36" s="211"/>
      <c r="JC36" s="211"/>
      <c r="JD36" s="211"/>
      <c r="JE36" s="211"/>
      <c r="JF36" s="211"/>
      <c r="JG36" s="211"/>
      <c r="JH36" s="211"/>
      <c r="JI36" s="211"/>
      <c r="JJ36" s="211"/>
      <c r="JK36" s="211"/>
      <c r="JL36" s="211"/>
      <c r="JM36" s="211"/>
      <c r="JN36" s="211"/>
      <c r="JO36" s="211"/>
      <c r="JP36" s="211"/>
      <c r="JQ36" s="211"/>
      <c r="JR36" s="211"/>
      <c r="JS36" s="211"/>
      <c r="JT36" s="211"/>
      <c r="JU36" s="211"/>
      <c r="JV36" s="211"/>
      <c r="JW36" s="211"/>
      <c r="JX36" s="211"/>
      <c r="JY36" s="211"/>
      <c r="JZ36" s="211"/>
      <c r="KA36" s="211"/>
      <c r="KB36" s="211"/>
      <c r="KC36" s="211"/>
      <c r="KD36" s="211"/>
      <c r="KE36" s="211"/>
      <c r="KF36" s="212"/>
    </row>
    <row r="37" spans="1:292" s="200" customFormat="1" ht="15.75" hidden="1" customHeight="1" x14ac:dyDescent="0.45">
      <c r="A37" s="1"/>
      <c r="B37" s="1"/>
      <c r="C37" s="1"/>
      <c r="D37" s="1"/>
      <c r="E37" s="1"/>
      <c r="F37" s="1"/>
      <c r="G37" s="1"/>
      <c r="H37" s="1"/>
      <c r="K37" s="204"/>
      <c r="L37" s="204"/>
      <c r="M37" s="204"/>
      <c r="N37" s="204"/>
      <c r="O37" s="204"/>
      <c r="P37" s="204"/>
      <c r="Q37" s="204"/>
      <c r="R37" s="204"/>
      <c r="S37" s="204"/>
      <c r="T37" s="204"/>
      <c r="W37" s="204"/>
      <c r="X37" s="204"/>
      <c r="Y37" s="204"/>
      <c r="Z37" s="204"/>
      <c r="AA37" s="204"/>
      <c r="AB37" s="204"/>
      <c r="AC37" s="204"/>
      <c r="AD37" s="204"/>
      <c r="AE37" s="204"/>
      <c r="AF37" s="204"/>
      <c r="AG37" s="204"/>
      <c r="AH37" s="204"/>
      <c r="AI37" s="204"/>
      <c r="AJ37" s="204"/>
      <c r="AK37" s="204"/>
      <c r="AL37" s="204"/>
      <c r="DA37" s="206"/>
      <c r="DB37" s="203"/>
      <c r="DC37" s="203"/>
      <c r="DD37" s="203"/>
      <c r="DE37" s="203"/>
      <c r="DF37" s="203"/>
      <c r="DG37" s="203"/>
      <c r="DQ37" s="203"/>
      <c r="DR37" s="203"/>
      <c r="DS37" s="203"/>
      <c r="DT37" s="203"/>
      <c r="DU37" s="203"/>
      <c r="DV37" s="203"/>
      <c r="DW37" s="203" t="s">
        <v>472</v>
      </c>
      <c r="DX37" s="203" t="s">
        <v>468</v>
      </c>
      <c r="DY37" s="203"/>
      <c r="DZ37" s="203"/>
      <c r="EA37" s="203"/>
      <c r="EB37" s="203"/>
      <c r="EX37" s="203"/>
      <c r="EY37" s="203"/>
      <c r="EZ37" s="203"/>
      <c r="FA37" s="203"/>
      <c r="FB37" s="203"/>
      <c r="FC37" s="203"/>
      <c r="FD37" s="203"/>
      <c r="FE37" s="203"/>
      <c r="FF37" s="203"/>
      <c r="FG37" s="203"/>
      <c r="FH37" s="203"/>
      <c r="GA37" s="203"/>
      <c r="GB37" s="203"/>
      <c r="GC37" s="203"/>
      <c r="GD37" s="203"/>
      <c r="GE37" s="203"/>
      <c r="GF37" s="203"/>
      <c r="GG37" s="203"/>
      <c r="GH37" s="203"/>
      <c r="GI37" s="203"/>
      <c r="GJ37" s="203"/>
      <c r="GK37" s="203"/>
      <c r="GL37" s="203"/>
      <c r="GM37" s="203"/>
      <c r="GN37" s="203"/>
      <c r="GO37" s="203"/>
      <c r="GP37" s="203"/>
      <c r="GQ37" s="203"/>
      <c r="IA37" s="210"/>
      <c r="IB37" s="211"/>
      <c r="IC37" s="211"/>
      <c r="ID37" s="211"/>
      <c r="IE37" s="211"/>
      <c r="IF37" s="211"/>
      <c r="IG37" s="211"/>
      <c r="IH37" s="211"/>
      <c r="II37" s="211"/>
      <c r="IJ37" s="211"/>
      <c r="IK37" s="211"/>
      <c r="IL37" s="211"/>
      <c r="IM37" s="211"/>
      <c r="IN37" s="211"/>
      <c r="IO37" s="211"/>
      <c r="IP37" s="211"/>
      <c r="IQ37" s="211"/>
      <c r="IR37" s="211"/>
      <c r="IS37" s="211"/>
      <c r="IT37" s="211"/>
      <c r="IU37" s="211"/>
      <c r="IV37" s="212"/>
      <c r="IY37" s="210"/>
      <c r="IZ37" s="211"/>
      <c r="JA37" s="211"/>
      <c r="JB37" s="211"/>
      <c r="JC37" s="211"/>
      <c r="JD37" s="211"/>
      <c r="JE37" s="211"/>
      <c r="JF37" s="211"/>
      <c r="JG37" s="211"/>
      <c r="JH37" s="211"/>
      <c r="JI37" s="211"/>
      <c r="JJ37" s="211"/>
      <c r="JK37" s="211"/>
      <c r="JL37" s="211"/>
      <c r="JM37" s="211"/>
      <c r="JN37" s="211"/>
      <c r="JO37" s="211"/>
      <c r="JP37" s="211"/>
      <c r="JQ37" s="211"/>
      <c r="JR37" s="211"/>
      <c r="JS37" s="211"/>
      <c r="JT37" s="211"/>
      <c r="JU37" s="211"/>
      <c r="JV37" s="211"/>
      <c r="JW37" s="211"/>
      <c r="JX37" s="211"/>
      <c r="JY37" s="211"/>
      <c r="JZ37" s="211"/>
      <c r="KA37" s="211"/>
      <c r="KB37" s="211"/>
      <c r="KC37" s="211"/>
      <c r="KD37" s="211"/>
      <c r="KE37" s="211"/>
      <c r="KF37" s="212"/>
    </row>
    <row r="38" spans="1:292" s="200" customFormat="1" ht="15.75" hidden="1" customHeight="1" x14ac:dyDescent="0.45">
      <c r="A38" s="1"/>
      <c r="B38" s="1"/>
      <c r="C38" s="1"/>
      <c r="D38" s="1"/>
      <c r="E38" s="1"/>
      <c r="F38" s="1"/>
      <c r="G38" s="1"/>
      <c r="H38" s="1"/>
      <c r="K38" s="508" t="str">
        <f>IF(AND(営業ASM設定管理!V38&lt;&gt;1,営業ASM設定管理!V39&lt;&gt;1),"",IF(営業ASM設定管理!V38=1,営業ASM設定管理!K38,IF(営業ASM設定管理!V39&lt;&gt;1,"",営業ASM設定管理!K39)))</f>
        <v/>
      </c>
      <c r="L38" s="508"/>
      <c r="M38" s="508" t="str">
        <f>IF(AND(営業ASM設定管理!V38&lt;&gt;1,営業ASM設定管理!V39&lt;&gt;1),"",IF(営業ASM設定管理!V38=1,営業ASM設定管理!M38,IF(営業ASM設定管理!V39=1,営業ASM設定管理!M39)))</f>
        <v/>
      </c>
      <c r="N38" s="508"/>
      <c r="O38" s="508"/>
      <c r="P38" s="508"/>
      <c r="Q38" s="508"/>
      <c r="R38" s="508"/>
      <c r="S38" s="508"/>
      <c r="T38" s="508"/>
      <c r="W38" s="508" t="str">
        <f>IF(営業ASM設定管理!AV38&lt;&gt;1,"",IF(営業ASM設定管理!AE38="","",営業ASM設定管理!AE38))</f>
        <v/>
      </c>
      <c r="X38" s="508"/>
      <c r="Y38" s="508"/>
      <c r="Z38" s="508"/>
      <c r="AA38" s="508"/>
      <c r="AB38" s="508"/>
      <c r="AC38" s="508"/>
      <c r="AD38" s="508"/>
      <c r="AE38" s="508"/>
      <c r="AF38" s="508"/>
      <c r="AG38" s="508"/>
      <c r="AH38" s="508"/>
      <c r="AI38" s="508"/>
      <c r="AJ38" s="508"/>
      <c r="AK38" s="508"/>
      <c r="AL38" s="508"/>
      <c r="DA38" s="206"/>
      <c r="DB38" s="203"/>
      <c r="DC38" s="203"/>
      <c r="DD38" s="203"/>
      <c r="DE38" s="203"/>
      <c r="DF38" s="203"/>
      <c r="DG38" s="203"/>
      <c r="DQ38" s="203"/>
      <c r="DR38" s="203" t="s">
        <v>457</v>
      </c>
      <c r="DS38" s="203" t="str">
        <f>IF(P151="","",P151)</f>
        <v/>
      </c>
      <c r="DT38" s="203"/>
      <c r="DU38" s="203" t="s">
        <v>471</v>
      </c>
      <c r="DV38" s="203" t="str">
        <f>IF(DS38=DS51,DS50,IF(DS38=DT51,DT50,IF(DS38=DU51,DU50,IF(DS38=DV51,DV50,""))))</f>
        <v/>
      </c>
      <c r="DW38" s="203" t="e">
        <f ca="1">INDIRECT(DV38&amp;DV39)</f>
        <v>#REF!</v>
      </c>
      <c r="DX38" s="203">
        <f>IF(DS39="","",IF(DS39=1,0,IF(DS38=DV51,DV58,1)))</f>
        <v>0</v>
      </c>
      <c r="DY38" s="203"/>
      <c r="DZ38" s="203"/>
      <c r="EA38" s="203"/>
      <c r="EB38" s="203"/>
      <c r="EX38" s="203"/>
      <c r="EY38" s="203"/>
      <c r="EZ38" s="203"/>
      <c r="FA38" s="203"/>
      <c r="FB38" s="203"/>
      <c r="FC38" s="203"/>
      <c r="FD38" s="203"/>
      <c r="FE38" s="203"/>
      <c r="FF38" s="203"/>
      <c r="FG38" s="203"/>
      <c r="FH38" s="203"/>
      <c r="GA38" s="203"/>
      <c r="GB38" s="203"/>
      <c r="GC38" s="203"/>
      <c r="GD38" s="203"/>
      <c r="GE38" s="203"/>
      <c r="GF38" s="203"/>
      <c r="GG38" s="203"/>
      <c r="GH38" s="203"/>
      <c r="GI38" s="203"/>
      <c r="GJ38" s="203"/>
      <c r="GK38" s="203"/>
      <c r="GL38" s="203"/>
      <c r="GM38" s="203"/>
      <c r="GN38" s="203"/>
      <c r="GO38" s="203"/>
      <c r="GP38" s="203"/>
      <c r="GQ38" s="203"/>
      <c r="IA38" s="210"/>
      <c r="IB38" s="211"/>
      <c r="IC38" s="211"/>
      <c r="ID38" s="211"/>
      <c r="IE38" s="211"/>
      <c r="IF38" s="211"/>
      <c r="IG38" s="211"/>
      <c r="IH38" s="211"/>
      <c r="II38" s="211"/>
      <c r="IJ38" s="211"/>
      <c r="IK38" s="211"/>
      <c r="IL38" s="211"/>
      <c r="IM38" s="211"/>
      <c r="IN38" s="211"/>
      <c r="IO38" s="211"/>
      <c r="IP38" s="211"/>
      <c r="IQ38" s="211"/>
      <c r="IR38" s="211"/>
      <c r="IS38" s="211"/>
      <c r="IT38" s="211"/>
      <c r="IU38" s="211"/>
      <c r="IV38" s="212"/>
      <c r="IY38" s="210"/>
      <c r="IZ38" s="211"/>
      <c r="JA38" s="211"/>
      <c r="JB38" s="211"/>
      <c r="JC38" s="211"/>
      <c r="JD38" s="211"/>
      <c r="JE38" s="211"/>
      <c r="JF38" s="211"/>
      <c r="JG38" s="211"/>
      <c r="JH38" s="211"/>
      <c r="JI38" s="211"/>
      <c r="JJ38" s="211"/>
      <c r="JK38" s="211"/>
      <c r="JL38" s="211"/>
      <c r="JM38" s="211"/>
      <c r="JN38" s="211"/>
      <c r="JO38" s="211"/>
      <c r="JP38" s="211"/>
      <c r="JQ38" s="211"/>
      <c r="JR38" s="211"/>
      <c r="JS38" s="211"/>
      <c r="JT38" s="211"/>
      <c r="JU38" s="211"/>
      <c r="JV38" s="211"/>
      <c r="JW38" s="211"/>
      <c r="JX38" s="211"/>
      <c r="JY38" s="211"/>
      <c r="JZ38" s="211"/>
      <c r="KA38" s="211"/>
      <c r="KB38" s="211"/>
      <c r="KC38" s="211"/>
      <c r="KD38" s="211"/>
      <c r="KE38" s="211"/>
      <c r="KF38" s="212"/>
    </row>
    <row r="39" spans="1:292" s="200" customFormat="1" ht="15.75" hidden="1" customHeight="1" x14ac:dyDescent="0.45">
      <c r="A39" s="1"/>
      <c r="B39" s="1"/>
      <c r="C39" s="1"/>
      <c r="D39" s="1"/>
      <c r="E39" s="1"/>
      <c r="F39" s="1"/>
      <c r="G39" s="1"/>
      <c r="H39" s="1"/>
      <c r="K39" s="508" t="str">
        <f>IF(営業ASM設定管理!V38&lt;&gt;1,"",IF(営業ASM設定管理!V39&lt;&gt;1,"",営業ASM設定管理!K39))</f>
        <v/>
      </c>
      <c r="L39" s="508"/>
      <c r="M39" s="508" t="str">
        <f>IF(営業ASM設定管理!V38&lt;&gt;1,"",IF(営業ASM設定管理!V39&lt;&gt;1,"",営業ASM設定管理!M39))</f>
        <v/>
      </c>
      <c r="N39" s="508"/>
      <c r="O39" s="508"/>
      <c r="P39" s="508"/>
      <c r="Q39" s="508"/>
      <c r="R39" s="508"/>
      <c r="S39" s="508"/>
      <c r="T39" s="508"/>
      <c r="W39" s="508"/>
      <c r="X39" s="508"/>
      <c r="Y39" s="508"/>
      <c r="Z39" s="508"/>
      <c r="AA39" s="508"/>
      <c r="AB39" s="508"/>
      <c r="AC39" s="508"/>
      <c r="AD39" s="508"/>
      <c r="AE39" s="508"/>
      <c r="AF39" s="508"/>
      <c r="AG39" s="508"/>
      <c r="AH39" s="508"/>
      <c r="AI39" s="508"/>
      <c r="AJ39" s="508"/>
      <c r="AK39" s="508"/>
      <c r="AL39" s="508"/>
      <c r="DA39" s="206"/>
      <c r="DB39" s="203"/>
      <c r="DC39" s="203"/>
      <c r="DD39" s="203"/>
      <c r="DE39" s="203"/>
      <c r="DF39" s="203"/>
      <c r="DG39" s="203"/>
      <c r="DQ39" s="203"/>
      <c r="DR39" s="203" t="s">
        <v>456</v>
      </c>
      <c r="DS39" s="203">
        <f>IF(DA162="","",DA162)</f>
        <v>1</v>
      </c>
      <c r="DT39" s="203"/>
      <c r="DU39" s="203" t="s">
        <v>470</v>
      </c>
      <c r="DV39" s="203">
        <f>IF(DS40&lt;=DR52,DW52,IF(DS40&lt;=DR53,DW53,IF(DS40&lt;=DR54,DW54,IF(DS40&lt;=DR55,DW55,IF(DS40&lt;=DR56,DW56,IF(DS40&lt;=DR57,DW57,""))))))</f>
        <v>52</v>
      </c>
      <c r="DW39" s="203"/>
      <c r="DX39" s="218" t="e">
        <f ca="1">DW38+DX38</f>
        <v>#REF!</v>
      </c>
      <c r="DY39" s="203"/>
      <c r="DZ39" s="203"/>
      <c r="EA39" s="203"/>
      <c r="EB39" s="203"/>
      <c r="EX39" s="203"/>
      <c r="EY39" s="203"/>
      <c r="EZ39" s="203"/>
      <c r="FA39" s="203"/>
      <c r="FB39" s="203"/>
      <c r="FC39" s="203"/>
      <c r="FD39" s="203"/>
      <c r="FE39" s="203"/>
      <c r="FF39" s="203"/>
      <c r="FG39" s="203"/>
      <c r="FH39" s="203"/>
      <c r="GA39" s="203"/>
      <c r="GB39" s="203"/>
      <c r="GC39" s="203"/>
      <c r="GD39" s="203"/>
      <c r="GE39" s="203"/>
      <c r="GF39" s="203"/>
      <c r="GG39" s="203"/>
      <c r="GH39" s="203"/>
      <c r="GI39" s="203"/>
      <c r="GJ39" s="203"/>
      <c r="GK39" s="203"/>
      <c r="GL39" s="203"/>
      <c r="GM39" s="203"/>
      <c r="GN39" s="203"/>
      <c r="GO39" s="203"/>
      <c r="GP39" s="203"/>
      <c r="GQ39" s="203"/>
      <c r="IA39" s="210"/>
      <c r="IB39" s="211"/>
      <c r="IC39" s="211"/>
      <c r="ID39" s="211"/>
      <c r="IE39" s="211"/>
      <c r="IF39" s="211"/>
      <c r="IG39" s="211"/>
      <c r="IH39" s="211"/>
      <c r="II39" s="211"/>
      <c r="IJ39" s="211"/>
      <c r="IK39" s="211"/>
      <c r="IL39" s="211"/>
      <c r="IM39" s="211"/>
      <c r="IN39" s="211"/>
      <c r="IO39" s="211"/>
      <c r="IP39" s="211"/>
      <c r="IQ39" s="211"/>
      <c r="IR39" s="211"/>
      <c r="IS39" s="211"/>
      <c r="IT39" s="211"/>
      <c r="IU39" s="211"/>
      <c r="IV39" s="212"/>
      <c r="IY39" s="210"/>
      <c r="IZ39" s="211"/>
      <c r="JA39" s="211"/>
      <c r="JB39" s="211"/>
      <c r="JC39" s="211"/>
      <c r="JD39" s="211"/>
      <c r="JE39" s="211"/>
      <c r="JF39" s="211"/>
      <c r="JG39" s="211"/>
      <c r="JH39" s="211"/>
      <c r="JI39" s="211"/>
      <c r="JJ39" s="211"/>
      <c r="JK39" s="211"/>
      <c r="JL39" s="211"/>
      <c r="JM39" s="211"/>
      <c r="JN39" s="211"/>
      <c r="JO39" s="211"/>
      <c r="JP39" s="211"/>
      <c r="JQ39" s="211"/>
      <c r="JR39" s="211"/>
      <c r="JS39" s="211"/>
      <c r="JT39" s="211"/>
      <c r="JU39" s="211"/>
      <c r="JV39" s="211"/>
      <c r="JW39" s="211"/>
      <c r="JX39" s="211"/>
      <c r="JY39" s="211"/>
      <c r="JZ39" s="211"/>
      <c r="KA39" s="211"/>
      <c r="KB39" s="211"/>
      <c r="KC39" s="211"/>
      <c r="KD39" s="211"/>
      <c r="KE39" s="211"/>
      <c r="KF39" s="212"/>
    </row>
    <row r="40" spans="1:292" s="200" customFormat="1" ht="15.75" hidden="1" customHeight="1" x14ac:dyDescent="0.45">
      <c r="A40" s="1"/>
      <c r="B40" s="1"/>
      <c r="C40" s="1"/>
      <c r="D40" s="1"/>
      <c r="E40" s="1"/>
      <c r="F40" s="1"/>
      <c r="G40" s="1"/>
      <c r="H40" s="1"/>
      <c r="DA40" s="206"/>
      <c r="DB40" s="203"/>
      <c r="DC40" s="203"/>
      <c r="DD40" s="203"/>
      <c r="DE40" s="203"/>
      <c r="DF40" s="203"/>
      <c r="DG40" s="203"/>
      <c r="DQ40" s="203"/>
      <c r="DR40" s="203" t="s">
        <v>458</v>
      </c>
      <c r="DS40" s="203">
        <f>IF(DS390="","",IF(DS390=0,1,DS390))</f>
        <v>1</v>
      </c>
      <c r="DT40" s="203"/>
      <c r="DU40" s="203"/>
      <c r="DV40" s="203"/>
      <c r="DW40" s="203"/>
      <c r="DX40" s="203"/>
      <c r="DY40" s="203"/>
      <c r="DZ40" s="203"/>
      <c r="EA40" s="203"/>
      <c r="EB40" s="203"/>
      <c r="EX40" s="203"/>
      <c r="EY40" s="203"/>
      <c r="EZ40" s="203"/>
      <c r="FA40" s="203"/>
      <c r="FB40" s="203"/>
      <c r="FC40" s="203"/>
      <c r="FD40" s="203"/>
      <c r="FE40" s="203"/>
      <c r="FF40" s="203"/>
      <c r="FG40" s="203"/>
      <c r="FH40" s="203"/>
      <c r="GA40" s="203"/>
      <c r="GB40" s="203"/>
      <c r="GC40" s="203"/>
      <c r="GD40" s="203"/>
      <c r="GE40" s="203"/>
      <c r="GF40" s="203"/>
      <c r="GG40" s="203"/>
      <c r="GH40" s="203"/>
      <c r="GI40" s="203"/>
      <c r="GJ40" s="203"/>
      <c r="GK40" s="203"/>
      <c r="GL40" s="203"/>
      <c r="GM40" s="203"/>
      <c r="GN40" s="203"/>
      <c r="GO40" s="203"/>
      <c r="GP40" s="203"/>
      <c r="GQ40" s="203"/>
      <c r="IA40" s="210"/>
      <c r="IB40" s="211"/>
      <c r="IC40" s="211"/>
      <c r="ID40" s="211"/>
      <c r="IE40" s="211"/>
      <c r="IF40" s="211"/>
      <c r="IG40" s="211"/>
      <c r="IH40" s="211"/>
      <c r="II40" s="211"/>
      <c r="IJ40" s="211"/>
      <c r="IK40" s="211"/>
      <c r="IL40" s="211"/>
      <c r="IM40" s="211"/>
      <c r="IN40" s="211"/>
      <c r="IO40" s="211"/>
      <c r="IP40" s="211"/>
      <c r="IQ40" s="211"/>
      <c r="IR40" s="211"/>
      <c r="IS40" s="211"/>
      <c r="IT40" s="211"/>
      <c r="IU40" s="211"/>
      <c r="IV40" s="212"/>
      <c r="IY40" s="210"/>
      <c r="IZ40" s="211"/>
      <c r="JA40" s="211"/>
      <c r="JB40" s="211"/>
      <c r="JC40" s="211"/>
      <c r="JD40" s="211"/>
      <c r="JE40" s="211"/>
      <c r="JF40" s="211"/>
      <c r="JG40" s="211"/>
      <c r="JH40" s="211"/>
      <c r="JI40" s="211"/>
      <c r="JJ40" s="211"/>
      <c r="JK40" s="211"/>
      <c r="JL40" s="211"/>
      <c r="JM40" s="211"/>
      <c r="JN40" s="211"/>
      <c r="JO40" s="211"/>
      <c r="JP40" s="211"/>
      <c r="JQ40" s="211"/>
      <c r="JR40" s="211"/>
      <c r="JS40" s="211"/>
      <c r="JT40" s="211"/>
      <c r="JU40" s="211"/>
      <c r="JV40" s="211"/>
      <c r="JW40" s="211"/>
      <c r="JX40" s="211"/>
      <c r="JY40" s="211"/>
      <c r="JZ40" s="211"/>
      <c r="KA40" s="211"/>
      <c r="KB40" s="211"/>
      <c r="KC40" s="211"/>
      <c r="KD40" s="211"/>
      <c r="KE40" s="211"/>
      <c r="KF40" s="212"/>
    </row>
    <row r="41" spans="1:292" s="200" customFormat="1" ht="15.75" hidden="1" customHeight="1" x14ac:dyDescent="0.45">
      <c r="A41" s="1"/>
      <c r="B41" s="1"/>
      <c r="C41" s="1"/>
      <c r="D41" s="1"/>
      <c r="E41" s="1"/>
      <c r="F41" s="1"/>
      <c r="G41" s="1"/>
      <c r="H41" s="1"/>
      <c r="DA41" s="206"/>
      <c r="DB41" s="203"/>
      <c r="DC41" s="203"/>
      <c r="DD41" s="203"/>
      <c r="DE41" s="203"/>
      <c r="DF41" s="203"/>
      <c r="DG41" s="203"/>
      <c r="DQ41" s="203"/>
      <c r="DR41" s="203"/>
      <c r="DS41" s="203"/>
      <c r="DT41" s="203"/>
      <c r="DU41" s="203"/>
      <c r="DV41" s="203"/>
      <c r="DW41" s="203"/>
      <c r="DX41" s="203"/>
      <c r="DY41" s="203"/>
      <c r="DZ41" s="203"/>
      <c r="EA41" s="203"/>
      <c r="EB41" s="203"/>
      <c r="EX41" s="203"/>
      <c r="EY41" s="203"/>
      <c r="EZ41" s="203"/>
      <c r="FA41" s="203"/>
      <c r="FB41" s="203"/>
      <c r="FC41" s="203"/>
      <c r="FD41" s="203"/>
      <c r="FE41" s="203"/>
      <c r="FF41" s="203"/>
      <c r="FG41" s="203"/>
      <c r="FH41" s="203"/>
      <c r="GA41" s="203"/>
      <c r="GB41" s="203"/>
      <c r="GC41" s="203"/>
      <c r="GD41" s="203"/>
      <c r="GE41" s="203"/>
      <c r="GF41" s="203"/>
      <c r="GG41" s="203"/>
      <c r="GH41" s="203"/>
      <c r="GI41" s="203"/>
      <c r="GJ41" s="203"/>
      <c r="GK41" s="203"/>
      <c r="GL41" s="203"/>
      <c r="GM41" s="203"/>
      <c r="GN41" s="203"/>
      <c r="GO41" s="203"/>
      <c r="GP41" s="203"/>
      <c r="GQ41" s="203"/>
      <c r="IA41" s="210"/>
      <c r="IB41" s="211"/>
      <c r="IC41" s="211"/>
      <c r="ID41" s="211"/>
      <c r="IE41" s="211"/>
      <c r="IF41" s="211"/>
      <c r="IG41" s="211"/>
      <c r="IH41" s="211"/>
      <c r="II41" s="211"/>
      <c r="IJ41" s="211"/>
      <c r="IK41" s="211"/>
      <c r="IL41" s="211"/>
      <c r="IM41" s="211"/>
      <c r="IN41" s="211"/>
      <c r="IO41" s="211"/>
      <c r="IP41" s="211"/>
      <c r="IQ41" s="211"/>
      <c r="IR41" s="211"/>
      <c r="IS41" s="211"/>
      <c r="IT41" s="211"/>
      <c r="IU41" s="211"/>
      <c r="IV41" s="212"/>
      <c r="IY41" s="210"/>
      <c r="IZ41" s="211"/>
      <c r="JA41" s="211"/>
      <c r="JB41" s="211"/>
      <c r="JC41" s="211"/>
      <c r="JD41" s="211"/>
      <c r="JE41" s="211"/>
      <c r="JF41" s="211"/>
      <c r="JG41" s="211"/>
      <c r="JH41" s="211"/>
      <c r="JI41" s="211"/>
      <c r="JJ41" s="211"/>
      <c r="JK41" s="211"/>
      <c r="JL41" s="211"/>
      <c r="JM41" s="211"/>
      <c r="JN41" s="211"/>
      <c r="JO41" s="211"/>
      <c r="JP41" s="211"/>
      <c r="JQ41" s="211"/>
      <c r="JR41" s="211"/>
      <c r="JS41" s="211"/>
      <c r="JT41" s="211"/>
      <c r="JU41" s="211"/>
      <c r="JV41" s="211"/>
      <c r="JW41" s="211"/>
      <c r="JX41" s="211"/>
      <c r="JY41" s="211"/>
      <c r="JZ41" s="211"/>
      <c r="KA41" s="211"/>
      <c r="KB41" s="211"/>
      <c r="KC41" s="211"/>
      <c r="KD41" s="211"/>
      <c r="KE41" s="211"/>
      <c r="KF41" s="212"/>
    </row>
    <row r="42" spans="1:292" s="200" customFormat="1" ht="15.75" hidden="1" customHeight="1" x14ac:dyDescent="0.45">
      <c r="A42" s="1"/>
      <c r="B42" s="1"/>
      <c r="C42" s="1"/>
      <c r="D42" s="1"/>
      <c r="E42" s="1"/>
      <c r="F42" s="1"/>
      <c r="G42" s="1"/>
      <c r="H42" s="1"/>
      <c r="DA42" s="206"/>
      <c r="DB42" s="203"/>
      <c r="DC42" s="203"/>
      <c r="DD42" s="203"/>
      <c r="DE42" s="203"/>
      <c r="DF42" s="203"/>
      <c r="DG42" s="203"/>
      <c r="DQ42" s="203"/>
      <c r="DR42" s="203"/>
      <c r="DS42" s="203"/>
      <c r="DT42" s="203"/>
      <c r="DU42" s="203"/>
      <c r="DV42" s="203"/>
      <c r="DW42" s="203"/>
      <c r="DX42" s="203"/>
      <c r="DY42" s="203"/>
      <c r="DZ42" s="203"/>
      <c r="EA42" s="203"/>
      <c r="EB42" s="203"/>
      <c r="EX42" s="203"/>
      <c r="EY42" s="203"/>
      <c r="EZ42" s="203"/>
      <c r="FA42" s="203"/>
      <c r="FB42" s="203"/>
      <c r="FC42" s="203"/>
      <c r="FD42" s="203"/>
      <c r="FE42" s="203"/>
      <c r="FF42" s="203"/>
      <c r="FG42" s="203"/>
      <c r="FH42" s="203"/>
      <c r="GA42" s="203"/>
      <c r="GB42" s="203"/>
      <c r="GC42" s="203"/>
      <c r="GD42" s="203"/>
      <c r="GE42" s="203"/>
      <c r="GF42" s="203"/>
      <c r="GG42" s="203"/>
      <c r="GH42" s="203"/>
      <c r="GI42" s="203"/>
      <c r="GJ42" s="203"/>
      <c r="GK42" s="203"/>
      <c r="GL42" s="203"/>
      <c r="GM42" s="203"/>
      <c r="GN42" s="203"/>
      <c r="GO42" s="203"/>
      <c r="GP42" s="203"/>
      <c r="GQ42" s="203"/>
      <c r="IA42" s="210"/>
      <c r="IB42" s="211"/>
      <c r="IC42" s="211"/>
      <c r="ID42" s="211"/>
      <c r="IE42" s="211"/>
      <c r="IF42" s="211"/>
      <c r="IG42" s="211"/>
      <c r="IH42" s="211"/>
      <c r="II42" s="211"/>
      <c r="IJ42" s="211"/>
      <c r="IK42" s="211"/>
      <c r="IL42" s="211"/>
      <c r="IM42" s="211"/>
      <c r="IN42" s="211"/>
      <c r="IO42" s="211"/>
      <c r="IP42" s="211"/>
      <c r="IQ42" s="211"/>
      <c r="IR42" s="211"/>
      <c r="IS42" s="211"/>
      <c r="IT42" s="211"/>
      <c r="IU42" s="211"/>
      <c r="IV42" s="212"/>
      <c r="IY42" s="210"/>
      <c r="IZ42" s="211"/>
      <c r="JA42" s="211"/>
      <c r="JB42" s="211"/>
      <c r="JC42" s="211"/>
      <c r="JD42" s="211"/>
      <c r="JE42" s="211"/>
      <c r="JF42" s="211"/>
      <c r="JG42" s="211"/>
      <c r="JH42" s="211"/>
      <c r="JI42" s="211"/>
      <c r="JJ42" s="211"/>
      <c r="JK42" s="211"/>
      <c r="JL42" s="211"/>
      <c r="JM42" s="211"/>
      <c r="JN42" s="211"/>
      <c r="JO42" s="211"/>
      <c r="JP42" s="211"/>
      <c r="JQ42" s="211"/>
      <c r="JR42" s="211"/>
      <c r="JS42" s="211"/>
      <c r="JT42" s="211"/>
      <c r="JU42" s="211"/>
      <c r="JV42" s="211"/>
      <c r="JW42" s="211"/>
      <c r="JX42" s="211"/>
      <c r="JY42" s="211"/>
      <c r="JZ42" s="211"/>
      <c r="KA42" s="211"/>
      <c r="KB42" s="211"/>
      <c r="KC42" s="211"/>
      <c r="KD42" s="211"/>
      <c r="KE42" s="211"/>
      <c r="KF42" s="212"/>
    </row>
    <row r="43" spans="1:292" s="200" customFormat="1" ht="15.75" hidden="1" customHeight="1" x14ac:dyDescent="0.45">
      <c r="A43" s="1"/>
      <c r="B43" s="1"/>
      <c r="C43" s="1"/>
      <c r="D43" s="1"/>
      <c r="E43" s="1"/>
      <c r="F43" s="1"/>
      <c r="G43" s="1"/>
      <c r="H43" s="1"/>
      <c r="DA43" s="206"/>
      <c r="DB43" s="203"/>
      <c r="DC43" s="203"/>
      <c r="DD43" s="203"/>
      <c r="DE43" s="203"/>
      <c r="DF43" s="203"/>
      <c r="DG43" s="203"/>
      <c r="DQ43" s="203"/>
      <c r="DR43" s="203"/>
      <c r="DS43" s="203"/>
      <c r="DT43" s="203"/>
      <c r="DU43" s="203"/>
      <c r="DV43" s="203"/>
      <c r="DW43" s="203"/>
      <c r="DX43" s="203"/>
      <c r="DY43" s="203"/>
      <c r="DZ43" s="203"/>
      <c r="EA43" s="203"/>
      <c r="EB43" s="203"/>
      <c r="EX43" s="203"/>
      <c r="EY43" s="203"/>
      <c r="EZ43" s="203"/>
      <c r="FA43" s="203"/>
      <c r="FB43" s="203"/>
      <c r="FC43" s="203"/>
      <c r="FD43" s="203"/>
      <c r="FE43" s="203"/>
      <c r="FF43" s="203"/>
      <c r="FG43" s="203"/>
      <c r="FH43" s="203"/>
      <c r="GA43" s="203"/>
      <c r="GB43" s="203"/>
      <c r="GC43" s="203"/>
      <c r="GD43" s="203"/>
      <c r="GE43" s="203"/>
      <c r="GF43" s="203"/>
      <c r="GG43" s="203"/>
      <c r="GH43" s="203"/>
      <c r="GI43" s="203"/>
      <c r="GJ43" s="203"/>
      <c r="GK43" s="203"/>
      <c r="GL43" s="203"/>
      <c r="GM43" s="203"/>
      <c r="GN43" s="203"/>
      <c r="GO43" s="203"/>
      <c r="GP43" s="203"/>
      <c r="GQ43" s="203"/>
      <c r="IA43" s="210"/>
      <c r="IB43" s="211"/>
      <c r="IC43" s="211"/>
      <c r="ID43" s="211"/>
      <c r="IE43" s="211"/>
      <c r="IF43" s="211"/>
      <c r="IG43" s="211"/>
      <c r="IH43" s="211"/>
      <c r="II43" s="211"/>
      <c r="IJ43" s="211"/>
      <c r="IK43" s="211"/>
      <c r="IL43" s="211"/>
      <c r="IM43" s="211"/>
      <c r="IN43" s="211"/>
      <c r="IO43" s="211"/>
      <c r="IP43" s="211"/>
      <c r="IQ43" s="211"/>
      <c r="IR43" s="211"/>
      <c r="IS43" s="211"/>
      <c r="IT43" s="211"/>
      <c r="IU43" s="211"/>
      <c r="IV43" s="212"/>
      <c r="IY43" s="210"/>
      <c r="IZ43" s="211"/>
      <c r="JA43" s="211"/>
      <c r="JB43" s="211"/>
      <c r="JC43" s="211"/>
      <c r="JD43" s="211"/>
      <c r="JE43" s="211"/>
      <c r="JF43" s="211"/>
      <c r="JG43" s="211"/>
      <c r="JH43" s="211"/>
      <c r="JI43" s="211"/>
      <c r="JJ43" s="211"/>
      <c r="JK43" s="211"/>
      <c r="JL43" s="211"/>
      <c r="JM43" s="211"/>
      <c r="JN43" s="211"/>
      <c r="JO43" s="211"/>
      <c r="JP43" s="211"/>
      <c r="JQ43" s="211"/>
      <c r="JR43" s="211"/>
      <c r="JS43" s="211"/>
      <c r="JT43" s="211"/>
      <c r="JU43" s="211"/>
      <c r="JV43" s="211"/>
      <c r="JW43" s="211"/>
      <c r="JX43" s="211"/>
      <c r="JY43" s="211"/>
      <c r="JZ43" s="211"/>
      <c r="KA43" s="211"/>
      <c r="KB43" s="211"/>
      <c r="KC43" s="211"/>
      <c r="KD43" s="211"/>
      <c r="KE43" s="211"/>
      <c r="KF43" s="212"/>
    </row>
    <row r="44" spans="1:292" s="200" customFormat="1" ht="15.75" hidden="1" customHeight="1" x14ac:dyDescent="0.45">
      <c r="A44" s="1"/>
      <c r="B44" s="1"/>
      <c r="C44" s="1"/>
      <c r="D44" s="1"/>
      <c r="E44" s="1"/>
      <c r="F44" s="1"/>
      <c r="G44" s="1"/>
      <c r="H44" s="1"/>
      <c r="DA44" s="206"/>
      <c r="DB44" s="203"/>
      <c r="DC44" s="203"/>
      <c r="DD44" s="203"/>
      <c r="DE44" s="203"/>
      <c r="DF44" s="203"/>
      <c r="DG44" s="203"/>
      <c r="DQ44" s="203"/>
      <c r="DR44" s="203"/>
      <c r="DS44" s="203"/>
      <c r="DT44" s="203"/>
      <c r="DU44" s="203"/>
      <c r="DV44" s="203"/>
      <c r="DW44" s="203"/>
      <c r="DX44" s="203"/>
      <c r="DY44" s="203"/>
      <c r="DZ44" s="203"/>
      <c r="EA44" s="203"/>
      <c r="EB44" s="203"/>
      <c r="EX44" s="203"/>
      <c r="EY44" s="203"/>
      <c r="EZ44" s="203"/>
      <c r="FA44" s="203"/>
      <c r="FB44" s="203"/>
      <c r="FC44" s="203"/>
      <c r="FD44" s="203"/>
      <c r="FE44" s="203"/>
      <c r="FF44" s="203"/>
      <c r="FG44" s="203"/>
      <c r="FH44" s="203"/>
      <c r="GA44" s="203"/>
      <c r="GB44" s="203"/>
      <c r="GC44" s="203"/>
      <c r="GD44" s="203"/>
      <c r="GE44" s="203"/>
      <c r="GF44" s="203"/>
      <c r="GG44" s="203"/>
      <c r="GH44" s="203"/>
      <c r="GI44" s="203"/>
      <c r="GJ44" s="203"/>
      <c r="GK44" s="203"/>
      <c r="GL44" s="203"/>
      <c r="GM44" s="203"/>
      <c r="GN44" s="203"/>
      <c r="GO44" s="203"/>
      <c r="GP44" s="203"/>
      <c r="GQ44" s="203"/>
      <c r="IA44" s="210"/>
      <c r="IB44" s="211"/>
      <c r="IC44" s="211"/>
      <c r="ID44" s="211"/>
      <c r="IE44" s="211"/>
      <c r="IF44" s="211"/>
      <c r="IG44" s="211"/>
      <c r="IH44" s="211"/>
      <c r="II44" s="211"/>
      <c r="IJ44" s="211"/>
      <c r="IK44" s="211"/>
      <c r="IL44" s="211"/>
      <c r="IM44" s="211"/>
      <c r="IN44" s="211"/>
      <c r="IO44" s="211"/>
      <c r="IP44" s="211"/>
      <c r="IQ44" s="211"/>
      <c r="IR44" s="211"/>
      <c r="IS44" s="211"/>
      <c r="IT44" s="211"/>
      <c r="IU44" s="211"/>
      <c r="IV44" s="212"/>
      <c r="IY44" s="210"/>
      <c r="IZ44" s="211"/>
      <c r="JA44" s="211"/>
      <c r="JB44" s="211"/>
      <c r="JC44" s="211"/>
      <c r="JD44" s="211"/>
      <c r="JE44" s="211"/>
      <c r="JF44" s="211"/>
      <c r="JG44" s="211"/>
      <c r="JH44" s="211"/>
      <c r="JI44" s="211"/>
      <c r="JJ44" s="211"/>
      <c r="JK44" s="211"/>
      <c r="JL44" s="211"/>
      <c r="JM44" s="211"/>
      <c r="JN44" s="211"/>
      <c r="JO44" s="211"/>
      <c r="JP44" s="211"/>
      <c r="JQ44" s="211"/>
      <c r="JR44" s="211"/>
      <c r="JS44" s="211"/>
      <c r="JT44" s="211"/>
      <c r="JU44" s="211"/>
      <c r="JV44" s="211"/>
      <c r="JW44" s="211"/>
      <c r="JX44" s="211"/>
      <c r="JY44" s="211"/>
      <c r="JZ44" s="211"/>
      <c r="KA44" s="211"/>
      <c r="KB44" s="211"/>
      <c r="KC44" s="211"/>
      <c r="KD44" s="211"/>
      <c r="KE44" s="211"/>
      <c r="KF44" s="212"/>
    </row>
    <row r="45" spans="1:292" s="200" customFormat="1" ht="15.75" hidden="1" customHeight="1" x14ac:dyDescent="0.45">
      <c r="A45" s="1"/>
      <c r="B45" s="1"/>
      <c r="C45" s="1"/>
      <c r="D45" s="1"/>
      <c r="E45" s="1"/>
      <c r="F45" s="1"/>
      <c r="G45" s="1"/>
      <c r="H45" s="1"/>
      <c r="DA45" s="206"/>
      <c r="DB45" s="203"/>
      <c r="DC45" s="203"/>
      <c r="DD45" s="203"/>
      <c r="DE45" s="203"/>
      <c r="DF45" s="203"/>
      <c r="DG45" s="203"/>
      <c r="DQ45" s="203"/>
      <c r="DR45" s="203"/>
      <c r="DS45" s="203"/>
      <c r="DT45" s="203"/>
      <c r="DU45" s="203"/>
      <c r="DV45" s="203"/>
      <c r="DW45" s="203"/>
      <c r="DX45" s="203"/>
      <c r="DY45" s="203"/>
      <c r="DZ45" s="203"/>
      <c r="EA45" s="203"/>
      <c r="EB45" s="203"/>
      <c r="EX45" s="203"/>
      <c r="EY45" s="203"/>
      <c r="EZ45" s="203"/>
      <c r="FA45" s="203"/>
      <c r="FB45" s="203"/>
      <c r="FC45" s="203"/>
      <c r="FD45" s="203"/>
      <c r="FE45" s="203"/>
      <c r="FF45" s="203"/>
      <c r="FG45" s="203"/>
      <c r="FH45" s="203"/>
      <c r="GA45" s="203"/>
      <c r="GB45" s="203"/>
      <c r="GC45" s="203"/>
      <c r="GD45" s="203"/>
      <c r="GE45" s="203"/>
      <c r="GF45" s="203"/>
      <c r="GG45" s="203"/>
      <c r="GH45" s="203"/>
      <c r="GI45" s="203"/>
      <c r="GJ45" s="203"/>
      <c r="GK45" s="203"/>
      <c r="GL45" s="203"/>
      <c r="GM45" s="203"/>
      <c r="GN45" s="203"/>
      <c r="GO45" s="203"/>
      <c r="GP45" s="203"/>
      <c r="GQ45" s="203"/>
      <c r="IA45" s="210"/>
      <c r="IB45" s="211"/>
      <c r="IC45" s="211"/>
      <c r="ID45" s="211"/>
      <c r="IE45" s="211"/>
      <c r="IF45" s="211"/>
      <c r="IG45" s="211"/>
      <c r="IH45" s="211"/>
      <c r="II45" s="211"/>
      <c r="IJ45" s="211"/>
      <c r="IK45" s="211"/>
      <c r="IL45" s="211"/>
      <c r="IM45" s="211"/>
      <c r="IN45" s="211"/>
      <c r="IO45" s="211"/>
      <c r="IP45" s="211"/>
      <c r="IQ45" s="211"/>
      <c r="IR45" s="211"/>
      <c r="IS45" s="211"/>
      <c r="IT45" s="211"/>
      <c r="IU45" s="211"/>
      <c r="IV45" s="212"/>
      <c r="IY45" s="210"/>
      <c r="IZ45" s="211"/>
      <c r="JA45" s="211"/>
      <c r="JB45" s="211"/>
      <c r="JC45" s="211"/>
      <c r="JD45" s="211"/>
      <c r="JE45" s="211"/>
      <c r="JF45" s="211"/>
      <c r="JG45" s="211"/>
      <c r="JH45" s="211"/>
      <c r="JI45" s="211"/>
      <c r="JJ45" s="211"/>
      <c r="JK45" s="211"/>
      <c r="JL45" s="211"/>
      <c r="JM45" s="211"/>
      <c r="JN45" s="211"/>
      <c r="JO45" s="211"/>
      <c r="JP45" s="211"/>
      <c r="JQ45" s="211"/>
      <c r="JR45" s="211"/>
      <c r="JS45" s="211"/>
      <c r="JT45" s="211"/>
      <c r="JU45" s="211"/>
      <c r="JV45" s="211"/>
      <c r="JW45" s="211"/>
      <c r="JX45" s="211"/>
      <c r="JY45" s="211"/>
      <c r="JZ45" s="211"/>
      <c r="KA45" s="211"/>
      <c r="KB45" s="211"/>
      <c r="KC45" s="211"/>
      <c r="KD45" s="211"/>
      <c r="KE45" s="211"/>
      <c r="KF45" s="212"/>
    </row>
    <row r="46" spans="1:292" s="200" customFormat="1" ht="15.75" hidden="1" customHeight="1" x14ac:dyDescent="0.45">
      <c r="A46" s="1"/>
      <c r="B46" s="1"/>
      <c r="C46" s="1"/>
      <c r="D46" s="1"/>
      <c r="E46" s="1"/>
      <c r="F46" s="1"/>
      <c r="G46" s="1"/>
      <c r="H46" s="1"/>
      <c r="DA46" s="206"/>
      <c r="DB46" s="203"/>
      <c r="DC46" s="203"/>
      <c r="DD46" s="203"/>
      <c r="DE46" s="203"/>
      <c r="DF46" s="203"/>
      <c r="DG46" s="203"/>
      <c r="DQ46" s="203"/>
      <c r="DR46" s="203"/>
      <c r="DS46" s="203"/>
      <c r="DT46" s="203"/>
      <c r="DU46" s="203"/>
      <c r="DV46" s="203"/>
      <c r="DW46" s="203"/>
      <c r="DX46" s="203"/>
      <c r="DY46" s="203"/>
      <c r="DZ46" s="203"/>
      <c r="EA46" s="203"/>
      <c r="EB46" s="203"/>
      <c r="EX46" s="203"/>
      <c r="EY46" s="203"/>
      <c r="EZ46" s="203"/>
      <c r="FA46" s="203"/>
      <c r="FB46" s="203"/>
      <c r="FC46" s="203"/>
      <c r="FD46" s="203"/>
      <c r="FE46" s="203"/>
      <c r="FF46" s="203"/>
      <c r="FG46" s="203"/>
      <c r="FH46" s="203"/>
      <c r="GA46" s="203"/>
      <c r="GB46" s="203"/>
      <c r="GC46" s="203"/>
      <c r="GD46" s="203"/>
      <c r="GE46" s="203"/>
      <c r="GF46" s="203"/>
      <c r="GG46" s="203"/>
      <c r="GH46" s="203"/>
      <c r="GI46" s="203"/>
      <c r="GJ46" s="203"/>
      <c r="GK46" s="203"/>
      <c r="GL46" s="203"/>
      <c r="GM46" s="203"/>
      <c r="GN46" s="203"/>
      <c r="GO46" s="203"/>
      <c r="GP46" s="203"/>
      <c r="GQ46" s="203"/>
      <c r="IA46" s="210"/>
      <c r="IB46" s="211"/>
      <c r="IC46" s="211"/>
      <c r="ID46" s="211"/>
      <c r="IE46" s="211"/>
      <c r="IF46" s="211"/>
      <c r="IG46" s="211"/>
      <c r="IH46" s="211"/>
      <c r="II46" s="211"/>
      <c r="IJ46" s="211"/>
      <c r="IK46" s="211"/>
      <c r="IL46" s="211"/>
      <c r="IM46" s="211"/>
      <c r="IN46" s="211"/>
      <c r="IO46" s="211"/>
      <c r="IP46" s="211"/>
      <c r="IQ46" s="211"/>
      <c r="IR46" s="211"/>
      <c r="IS46" s="211"/>
      <c r="IT46" s="211"/>
      <c r="IU46" s="211"/>
      <c r="IV46" s="212"/>
      <c r="IY46" s="210"/>
      <c r="IZ46" s="211"/>
      <c r="JA46" s="211"/>
      <c r="JB46" s="211"/>
      <c r="JC46" s="211"/>
      <c r="JD46" s="211"/>
      <c r="JE46" s="211"/>
      <c r="JF46" s="211"/>
      <c r="JG46" s="211"/>
      <c r="JH46" s="211"/>
      <c r="JI46" s="211"/>
      <c r="JJ46" s="211"/>
      <c r="JK46" s="211"/>
      <c r="JL46" s="211"/>
      <c r="JM46" s="211"/>
      <c r="JN46" s="211"/>
      <c r="JO46" s="211"/>
      <c r="JP46" s="211"/>
      <c r="JQ46" s="211"/>
      <c r="JR46" s="211"/>
      <c r="JS46" s="211"/>
      <c r="JT46" s="211"/>
      <c r="JU46" s="211"/>
      <c r="JV46" s="211"/>
      <c r="JW46" s="211"/>
      <c r="JX46" s="211"/>
      <c r="JY46" s="211"/>
      <c r="JZ46" s="211"/>
      <c r="KA46" s="211"/>
      <c r="KB46" s="211"/>
      <c r="KC46" s="211"/>
      <c r="KD46" s="211"/>
      <c r="KE46" s="211"/>
      <c r="KF46" s="212"/>
    </row>
    <row r="47" spans="1:292" s="200" customFormat="1" ht="15.75" hidden="1" customHeight="1" x14ac:dyDescent="0.45">
      <c r="A47" s="1"/>
      <c r="B47" s="1"/>
      <c r="C47" s="1"/>
      <c r="D47" s="1"/>
      <c r="E47" s="1"/>
      <c r="F47" s="1"/>
      <c r="G47" s="1"/>
      <c r="H47" s="1"/>
      <c r="DA47" s="206"/>
      <c r="DB47" s="203"/>
      <c r="DC47" s="203"/>
      <c r="DD47" s="203"/>
      <c r="DE47" s="203"/>
      <c r="DF47" s="203"/>
      <c r="DG47" s="203"/>
      <c r="DQ47" s="203"/>
      <c r="DR47" s="203"/>
      <c r="DS47" s="203"/>
      <c r="DT47" s="203"/>
      <c r="DU47" s="203"/>
      <c r="DV47" s="203"/>
      <c r="DW47" s="203"/>
      <c r="DX47" s="203"/>
      <c r="DY47" s="203"/>
      <c r="DZ47" s="203"/>
      <c r="EA47" s="203"/>
      <c r="EB47" s="203"/>
      <c r="EX47" s="203"/>
      <c r="EY47" s="203"/>
      <c r="EZ47" s="203"/>
      <c r="FA47" s="203"/>
      <c r="FB47" s="203"/>
      <c r="FC47" s="203"/>
      <c r="FD47" s="203"/>
      <c r="FE47" s="203"/>
      <c r="FF47" s="203"/>
      <c r="FG47" s="203"/>
      <c r="FH47" s="203"/>
      <c r="GA47" s="203"/>
      <c r="GB47" s="203"/>
      <c r="GC47" s="203"/>
      <c r="GD47" s="203"/>
      <c r="GE47" s="203"/>
      <c r="GF47" s="203"/>
      <c r="GG47" s="203"/>
      <c r="GH47" s="203"/>
      <c r="GI47" s="203"/>
      <c r="GJ47" s="203"/>
      <c r="GK47" s="203"/>
      <c r="GL47" s="203"/>
      <c r="GM47" s="203"/>
      <c r="GN47" s="203"/>
      <c r="GO47" s="203"/>
      <c r="GP47" s="203"/>
      <c r="GQ47" s="203"/>
      <c r="IA47" s="210"/>
      <c r="IB47" s="211"/>
      <c r="IC47" s="211"/>
      <c r="ID47" s="211"/>
      <c r="IE47" s="211"/>
      <c r="IF47" s="211"/>
      <c r="IG47" s="211"/>
      <c r="IH47" s="211"/>
      <c r="II47" s="211"/>
      <c r="IJ47" s="211"/>
      <c r="IK47" s="211"/>
      <c r="IL47" s="211"/>
      <c r="IM47" s="211"/>
      <c r="IN47" s="211"/>
      <c r="IO47" s="211"/>
      <c r="IP47" s="211"/>
      <c r="IQ47" s="211"/>
      <c r="IR47" s="211"/>
      <c r="IS47" s="211"/>
      <c r="IT47" s="211"/>
      <c r="IU47" s="211"/>
      <c r="IV47" s="212"/>
      <c r="IY47" s="210"/>
      <c r="IZ47" s="211"/>
      <c r="JA47" s="211"/>
      <c r="JB47" s="211"/>
      <c r="JC47" s="211"/>
      <c r="JD47" s="211"/>
      <c r="JE47" s="211"/>
      <c r="JF47" s="211"/>
      <c r="JG47" s="211"/>
      <c r="JH47" s="211"/>
      <c r="JI47" s="211"/>
      <c r="JJ47" s="211"/>
      <c r="JK47" s="211"/>
      <c r="JL47" s="211"/>
      <c r="JM47" s="211"/>
      <c r="JN47" s="211"/>
      <c r="JO47" s="211"/>
      <c r="JP47" s="211"/>
      <c r="JQ47" s="211"/>
      <c r="JR47" s="211"/>
      <c r="JS47" s="211"/>
      <c r="JT47" s="211"/>
      <c r="JU47" s="211"/>
      <c r="JV47" s="211"/>
      <c r="JW47" s="211"/>
      <c r="JX47" s="211"/>
      <c r="JY47" s="211"/>
      <c r="JZ47" s="211"/>
      <c r="KA47" s="211"/>
      <c r="KB47" s="211"/>
      <c r="KC47" s="211"/>
      <c r="KD47" s="211"/>
      <c r="KE47" s="211"/>
      <c r="KF47" s="212"/>
    </row>
    <row r="48" spans="1:292" s="200" customFormat="1" ht="15.75" hidden="1" customHeight="1" x14ac:dyDescent="0.45">
      <c r="A48" s="1"/>
      <c r="B48" s="1"/>
      <c r="C48" s="1"/>
      <c r="D48" s="1"/>
      <c r="E48" s="1"/>
      <c r="F48" s="1"/>
      <c r="G48" s="1"/>
      <c r="H48" s="1"/>
      <c r="DA48" s="206"/>
      <c r="DB48" s="203"/>
      <c r="DC48" s="203"/>
      <c r="DD48" s="203"/>
      <c r="DE48" s="203"/>
      <c r="DF48" s="203"/>
      <c r="DG48" s="203"/>
      <c r="DQ48" s="203"/>
      <c r="DR48" s="203"/>
      <c r="DS48" s="203"/>
      <c r="DT48" s="203"/>
      <c r="DU48" s="203"/>
      <c r="DV48" s="203"/>
      <c r="DW48" s="203"/>
      <c r="DX48" s="203"/>
      <c r="DY48" s="203"/>
      <c r="DZ48" s="203"/>
      <c r="EA48" s="203"/>
      <c r="EB48" s="203"/>
      <c r="EX48" s="203"/>
      <c r="EY48" s="203"/>
      <c r="EZ48" s="203"/>
      <c r="FA48" s="203"/>
      <c r="FB48" s="203"/>
      <c r="FC48" s="203"/>
      <c r="FD48" s="203"/>
      <c r="FE48" s="203"/>
      <c r="FF48" s="203"/>
      <c r="FG48" s="203"/>
      <c r="FH48" s="203"/>
      <c r="GA48" s="203"/>
      <c r="GB48" s="203"/>
      <c r="GC48" s="203"/>
      <c r="GD48" s="203"/>
      <c r="GE48" s="203"/>
      <c r="GF48" s="203"/>
      <c r="GG48" s="203"/>
      <c r="GH48" s="203"/>
      <c r="GI48" s="203"/>
      <c r="GJ48" s="203"/>
      <c r="GK48" s="203"/>
      <c r="GL48" s="203"/>
      <c r="GM48" s="203"/>
      <c r="GN48" s="203"/>
      <c r="GO48" s="203"/>
      <c r="GP48" s="203"/>
      <c r="GQ48" s="203"/>
      <c r="IA48" s="210"/>
      <c r="IB48" s="211"/>
      <c r="IC48" s="211"/>
      <c r="ID48" s="211"/>
      <c r="IE48" s="211"/>
      <c r="IF48" s="211"/>
      <c r="IG48" s="211"/>
      <c r="IH48" s="211"/>
      <c r="II48" s="211"/>
      <c r="IJ48" s="211"/>
      <c r="IK48" s="211"/>
      <c r="IL48" s="211"/>
      <c r="IM48" s="211"/>
      <c r="IN48" s="211"/>
      <c r="IO48" s="211"/>
      <c r="IP48" s="211"/>
      <c r="IQ48" s="211"/>
      <c r="IR48" s="211"/>
      <c r="IS48" s="211"/>
      <c r="IT48" s="211"/>
      <c r="IU48" s="211"/>
      <c r="IV48" s="212"/>
      <c r="IY48" s="210"/>
      <c r="IZ48" s="211"/>
      <c r="JA48" s="211"/>
      <c r="JB48" s="211"/>
      <c r="JC48" s="211"/>
      <c r="JD48" s="211"/>
      <c r="JE48" s="211"/>
      <c r="JF48" s="211"/>
      <c r="JG48" s="211"/>
      <c r="JH48" s="211"/>
      <c r="JI48" s="211"/>
      <c r="JJ48" s="211"/>
      <c r="JK48" s="211"/>
      <c r="JL48" s="211"/>
      <c r="JM48" s="211"/>
      <c r="JN48" s="211"/>
      <c r="JO48" s="211"/>
      <c r="JP48" s="211"/>
      <c r="JQ48" s="211"/>
      <c r="JR48" s="211"/>
      <c r="JS48" s="211"/>
      <c r="JT48" s="211"/>
      <c r="JU48" s="211"/>
      <c r="JV48" s="211"/>
      <c r="JW48" s="211"/>
      <c r="JX48" s="211"/>
      <c r="JY48" s="211"/>
      <c r="JZ48" s="211"/>
      <c r="KA48" s="211"/>
      <c r="KB48" s="211"/>
      <c r="KC48" s="211"/>
      <c r="KD48" s="211"/>
      <c r="KE48" s="211"/>
      <c r="KF48" s="212"/>
    </row>
    <row r="49" spans="1:292" s="200" customFormat="1" ht="15.75" customHeight="1" x14ac:dyDescent="0.45">
      <c r="A49" s="1"/>
      <c r="B49" s="1"/>
      <c r="C49" s="1"/>
      <c r="D49" s="1"/>
      <c r="E49" s="1"/>
      <c r="F49" s="1"/>
      <c r="G49" s="1"/>
      <c r="H49" s="1"/>
      <c r="DA49" s="206"/>
      <c r="DB49" s="203"/>
      <c r="DC49" s="203"/>
      <c r="DD49" s="203"/>
      <c r="DE49" s="203"/>
      <c r="DF49" s="203"/>
      <c r="DG49" s="203"/>
      <c r="DQ49" s="203"/>
      <c r="DR49" s="203"/>
      <c r="DS49" s="203"/>
      <c r="DT49" s="203"/>
      <c r="DU49" s="203"/>
      <c r="DV49" s="203"/>
      <c r="DW49" s="203"/>
      <c r="DX49" s="203"/>
      <c r="DY49" s="203"/>
      <c r="DZ49" s="203"/>
      <c r="EA49" s="203"/>
      <c r="EB49" s="203"/>
      <c r="EX49" s="203"/>
      <c r="EY49" s="203"/>
      <c r="EZ49" s="203"/>
      <c r="FA49" s="203"/>
      <c r="FB49" s="203"/>
      <c r="FC49" s="203"/>
      <c r="FD49" s="203"/>
      <c r="FE49" s="203"/>
      <c r="FF49" s="203"/>
      <c r="FG49" s="203"/>
      <c r="FH49" s="203"/>
      <c r="GA49" s="203"/>
      <c r="GB49" s="203"/>
      <c r="GC49" s="203"/>
      <c r="GD49" s="203"/>
      <c r="GE49" s="203"/>
      <c r="GF49" s="203"/>
      <c r="GG49" s="203"/>
      <c r="GH49" s="203"/>
      <c r="GI49" s="203"/>
      <c r="GJ49" s="203"/>
      <c r="GK49" s="203"/>
      <c r="GL49" s="203"/>
      <c r="GM49" s="203"/>
      <c r="GN49" s="203"/>
      <c r="GO49" s="203"/>
      <c r="GP49" s="203"/>
      <c r="GQ49" s="203"/>
      <c r="IA49" s="210"/>
      <c r="IB49" s="211"/>
      <c r="IC49" s="211"/>
      <c r="ID49" s="211"/>
      <c r="IE49" s="211"/>
      <c r="IF49" s="211"/>
      <c r="IG49" s="211"/>
      <c r="IH49" s="211"/>
      <c r="II49" s="211"/>
      <c r="IJ49" s="211"/>
      <c r="IK49" s="211"/>
      <c r="IL49" s="211"/>
      <c r="IM49" s="211"/>
      <c r="IN49" s="211"/>
      <c r="IO49" s="211"/>
      <c r="IP49" s="211"/>
      <c r="IQ49" s="211"/>
      <c r="IR49" s="211"/>
      <c r="IS49" s="211"/>
      <c r="IT49" s="211"/>
      <c r="IU49" s="211"/>
      <c r="IV49" s="212"/>
      <c r="IY49" s="210"/>
      <c r="IZ49" s="211"/>
      <c r="JA49" s="211"/>
      <c r="JB49" s="211"/>
      <c r="JC49" s="211"/>
      <c r="JD49" s="211"/>
      <c r="JE49" s="211"/>
      <c r="JF49" s="211"/>
      <c r="JG49" s="211"/>
      <c r="JH49" s="211"/>
      <c r="JI49" s="211"/>
      <c r="JJ49" s="211"/>
      <c r="JK49" s="211"/>
      <c r="JL49" s="211"/>
      <c r="JM49" s="211"/>
      <c r="JN49" s="211"/>
      <c r="JO49" s="211"/>
      <c r="JP49" s="211"/>
      <c r="JQ49" s="211"/>
      <c r="JR49" s="211"/>
      <c r="JS49" s="211"/>
      <c r="JT49" s="211"/>
      <c r="JU49" s="211"/>
      <c r="JV49" s="211"/>
      <c r="JW49" s="211"/>
      <c r="JX49" s="211"/>
      <c r="JY49" s="211"/>
      <c r="JZ49" s="211"/>
      <c r="KA49" s="211"/>
      <c r="KB49" s="211"/>
      <c r="KC49" s="211"/>
      <c r="KD49" s="211"/>
      <c r="KE49" s="211"/>
      <c r="KF49" s="212"/>
    </row>
    <row r="50" spans="1:292" s="200" customFormat="1" ht="15.75" customHeight="1" x14ac:dyDescent="0.45">
      <c r="A50" s="1"/>
      <c r="B50" s="1"/>
      <c r="C50" s="1"/>
      <c r="D50" s="1"/>
      <c r="E50" s="1"/>
      <c r="F50" s="1"/>
      <c r="G50" s="1"/>
      <c r="H50" s="1"/>
      <c r="J50" s="363"/>
      <c r="K50" s="364"/>
      <c r="L50" s="364"/>
      <c r="M50" s="364"/>
      <c r="N50" s="364"/>
      <c r="O50" s="364"/>
      <c r="P50" s="364"/>
      <c r="Q50" s="364"/>
      <c r="R50" s="364"/>
      <c r="S50" s="364"/>
      <c r="T50" s="364"/>
      <c r="U50" s="364"/>
      <c r="V50" s="365"/>
      <c r="W50" s="211"/>
      <c r="DA50" s="206"/>
      <c r="DB50" s="203"/>
      <c r="DC50" s="203"/>
      <c r="DD50" s="203"/>
      <c r="DE50" s="203"/>
      <c r="DF50" s="203"/>
      <c r="DG50" s="203"/>
      <c r="DQ50" s="203"/>
      <c r="DR50" s="219" t="s">
        <v>469</v>
      </c>
      <c r="DS50" s="219" t="s">
        <v>463</v>
      </c>
      <c r="DT50" s="219" t="s">
        <v>464</v>
      </c>
      <c r="DU50" s="219" t="s">
        <v>465</v>
      </c>
      <c r="DV50" s="219" t="s">
        <v>466</v>
      </c>
      <c r="DW50" s="219" t="s">
        <v>470</v>
      </c>
      <c r="DX50" s="203"/>
      <c r="DY50" s="203"/>
      <c r="DZ50" s="203"/>
      <c r="EA50" s="203"/>
      <c r="EB50" s="203"/>
      <c r="EX50" s="203"/>
      <c r="EY50" s="203"/>
      <c r="EZ50" s="203"/>
      <c r="FA50" s="203"/>
      <c r="FB50" s="203"/>
      <c r="FC50" s="203"/>
      <c r="FD50" s="203"/>
      <c r="FE50" s="203"/>
      <c r="FF50" s="203"/>
      <c r="FG50" s="203"/>
      <c r="FH50" s="203"/>
      <c r="GA50" s="203"/>
      <c r="GB50" s="203"/>
      <c r="GC50" s="203"/>
      <c r="GD50" s="203"/>
      <c r="GE50" s="203"/>
      <c r="GF50" s="203"/>
      <c r="GG50" s="203"/>
      <c r="GH50" s="203"/>
      <c r="GI50" s="203"/>
      <c r="GJ50" s="203"/>
      <c r="GK50" s="203"/>
      <c r="GL50" s="203"/>
      <c r="GM50" s="203"/>
      <c r="GN50" s="203"/>
      <c r="GO50" s="203"/>
      <c r="GP50" s="203"/>
      <c r="GQ50" s="203"/>
      <c r="IA50" s="210"/>
      <c r="IB50" s="211"/>
      <c r="IC50" s="211"/>
      <c r="ID50" s="211"/>
      <c r="IE50" s="211"/>
      <c r="IF50" s="211"/>
      <c r="IG50" s="211"/>
      <c r="IH50" s="211"/>
      <c r="II50" s="211"/>
      <c r="IJ50" s="211"/>
      <c r="IK50" s="211"/>
      <c r="IL50" s="211"/>
      <c r="IM50" s="211"/>
      <c r="IN50" s="211"/>
      <c r="IO50" s="211"/>
      <c r="IP50" s="211"/>
      <c r="IQ50" s="211"/>
      <c r="IR50" s="211"/>
      <c r="IS50" s="211"/>
      <c r="IT50" s="211"/>
      <c r="IU50" s="211"/>
      <c r="IV50" s="212"/>
      <c r="IY50" s="210"/>
      <c r="IZ50" s="211"/>
      <c r="JA50" s="211"/>
      <c r="JB50" s="211"/>
      <c r="JC50" s="211"/>
      <c r="JD50" s="211"/>
      <c r="JE50" s="211"/>
      <c r="JF50" s="211"/>
      <c r="JG50" s="211"/>
      <c r="JH50" s="211"/>
      <c r="JI50" s="211"/>
      <c r="JJ50" s="211"/>
      <c r="JK50" s="211"/>
      <c r="JL50" s="211"/>
      <c r="JM50" s="211"/>
      <c r="JN50" s="211"/>
      <c r="JO50" s="211"/>
      <c r="JP50" s="211"/>
      <c r="JQ50" s="211"/>
      <c r="JR50" s="211"/>
      <c r="JS50" s="211"/>
      <c r="JT50" s="211"/>
      <c r="JU50" s="211"/>
      <c r="JV50" s="211"/>
      <c r="JW50" s="211"/>
      <c r="JX50" s="211"/>
      <c r="JY50" s="211"/>
      <c r="JZ50" s="211"/>
      <c r="KA50" s="211"/>
      <c r="KB50" s="211"/>
      <c r="KC50" s="211"/>
      <c r="KD50" s="211"/>
      <c r="KE50" s="211"/>
      <c r="KF50" s="212"/>
    </row>
    <row r="51" spans="1:292" s="200" customFormat="1" ht="15.75" customHeight="1" x14ac:dyDescent="0.45">
      <c r="A51" s="1"/>
      <c r="B51" s="1"/>
      <c r="C51" s="1"/>
      <c r="D51" s="1"/>
      <c r="E51" s="1"/>
      <c r="F51" s="1"/>
      <c r="G51" s="1"/>
      <c r="H51" s="1"/>
      <c r="J51" s="366" t="s">
        <v>638</v>
      </c>
      <c r="K51" s="357"/>
      <c r="L51" s="357"/>
      <c r="N51" s="357"/>
      <c r="O51" s="357" t="s">
        <v>639</v>
      </c>
      <c r="P51" s="357"/>
      <c r="Q51" s="357"/>
      <c r="R51" s="357"/>
      <c r="S51" s="357"/>
      <c r="T51" s="357"/>
      <c r="U51" s="211"/>
      <c r="V51" s="367"/>
      <c r="W51" s="211"/>
      <c r="DA51" s="206"/>
      <c r="DB51" s="203"/>
      <c r="DC51" s="203"/>
      <c r="DD51" s="203"/>
      <c r="DE51" s="203"/>
      <c r="DF51" s="203"/>
      <c r="DG51" s="203"/>
      <c r="DQ51" s="203"/>
      <c r="DR51" s="203" t="s">
        <v>467</v>
      </c>
      <c r="DS51" s="203" t="s">
        <v>459</v>
      </c>
      <c r="DT51" s="203" t="s">
        <v>460</v>
      </c>
      <c r="DU51" s="203" t="s">
        <v>461</v>
      </c>
      <c r="DV51" s="203" t="s">
        <v>462</v>
      </c>
      <c r="DW51" s="219"/>
      <c r="DX51" s="203"/>
      <c r="DY51" s="203"/>
      <c r="DZ51" s="203"/>
      <c r="EA51" s="203"/>
      <c r="EB51" s="203"/>
      <c r="EX51" s="203"/>
      <c r="EY51" s="203"/>
      <c r="EZ51" s="203"/>
      <c r="FA51" s="203"/>
      <c r="FB51" s="203"/>
      <c r="FC51" s="203"/>
      <c r="FD51" s="203"/>
      <c r="FE51" s="203"/>
      <c r="FF51" s="203"/>
      <c r="FG51" s="203"/>
      <c r="FH51" s="203"/>
      <c r="GA51" s="203"/>
      <c r="GB51" s="203"/>
      <c r="GC51" s="203"/>
      <c r="GD51" s="203"/>
      <c r="GE51" s="203"/>
      <c r="GF51" s="203"/>
      <c r="GG51" s="203"/>
      <c r="GH51" s="203"/>
      <c r="GI51" s="203"/>
      <c r="GJ51" s="203"/>
      <c r="GK51" s="203"/>
      <c r="GL51" s="203"/>
      <c r="GM51" s="203"/>
      <c r="GN51" s="203"/>
      <c r="GO51" s="203"/>
      <c r="GP51" s="203"/>
      <c r="GQ51" s="203"/>
      <c r="IA51" s="210"/>
      <c r="IB51" s="211"/>
      <c r="IC51" s="211"/>
      <c r="ID51" s="211"/>
      <c r="IE51" s="211"/>
      <c r="IF51" s="211"/>
      <c r="IG51" s="211"/>
      <c r="IH51" s="211"/>
      <c r="II51" s="211"/>
      <c r="IJ51" s="211"/>
      <c r="IK51" s="211"/>
      <c r="IL51" s="211"/>
      <c r="IM51" s="211"/>
      <c r="IN51" s="211"/>
      <c r="IO51" s="211"/>
      <c r="IP51" s="211"/>
      <c r="IQ51" s="211"/>
      <c r="IR51" s="211"/>
      <c r="IS51" s="211"/>
      <c r="IT51" s="211"/>
      <c r="IU51" s="211"/>
      <c r="IV51" s="212"/>
      <c r="IY51" s="210"/>
      <c r="IZ51" s="211"/>
      <c r="JA51" s="211"/>
      <c r="JB51" s="211"/>
      <c r="JC51" s="211"/>
      <c r="JD51" s="211"/>
      <c r="JE51" s="211"/>
      <c r="JF51" s="211"/>
      <c r="JG51" s="211"/>
      <c r="JH51" s="211"/>
      <c r="JI51" s="211"/>
      <c r="JJ51" s="211"/>
      <c r="JK51" s="211"/>
      <c r="JL51" s="211"/>
      <c r="JM51" s="211"/>
      <c r="JN51" s="211"/>
      <c r="JO51" s="211"/>
      <c r="JP51" s="211"/>
      <c r="JQ51" s="211"/>
      <c r="JR51" s="211"/>
      <c r="JS51" s="211"/>
      <c r="JT51" s="211"/>
      <c r="JU51" s="211"/>
      <c r="JV51" s="211"/>
      <c r="JW51" s="211"/>
      <c r="JX51" s="211"/>
      <c r="JY51" s="211"/>
      <c r="JZ51" s="211"/>
      <c r="KA51" s="211"/>
      <c r="KB51" s="211"/>
      <c r="KC51" s="211"/>
      <c r="KD51" s="211"/>
      <c r="KE51" s="211"/>
      <c r="KF51" s="212"/>
    </row>
    <row r="52" spans="1:292" s="200" customFormat="1" ht="15.75" customHeight="1" x14ac:dyDescent="0.45">
      <c r="A52" s="1"/>
      <c r="B52" s="1"/>
      <c r="C52" s="1"/>
      <c r="D52" s="1"/>
      <c r="E52" s="1"/>
      <c r="F52" s="1"/>
      <c r="G52" s="1"/>
      <c r="H52" s="1"/>
      <c r="J52" s="381"/>
      <c r="K52" s="510" t="str">
        <f>IF(営業ASM設定管理!V52&lt;&gt;1,"",IF(営業ASM設定管理!K52="","",営業ASM設定管理!K52))</f>
        <v>ユーロフィン日本総研株式会社</v>
      </c>
      <c r="L52" s="510"/>
      <c r="M52" s="510"/>
      <c r="N52" s="510"/>
      <c r="O52" s="510"/>
      <c r="P52" s="358" t="str">
        <f>IF(営業ASM設定管理!V52&lt;&gt;1,"",IF(営業ASM設定管理!O52="",""," "&amp;営業ASM設定管理!O52))</f>
        <v xml:space="preserve"> アスベストＧ ASM課</v>
      </c>
      <c r="Q52" s="358"/>
      <c r="R52" s="358"/>
      <c r="S52" s="358"/>
      <c r="T52" s="358"/>
      <c r="U52" s="211"/>
      <c r="V52" s="367"/>
      <c r="W52" s="211"/>
      <c r="DA52" s="206"/>
      <c r="DB52" s="203"/>
      <c r="DC52" s="203"/>
      <c r="DD52" s="203"/>
      <c r="DE52" s="203"/>
      <c r="DF52" s="203"/>
      <c r="DG52" s="203"/>
      <c r="DQ52" s="203"/>
      <c r="DR52" s="203">
        <v>19</v>
      </c>
      <c r="DS52" s="203">
        <v>1</v>
      </c>
      <c r="DT52" s="203">
        <v>2</v>
      </c>
      <c r="DU52" s="203">
        <v>5</v>
      </c>
      <c r="DV52" s="203">
        <v>10</v>
      </c>
      <c r="DW52" s="219">
        <v>52</v>
      </c>
      <c r="DX52" s="203"/>
      <c r="DY52" s="203"/>
      <c r="DZ52" s="203"/>
      <c r="EA52" s="203"/>
      <c r="EB52" s="203"/>
      <c r="EX52" s="203"/>
      <c r="EY52" s="203"/>
      <c r="EZ52" s="203"/>
      <c r="FA52" s="203"/>
      <c r="FB52" s="203"/>
      <c r="FC52" s="203"/>
      <c r="FD52" s="203"/>
      <c r="FE52" s="203"/>
      <c r="FF52" s="203"/>
      <c r="FG52" s="203"/>
      <c r="FH52" s="203"/>
      <c r="GA52" s="203"/>
      <c r="GB52" s="203"/>
      <c r="GC52" s="203"/>
      <c r="GD52" s="203"/>
      <c r="GE52" s="203"/>
      <c r="GF52" s="203"/>
      <c r="GG52" s="203"/>
      <c r="GH52" s="203"/>
      <c r="GI52" s="203"/>
      <c r="GJ52" s="203"/>
      <c r="GK52" s="203"/>
      <c r="GL52" s="203"/>
      <c r="GM52" s="203"/>
      <c r="GN52" s="203"/>
      <c r="GO52" s="203"/>
      <c r="GP52" s="203"/>
      <c r="GQ52" s="203"/>
      <c r="IA52" s="210"/>
      <c r="IB52" s="211"/>
      <c r="IC52" s="211"/>
      <c r="ID52" s="211"/>
      <c r="IE52" s="211"/>
      <c r="IF52" s="211"/>
      <c r="IG52" s="211"/>
      <c r="IH52" s="211"/>
      <c r="II52" s="211"/>
      <c r="IJ52" s="211"/>
      <c r="IK52" s="211"/>
      <c r="IL52" s="211"/>
      <c r="IM52" s="211"/>
      <c r="IN52" s="211"/>
      <c r="IO52" s="211"/>
      <c r="IP52" s="211"/>
      <c r="IQ52" s="211"/>
      <c r="IR52" s="211"/>
      <c r="IS52" s="211"/>
      <c r="IT52" s="211"/>
      <c r="IU52" s="211"/>
      <c r="IV52" s="212"/>
      <c r="IY52" s="210"/>
      <c r="IZ52" s="211"/>
      <c r="JA52" s="211"/>
      <c r="JB52" s="211"/>
      <c r="JC52" s="211"/>
      <c r="JD52" s="211"/>
      <c r="JE52" s="211"/>
      <c r="JF52" s="211"/>
      <c r="JG52" s="211"/>
      <c r="JH52" s="211"/>
      <c r="JI52" s="211"/>
      <c r="JJ52" s="211"/>
      <c r="JK52" s="211"/>
      <c r="JL52" s="211"/>
      <c r="JM52" s="211"/>
      <c r="JN52" s="211"/>
      <c r="JO52" s="211"/>
      <c r="JP52" s="211"/>
      <c r="JQ52" s="211"/>
      <c r="JR52" s="211"/>
      <c r="JS52" s="211"/>
      <c r="JT52" s="211"/>
      <c r="JU52" s="211"/>
      <c r="JV52" s="211"/>
      <c r="JW52" s="211"/>
      <c r="JX52" s="211"/>
      <c r="JY52" s="211"/>
      <c r="JZ52" s="211"/>
      <c r="KA52" s="211"/>
      <c r="KB52" s="211"/>
      <c r="KC52" s="211"/>
      <c r="KD52" s="211"/>
      <c r="KE52" s="211"/>
      <c r="KF52" s="212"/>
    </row>
    <row r="53" spans="1:292" s="200" customFormat="1" ht="15.75" customHeight="1" x14ac:dyDescent="0.45">
      <c r="A53" s="1"/>
      <c r="B53" s="1"/>
      <c r="C53" s="1"/>
      <c r="D53" s="1"/>
      <c r="E53" s="1"/>
      <c r="F53" s="1"/>
      <c r="G53" s="1"/>
      <c r="H53" s="1"/>
      <c r="J53" s="381"/>
      <c r="K53" s="515" t="s">
        <v>53</v>
      </c>
      <c r="L53" s="515"/>
      <c r="M53" s="681" t="str">
        <f>IF(営業ASM設定管理!V53&lt;&gt;1,"",IF(営業ASM設定管理!M53="","",HYPERLINK("mailto:"&amp;営業ASM設定管理!M53,営業ASM設定管理!M53)))</f>
        <v>ns_order_hamamatsu@etjp.eurofinsasia.com</v>
      </c>
      <c r="N53" s="681"/>
      <c r="O53" s="681"/>
      <c r="P53" s="681"/>
      <c r="Q53" s="681"/>
      <c r="R53" s="681"/>
      <c r="S53" s="681"/>
      <c r="T53" s="681"/>
      <c r="U53" s="383"/>
      <c r="V53" s="367"/>
      <c r="W53" s="211"/>
      <c r="DA53" s="206"/>
      <c r="DB53" s="203"/>
      <c r="DC53" s="203"/>
      <c r="DD53" s="203"/>
      <c r="DE53" s="203"/>
      <c r="DF53" s="203"/>
      <c r="DG53" s="203"/>
      <c r="DQ53" s="203"/>
      <c r="DR53" s="203">
        <v>39</v>
      </c>
      <c r="DS53" s="215">
        <v>2</v>
      </c>
      <c r="DT53" s="203">
        <v>3</v>
      </c>
      <c r="DU53" s="203">
        <v>5</v>
      </c>
      <c r="DV53" s="203">
        <v>10</v>
      </c>
      <c r="DW53" s="219">
        <v>53</v>
      </c>
      <c r="DX53" s="203"/>
      <c r="DY53" s="203"/>
      <c r="DZ53" s="203"/>
      <c r="EA53" s="203"/>
      <c r="EB53" s="203"/>
      <c r="EX53" s="203"/>
      <c r="EY53" s="203"/>
      <c r="EZ53" s="203"/>
      <c r="FA53" s="203"/>
      <c r="FB53" s="203"/>
      <c r="FC53" s="203"/>
      <c r="FD53" s="203"/>
      <c r="FE53" s="203"/>
      <c r="FF53" s="203"/>
      <c r="FG53" s="203"/>
      <c r="FH53" s="203"/>
      <c r="GA53" s="203"/>
      <c r="GB53" s="203"/>
      <c r="GC53" s="203"/>
      <c r="GD53" s="203"/>
      <c r="GE53" s="203"/>
      <c r="GF53" s="203"/>
      <c r="GG53" s="203"/>
      <c r="GH53" s="203"/>
      <c r="GI53" s="203"/>
      <c r="GJ53" s="203"/>
      <c r="GK53" s="203"/>
      <c r="GL53" s="203"/>
      <c r="GM53" s="203"/>
      <c r="GN53" s="203"/>
      <c r="GO53" s="203"/>
      <c r="GP53" s="203"/>
      <c r="GQ53" s="203"/>
      <c r="IA53" s="210"/>
      <c r="IB53" s="211"/>
      <c r="IC53" s="211"/>
      <c r="ID53" s="211"/>
      <c r="IE53" s="211"/>
      <c r="IF53" s="211"/>
      <c r="IG53" s="211"/>
      <c r="IH53" s="211"/>
      <c r="II53" s="211"/>
      <c r="IJ53" s="211"/>
      <c r="IK53" s="211"/>
      <c r="IL53" s="211"/>
      <c r="IM53" s="211"/>
      <c r="IN53" s="211"/>
      <c r="IO53" s="211"/>
      <c r="IP53" s="211"/>
      <c r="IQ53" s="211"/>
      <c r="IR53" s="211"/>
      <c r="IS53" s="211"/>
      <c r="IT53" s="211"/>
      <c r="IU53" s="211"/>
      <c r="IV53" s="212"/>
      <c r="IY53" s="210"/>
      <c r="IZ53" s="211"/>
      <c r="JA53" s="211"/>
      <c r="JB53" s="211"/>
      <c r="JC53" s="211"/>
      <c r="JD53" s="211"/>
      <c r="JE53" s="211"/>
      <c r="JF53" s="211"/>
      <c r="JG53" s="211"/>
      <c r="JH53" s="211"/>
      <c r="JI53" s="211"/>
      <c r="JJ53" s="211"/>
      <c r="JK53" s="211"/>
      <c r="JL53" s="211"/>
      <c r="JM53" s="211"/>
      <c r="JN53" s="211"/>
      <c r="JO53" s="211"/>
      <c r="JP53" s="211"/>
      <c r="JQ53" s="211"/>
      <c r="JR53" s="211"/>
      <c r="JS53" s="211"/>
      <c r="JT53" s="211"/>
      <c r="JU53" s="211"/>
      <c r="JV53" s="211"/>
      <c r="JW53" s="211"/>
      <c r="JX53" s="211"/>
      <c r="JY53" s="211"/>
      <c r="JZ53" s="211"/>
      <c r="KA53" s="211"/>
      <c r="KB53" s="211"/>
      <c r="KC53" s="211"/>
      <c r="KD53" s="211"/>
      <c r="KE53" s="211"/>
      <c r="KF53" s="212"/>
    </row>
    <row r="54" spans="1:292" s="200" customFormat="1" ht="15.75" customHeight="1" x14ac:dyDescent="0.45">
      <c r="A54" s="1"/>
      <c r="B54" s="1"/>
      <c r="C54" s="1"/>
      <c r="D54" s="1"/>
      <c r="E54" s="1"/>
      <c r="F54" s="1"/>
      <c r="G54" s="1"/>
      <c r="H54" s="1"/>
      <c r="J54" s="368"/>
      <c r="K54" s="359"/>
      <c r="L54" s="359"/>
      <c r="M54" s="360"/>
      <c r="N54" s="360"/>
      <c r="O54" s="360"/>
      <c r="P54" s="360"/>
      <c r="Q54" s="360"/>
      <c r="R54" s="360"/>
      <c r="S54" s="360"/>
      <c r="T54" s="360"/>
      <c r="U54" s="211"/>
      <c r="V54" s="367"/>
      <c r="W54" s="211"/>
      <c r="DA54" s="206"/>
      <c r="DB54" s="203"/>
      <c r="DC54" s="203"/>
      <c r="DD54" s="203"/>
      <c r="DE54" s="203"/>
      <c r="DF54" s="203"/>
      <c r="DG54" s="203"/>
      <c r="DQ54" s="203"/>
      <c r="DR54" s="203">
        <v>59</v>
      </c>
      <c r="DS54" s="215">
        <v>3</v>
      </c>
      <c r="DT54" s="203">
        <v>4</v>
      </c>
      <c r="DU54" s="203">
        <v>6</v>
      </c>
      <c r="DV54" s="203">
        <v>10</v>
      </c>
      <c r="DW54" s="219">
        <v>54</v>
      </c>
      <c r="DX54" s="203"/>
      <c r="DY54" s="203"/>
      <c r="DZ54" s="203"/>
      <c r="EA54" s="203"/>
      <c r="EB54" s="203"/>
      <c r="EX54" s="203"/>
      <c r="EY54" s="203"/>
      <c r="EZ54" s="203"/>
      <c r="FA54" s="203"/>
      <c r="FB54" s="203"/>
      <c r="FC54" s="203"/>
      <c r="FD54" s="203"/>
      <c r="FE54" s="203"/>
      <c r="FF54" s="203"/>
      <c r="FG54" s="203"/>
      <c r="FH54" s="203"/>
      <c r="GA54" s="203"/>
      <c r="GB54" s="203"/>
      <c r="GC54" s="203"/>
      <c r="GD54" s="203"/>
      <c r="GE54" s="203"/>
      <c r="GF54" s="203"/>
      <c r="GG54" s="203"/>
      <c r="GH54" s="203"/>
      <c r="GI54" s="203"/>
      <c r="GJ54" s="203"/>
      <c r="GK54" s="203"/>
      <c r="GL54" s="203"/>
      <c r="GM54" s="203"/>
      <c r="GN54" s="203"/>
      <c r="GO54" s="203"/>
      <c r="GP54" s="203"/>
      <c r="GQ54" s="203"/>
      <c r="IA54" s="210"/>
      <c r="IB54" s="211"/>
      <c r="IC54" s="211"/>
      <c r="ID54" s="211"/>
      <c r="IE54" s="211"/>
      <c r="IF54" s="211"/>
      <c r="IG54" s="211"/>
      <c r="IH54" s="211"/>
      <c r="II54" s="211"/>
      <c r="IJ54" s="211"/>
      <c r="IK54" s="211"/>
      <c r="IL54" s="211"/>
      <c r="IM54" s="211"/>
      <c r="IN54" s="211"/>
      <c r="IO54" s="211"/>
      <c r="IP54" s="211"/>
      <c r="IQ54" s="211"/>
      <c r="IR54" s="211"/>
      <c r="IS54" s="211"/>
      <c r="IT54" s="211"/>
      <c r="IU54" s="211"/>
      <c r="IV54" s="212"/>
      <c r="IY54" s="210"/>
      <c r="IZ54" s="211"/>
      <c r="JA54" s="211"/>
      <c r="JB54" s="211"/>
      <c r="JC54" s="211"/>
      <c r="JD54" s="211"/>
      <c r="JE54" s="211"/>
      <c r="JF54" s="211"/>
      <c r="JG54" s="211"/>
      <c r="JH54" s="211"/>
      <c r="JI54" s="211"/>
      <c r="JJ54" s="211"/>
      <c r="JK54" s="211"/>
      <c r="JL54" s="211"/>
      <c r="JM54" s="211"/>
      <c r="JN54" s="211"/>
      <c r="JO54" s="211"/>
      <c r="JP54" s="211"/>
      <c r="JQ54" s="211"/>
      <c r="JR54" s="211"/>
      <c r="JS54" s="211"/>
      <c r="JT54" s="211"/>
      <c r="JU54" s="211"/>
      <c r="JV54" s="211"/>
      <c r="JW54" s="211"/>
      <c r="JX54" s="211"/>
      <c r="JY54" s="211"/>
      <c r="JZ54" s="211"/>
      <c r="KA54" s="211"/>
      <c r="KB54" s="211"/>
      <c r="KC54" s="211"/>
      <c r="KD54" s="211"/>
      <c r="KE54" s="211"/>
      <c r="KF54" s="212"/>
    </row>
    <row r="55" spans="1:292" s="200" customFormat="1" ht="15.75" customHeight="1" x14ac:dyDescent="0.45">
      <c r="A55" s="1"/>
      <c r="B55" s="1"/>
      <c r="C55" s="1"/>
      <c r="D55" s="1"/>
      <c r="E55" s="1"/>
      <c r="F55" s="1"/>
      <c r="G55" s="1"/>
      <c r="H55" s="1"/>
      <c r="J55" s="369" t="s">
        <v>628</v>
      </c>
      <c r="K55" s="211"/>
      <c r="L55" s="211"/>
      <c r="M55" s="211"/>
      <c r="N55" s="211"/>
      <c r="O55" s="211"/>
      <c r="P55" s="211"/>
      <c r="Q55" s="211"/>
      <c r="R55" s="211"/>
      <c r="S55" s="211"/>
      <c r="T55" s="211"/>
      <c r="U55" s="211"/>
      <c r="V55" s="367"/>
      <c r="W55" s="211"/>
      <c r="DA55" s="206"/>
      <c r="DB55" s="203"/>
      <c r="DC55" s="203"/>
      <c r="DD55" s="203"/>
      <c r="DE55" s="203"/>
      <c r="DF55" s="203"/>
      <c r="DG55" s="203"/>
      <c r="DQ55" s="203"/>
      <c r="DR55" s="203">
        <v>79</v>
      </c>
      <c r="DS55" s="215">
        <v>4</v>
      </c>
      <c r="DT55" s="215">
        <v>5</v>
      </c>
      <c r="DU55" s="203">
        <v>7</v>
      </c>
      <c r="DV55" s="203">
        <v>10</v>
      </c>
      <c r="DW55" s="219">
        <v>55</v>
      </c>
      <c r="DX55" s="203"/>
      <c r="DY55" s="203"/>
      <c r="DZ55" s="203"/>
      <c r="EA55" s="203"/>
      <c r="EB55" s="203"/>
      <c r="EX55" s="203"/>
      <c r="EY55" s="203"/>
      <c r="EZ55" s="203"/>
      <c r="FA55" s="203"/>
      <c r="FB55" s="203"/>
      <c r="FC55" s="203"/>
      <c r="FD55" s="203"/>
      <c r="FE55" s="203"/>
      <c r="FF55" s="203"/>
      <c r="FG55" s="203"/>
      <c r="FH55" s="203"/>
      <c r="GA55" s="203"/>
      <c r="GB55" s="203"/>
      <c r="GC55" s="203"/>
      <c r="GD55" s="203"/>
      <c r="GE55" s="203"/>
      <c r="GF55" s="203"/>
      <c r="GG55" s="203"/>
      <c r="GH55" s="203"/>
      <c r="GI55" s="203"/>
      <c r="GJ55" s="203"/>
      <c r="GK55" s="203"/>
      <c r="GL55" s="203"/>
      <c r="GM55" s="203"/>
      <c r="GN55" s="203"/>
      <c r="GO55" s="203"/>
      <c r="GP55" s="203"/>
      <c r="GQ55" s="203"/>
      <c r="IA55" s="210"/>
      <c r="IB55" s="211"/>
      <c r="IC55" s="211"/>
      <c r="ID55" s="211"/>
      <c r="IE55" s="211"/>
      <c r="IF55" s="211"/>
      <c r="IG55" s="211"/>
      <c r="IH55" s="211"/>
      <c r="II55" s="211"/>
      <c r="IJ55" s="211"/>
      <c r="IK55" s="211"/>
      <c r="IL55" s="211"/>
      <c r="IM55" s="211"/>
      <c r="IN55" s="211"/>
      <c r="IO55" s="211"/>
      <c r="IP55" s="211"/>
      <c r="IQ55" s="211"/>
      <c r="IR55" s="211"/>
      <c r="IS55" s="211"/>
      <c r="IT55" s="211"/>
      <c r="IU55" s="211"/>
      <c r="IV55" s="212"/>
      <c r="IY55" s="210"/>
      <c r="IZ55" s="211"/>
      <c r="JA55" s="211"/>
      <c r="JB55" s="211"/>
      <c r="JC55" s="211"/>
      <c r="JD55" s="211"/>
      <c r="JE55" s="211"/>
      <c r="JF55" s="211"/>
      <c r="JG55" s="211"/>
      <c r="JH55" s="211"/>
      <c r="JI55" s="211"/>
      <c r="JJ55" s="211"/>
      <c r="JK55" s="211"/>
      <c r="JL55" s="211"/>
      <c r="JM55" s="211"/>
      <c r="JN55" s="211"/>
      <c r="JO55" s="211"/>
      <c r="JP55" s="211"/>
      <c r="JQ55" s="211"/>
      <c r="JR55" s="211"/>
      <c r="JS55" s="211"/>
      <c r="JT55" s="211"/>
      <c r="JU55" s="211"/>
      <c r="JV55" s="211"/>
      <c r="JW55" s="211"/>
      <c r="JX55" s="211"/>
      <c r="JY55" s="211"/>
      <c r="JZ55" s="211"/>
      <c r="KA55" s="211"/>
      <c r="KB55" s="211"/>
      <c r="KC55" s="211"/>
      <c r="KD55" s="211"/>
      <c r="KE55" s="211"/>
      <c r="KF55" s="212"/>
    </row>
    <row r="56" spans="1:292" s="200" customFormat="1" ht="15.75" customHeight="1" x14ac:dyDescent="0.45">
      <c r="A56" s="1"/>
      <c r="B56" s="1"/>
      <c r="C56" s="1"/>
      <c r="D56" s="1"/>
      <c r="E56" s="1"/>
      <c r="F56" s="1"/>
      <c r="G56" s="1"/>
      <c r="H56" s="1"/>
      <c r="J56" s="368"/>
      <c r="K56" s="505" t="str">
        <f>IF(営業ASM設定管理!AL52&lt;&gt;1,"",IF(営業ASM設定管理!AA52="","",営業ASM設定管理!AA52))</f>
        <v>〒430-0837　</v>
      </c>
      <c r="L56" s="505"/>
      <c r="M56" s="505"/>
      <c r="N56" s="361"/>
      <c r="O56" s="509" t="s">
        <v>91</v>
      </c>
      <c r="P56" s="509" t="str">
        <f>IF(営業ASM設定管理!AN52&lt;&gt;1,"",IF(営業ASM設定管理!AF52="","",営業ASM設定管理!AF52))</f>
        <v>053-425-7531</v>
      </c>
      <c r="Q56" s="509"/>
      <c r="R56" s="509"/>
      <c r="S56" s="509"/>
      <c r="T56" s="361"/>
      <c r="U56" s="211"/>
      <c r="V56" s="367"/>
      <c r="W56" s="211"/>
      <c r="DA56" s="206"/>
      <c r="DB56" s="203"/>
      <c r="DC56" s="203"/>
      <c r="DD56" s="203"/>
      <c r="DE56" s="203"/>
      <c r="DF56" s="203"/>
      <c r="DG56" s="203"/>
      <c r="DQ56" s="203"/>
      <c r="DR56" s="203">
        <v>99</v>
      </c>
      <c r="DS56" s="215">
        <v>5</v>
      </c>
      <c r="DT56" s="215">
        <v>6</v>
      </c>
      <c r="DU56" s="203">
        <v>8</v>
      </c>
      <c r="DV56" s="203">
        <v>10</v>
      </c>
      <c r="DW56" s="219">
        <v>56</v>
      </c>
      <c r="DX56" s="203"/>
      <c r="DY56" s="203"/>
      <c r="DZ56" s="203"/>
      <c r="EA56" s="203"/>
      <c r="EB56" s="203"/>
      <c r="EX56" s="203"/>
      <c r="EY56" s="203"/>
      <c r="EZ56" s="203"/>
      <c r="FA56" s="203"/>
      <c r="FB56" s="203"/>
      <c r="FC56" s="203"/>
      <c r="FD56" s="203"/>
      <c r="FE56" s="203"/>
      <c r="FF56" s="203"/>
      <c r="FG56" s="203"/>
      <c r="FH56" s="203"/>
      <c r="GA56" s="203"/>
      <c r="GB56" s="203"/>
      <c r="GC56" s="203"/>
      <c r="GD56" s="203"/>
      <c r="GE56" s="203"/>
      <c r="GF56" s="203"/>
      <c r="GG56" s="203"/>
      <c r="GH56" s="203"/>
      <c r="GI56" s="203"/>
      <c r="GJ56" s="203"/>
      <c r="GK56" s="203"/>
      <c r="GL56" s="203"/>
      <c r="GM56" s="203"/>
      <c r="GN56" s="203"/>
      <c r="GO56" s="203"/>
      <c r="GP56" s="203"/>
      <c r="GQ56" s="203"/>
      <c r="IA56" s="210"/>
      <c r="IB56" s="211"/>
      <c r="IC56" s="211"/>
      <c r="ID56" s="211"/>
      <c r="IE56" s="211"/>
      <c r="IF56" s="211"/>
      <c r="IG56" s="211"/>
      <c r="IH56" s="211"/>
      <c r="II56" s="211"/>
      <c r="IJ56" s="211"/>
      <c r="IK56" s="211"/>
      <c r="IL56" s="211"/>
      <c r="IM56" s="211"/>
      <c r="IN56" s="211"/>
      <c r="IO56" s="211"/>
      <c r="IP56" s="211"/>
      <c r="IQ56" s="211"/>
      <c r="IR56" s="211"/>
      <c r="IS56" s="211"/>
      <c r="IT56" s="211"/>
      <c r="IU56" s="211"/>
      <c r="IV56" s="212"/>
      <c r="IY56" s="210"/>
      <c r="IZ56" s="211"/>
      <c r="JA56" s="211"/>
      <c r="JB56" s="211"/>
      <c r="JC56" s="211"/>
      <c r="JD56" s="211"/>
      <c r="JE56" s="211"/>
      <c r="JF56" s="211"/>
      <c r="JG56" s="211"/>
      <c r="JH56" s="211"/>
      <c r="JI56" s="211"/>
      <c r="JJ56" s="211"/>
      <c r="JK56" s="211"/>
      <c r="JL56" s="211"/>
      <c r="JM56" s="211"/>
      <c r="JN56" s="211"/>
      <c r="JO56" s="211"/>
      <c r="JP56" s="211"/>
      <c r="JQ56" s="211"/>
      <c r="JR56" s="211"/>
      <c r="JS56" s="211"/>
      <c r="JT56" s="211"/>
      <c r="JU56" s="211"/>
      <c r="JV56" s="211"/>
      <c r="JW56" s="211"/>
      <c r="JX56" s="211"/>
      <c r="JY56" s="211"/>
      <c r="JZ56" s="211"/>
      <c r="KA56" s="211"/>
      <c r="KB56" s="211"/>
      <c r="KC56" s="211"/>
      <c r="KD56" s="211"/>
      <c r="KE56" s="211"/>
      <c r="KF56" s="212"/>
    </row>
    <row r="57" spans="1:292" s="200" customFormat="1" ht="15.75" customHeight="1" x14ac:dyDescent="0.45">
      <c r="A57" s="1"/>
      <c r="B57" s="1"/>
      <c r="C57" s="1"/>
      <c r="D57" s="1"/>
      <c r="E57" s="1"/>
      <c r="F57" s="1"/>
      <c r="G57" s="1"/>
      <c r="H57" s="1"/>
      <c r="J57" s="368"/>
      <c r="K57" s="505"/>
      <c r="L57" s="505"/>
      <c r="M57" s="505"/>
      <c r="N57" s="361"/>
      <c r="O57" s="509"/>
      <c r="P57" s="509"/>
      <c r="Q57" s="509"/>
      <c r="R57" s="509"/>
      <c r="S57" s="509"/>
      <c r="T57" s="361"/>
      <c r="U57" s="211"/>
      <c r="V57" s="367"/>
      <c r="W57" s="211"/>
      <c r="DA57" s="206"/>
      <c r="DB57" s="203"/>
      <c r="DC57" s="203"/>
      <c r="DD57" s="203"/>
      <c r="DE57" s="203"/>
      <c r="DF57" s="203"/>
      <c r="DG57" s="203"/>
      <c r="DQ57" s="203"/>
      <c r="DR57" s="203">
        <v>100</v>
      </c>
      <c r="DS57" s="215">
        <v>6</v>
      </c>
      <c r="DT57" s="215">
        <v>7</v>
      </c>
      <c r="DU57" s="203">
        <v>9</v>
      </c>
      <c r="DV57" s="203">
        <v>10</v>
      </c>
      <c r="DW57" s="219">
        <v>57</v>
      </c>
      <c r="DX57" s="203"/>
      <c r="DY57" s="203"/>
      <c r="DZ57" s="203"/>
      <c r="EA57" s="203"/>
      <c r="EB57" s="203"/>
      <c r="EX57" s="203"/>
      <c r="EY57" s="203"/>
      <c r="EZ57" s="203"/>
      <c r="FA57" s="203"/>
      <c r="FB57" s="203"/>
      <c r="FC57" s="203"/>
      <c r="FD57" s="203"/>
      <c r="FE57" s="203"/>
      <c r="FF57" s="203"/>
      <c r="FG57" s="203"/>
      <c r="FH57" s="203"/>
      <c r="GA57" s="203"/>
      <c r="GB57" s="203"/>
      <c r="GC57" s="203"/>
      <c r="GD57" s="203"/>
      <c r="GE57" s="203"/>
      <c r="GF57" s="203"/>
      <c r="GG57" s="203"/>
      <c r="GH57" s="203"/>
      <c r="GI57" s="203"/>
      <c r="GJ57" s="203"/>
      <c r="GK57" s="203"/>
      <c r="GL57" s="203"/>
      <c r="GM57" s="203"/>
      <c r="GN57" s="203"/>
      <c r="GO57" s="203"/>
      <c r="GP57" s="203"/>
      <c r="GQ57" s="203"/>
      <c r="IA57" s="210"/>
      <c r="IB57" s="211"/>
      <c r="IC57" s="211"/>
      <c r="ID57" s="211"/>
      <c r="IE57" s="211"/>
      <c r="IF57" s="211"/>
      <c r="IG57" s="211"/>
      <c r="IH57" s="211"/>
      <c r="II57" s="211"/>
      <c r="IJ57" s="211"/>
      <c r="IK57" s="211"/>
      <c r="IL57" s="211"/>
      <c r="IM57" s="211"/>
      <c r="IN57" s="211"/>
      <c r="IO57" s="211"/>
      <c r="IP57" s="211"/>
      <c r="IQ57" s="211"/>
      <c r="IR57" s="211"/>
      <c r="IS57" s="211"/>
      <c r="IT57" s="211"/>
      <c r="IU57" s="211"/>
      <c r="IV57" s="212"/>
      <c r="IY57" s="210"/>
      <c r="IZ57" s="211"/>
      <c r="JA57" s="211"/>
      <c r="JB57" s="211"/>
      <c r="JC57" s="211"/>
      <c r="JD57" s="211"/>
      <c r="JE57" s="211"/>
      <c r="JF57" s="211"/>
      <c r="JG57" s="211"/>
      <c r="JH57" s="211"/>
      <c r="JI57" s="211"/>
      <c r="JJ57" s="211"/>
      <c r="JK57" s="211"/>
      <c r="JL57" s="211"/>
      <c r="JM57" s="211"/>
      <c r="JN57" s="211"/>
      <c r="JO57" s="211"/>
      <c r="JP57" s="211"/>
      <c r="JQ57" s="211"/>
      <c r="JR57" s="211"/>
      <c r="JS57" s="211"/>
      <c r="JT57" s="211"/>
      <c r="JU57" s="211"/>
      <c r="JV57" s="211"/>
      <c r="JW57" s="211"/>
      <c r="JX57" s="211"/>
      <c r="JY57" s="211"/>
      <c r="JZ57" s="211"/>
      <c r="KA57" s="211"/>
      <c r="KB57" s="211"/>
      <c r="KC57" s="211"/>
      <c r="KD57" s="211"/>
      <c r="KE57" s="211"/>
      <c r="KF57" s="212"/>
    </row>
    <row r="58" spans="1:292" s="200" customFormat="1" ht="15.75" customHeight="1" x14ac:dyDescent="0.45">
      <c r="A58" s="1"/>
      <c r="B58" s="1"/>
      <c r="C58" s="1"/>
      <c r="D58" s="1"/>
      <c r="E58" s="1"/>
      <c r="F58" s="1"/>
      <c r="G58" s="1"/>
      <c r="H58" s="1"/>
      <c r="J58" s="368"/>
      <c r="K58" s="505" t="str">
        <f>IF(営業ASM設定管理!AN54&lt;&gt;1,"",IF(営業ASM設定管理!AA54="","",営業ASM設定管理!AA54))</f>
        <v>静岡県浜松市中央区西島町1325番地</v>
      </c>
      <c r="L58" s="505"/>
      <c r="M58" s="505"/>
      <c r="N58" s="505"/>
      <c r="O58" s="505"/>
      <c r="P58" s="505"/>
      <c r="Q58" s="505"/>
      <c r="R58" s="505"/>
      <c r="S58" s="505"/>
      <c r="T58" s="505"/>
      <c r="U58" s="211"/>
      <c r="V58" s="367"/>
      <c r="W58" s="211"/>
      <c r="DA58" s="206"/>
      <c r="DB58" s="203"/>
      <c r="DC58" s="203"/>
      <c r="DD58" s="203"/>
      <c r="DE58" s="203"/>
      <c r="DF58" s="203"/>
      <c r="DG58" s="203"/>
      <c r="DQ58" s="203"/>
      <c r="DR58" s="203" t="s">
        <v>468</v>
      </c>
      <c r="DS58" s="203">
        <v>1</v>
      </c>
      <c r="DT58" s="203">
        <v>1</v>
      </c>
      <c r="DU58" s="203">
        <v>1</v>
      </c>
      <c r="DV58" s="203">
        <v>2</v>
      </c>
      <c r="DW58" s="219">
        <v>58</v>
      </c>
      <c r="DX58" s="203"/>
      <c r="DY58" s="203"/>
      <c r="DZ58" s="203"/>
      <c r="EA58" s="203"/>
      <c r="EB58" s="203"/>
      <c r="EX58" s="203"/>
      <c r="EY58" s="203"/>
      <c r="EZ58" s="203"/>
      <c r="FA58" s="203"/>
      <c r="FB58" s="203"/>
      <c r="FC58" s="203"/>
      <c r="FD58" s="203"/>
      <c r="FE58" s="203"/>
      <c r="FF58" s="203"/>
      <c r="FG58" s="203"/>
      <c r="FH58" s="203"/>
      <c r="GA58" s="203"/>
      <c r="GB58" s="203"/>
      <c r="GC58" s="203"/>
      <c r="GD58" s="203"/>
      <c r="GE58" s="203"/>
      <c r="GF58" s="203"/>
      <c r="GG58" s="203"/>
      <c r="GH58" s="203"/>
      <c r="GI58" s="203"/>
      <c r="GJ58" s="203"/>
      <c r="GK58" s="203"/>
      <c r="GL58" s="203"/>
      <c r="GM58" s="203"/>
      <c r="GN58" s="203"/>
      <c r="GO58" s="203"/>
      <c r="GP58" s="203"/>
      <c r="GQ58" s="203"/>
      <c r="IA58" s="210"/>
      <c r="IB58" s="211"/>
      <c r="IC58" s="211"/>
      <c r="ID58" s="211"/>
      <c r="IE58" s="211"/>
      <c r="IF58" s="211"/>
      <c r="IG58" s="211"/>
      <c r="IH58" s="211"/>
      <c r="II58" s="211"/>
      <c r="IJ58" s="211"/>
      <c r="IK58" s="211"/>
      <c r="IL58" s="211"/>
      <c r="IM58" s="211"/>
      <c r="IN58" s="211"/>
      <c r="IO58" s="211"/>
      <c r="IP58" s="211"/>
      <c r="IQ58" s="211"/>
      <c r="IR58" s="211"/>
      <c r="IS58" s="211"/>
      <c r="IT58" s="211"/>
      <c r="IU58" s="211"/>
      <c r="IV58" s="212"/>
      <c r="IY58" s="210"/>
      <c r="IZ58" s="211"/>
      <c r="JA58" s="211"/>
      <c r="JB58" s="211"/>
      <c r="JC58" s="211"/>
      <c r="JD58" s="211"/>
      <c r="JE58" s="211"/>
      <c r="JF58" s="211"/>
      <c r="JG58" s="211"/>
      <c r="JH58" s="211"/>
      <c r="JI58" s="211"/>
      <c r="JJ58" s="211"/>
      <c r="JK58" s="211"/>
      <c r="JL58" s="211"/>
      <c r="JM58" s="211"/>
      <c r="JN58" s="211"/>
      <c r="JO58" s="211"/>
      <c r="JP58" s="211"/>
      <c r="JQ58" s="211"/>
      <c r="JR58" s="211"/>
      <c r="JS58" s="211"/>
      <c r="JT58" s="211"/>
      <c r="JU58" s="211"/>
      <c r="JV58" s="211"/>
      <c r="JW58" s="211"/>
      <c r="JX58" s="211"/>
      <c r="JY58" s="211"/>
      <c r="JZ58" s="211"/>
      <c r="KA58" s="211"/>
      <c r="KB58" s="211"/>
      <c r="KC58" s="211"/>
      <c r="KD58" s="211"/>
      <c r="KE58" s="211"/>
      <c r="KF58" s="212"/>
    </row>
    <row r="59" spans="1:292" s="200" customFormat="1" ht="15.75" customHeight="1" x14ac:dyDescent="0.45">
      <c r="A59" s="1"/>
      <c r="B59" s="1"/>
      <c r="C59" s="1"/>
      <c r="D59" s="1"/>
      <c r="E59" s="1"/>
      <c r="F59" s="1"/>
      <c r="G59" s="1"/>
      <c r="H59" s="1"/>
      <c r="J59" s="368"/>
      <c r="K59" s="505"/>
      <c r="L59" s="505"/>
      <c r="M59" s="505"/>
      <c r="N59" s="505"/>
      <c r="O59" s="505"/>
      <c r="P59" s="505"/>
      <c r="Q59" s="505"/>
      <c r="R59" s="505"/>
      <c r="S59" s="505"/>
      <c r="T59" s="505"/>
      <c r="U59" s="211"/>
      <c r="V59" s="367"/>
      <c r="W59" s="211"/>
      <c r="DA59" s="206"/>
      <c r="DB59" s="203"/>
      <c r="DC59" s="203"/>
      <c r="DD59" s="203"/>
      <c r="DE59" s="203"/>
      <c r="DF59" s="203"/>
      <c r="DG59" s="203"/>
      <c r="DQ59" s="203"/>
      <c r="DR59" s="203"/>
      <c r="DS59" s="203"/>
      <c r="DT59" s="203"/>
      <c r="DU59" s="203"/>
      <c r="DV59" s="203"/>
      <c r="DW59" s="203"/>
      <c r="DX59" s="203"/>
      <c r="DY59" s="203"/>
      <c r="DZ59" s="203"/>
      <c r="EA59" s="203"/>
      <c r="EB59" s="203"/>
      <c r="EX59" s="203"/>
      <c r="EY59" s="203"/>
      <c r="EZ59" s="203"/>
      <c r="FA59" s="203"/>
      <c r="FB59" s="203"/>
      <c r="FC59" s="203"/>
      <c r="FD59" s="203"/>
      <c r="FE59" s="203"/>
      <c r="FF59" s="203"/>
      <c r="FG59" s="203"/>
      <c r="FH59" s="203"/>
      <c r="GA59" s="203"/>
      <c r="GB59" s="203"/>
      <c r="GC59" s="203"/>
      <c r="GD59" s="203"/>
      <c r="GE59" s="203"/>
      <c r="GF59" s="203"/>
      <c r="GG59" s="203"/>
      <c r="GH59" s="203"/>
      <c r="GI59" s="203"/>
      <c r="GJ59" s="203"/>
      <c r="GK59" s="203"/>
      <c r="GL59" s="203"/>
      <c r="GM59" s="203"/>
      <c r="GN59" s="203"/>
      <c r="GO59" s="203"/>
      <c r="GP59" s="203"/>
      <c r="GQ59" s="203"/>
      <c r="IA59" s="210"/>
      <c r="IB59" s="211"/>
      <c r="IC59" s="211"/>
      <c r="ID59" s="211"/>
      <c r="IE59" s="211"/>
      <c r="IF59" s="211"/>
      <c r="IG59" s="211"/>
      <c r="IH59" s="211"/>
      <c r="II59" s="211"/>
      <c r="IJ59" s="211"/>
      <c r="IK59" s="211"/>
      <c r="IL59" s="211"/>
      <c r="IM59" s="211"/>
      <c r="IN59" s="211"/>
      <c r="IO59" s="211"/>
      <c r="IP59" s="211"/>
      <c r="IQ59" s="211"/>
      <c r="IR59" s="211"/>
      <c r="IS59" s="211"/>
      <c r="IT59" s="211"/>
      <c r="IU59" s="211"/>
      <c r="IV59" s="212"/>
      <c r="IY59" s="210"/>
      <c r="IZ59" s="211"/>
      <c r="JA59" s="211"/>
      <c r="JB59" s="211"/>
      <c r="JC59" s="211"/>
      <c r="JD59" s="211"/>
      <c r="JE59" s="211"/>
      <c r="JF59" s="211"/>
      <c r="JG59" s="211"/>
      <c r="JH59" s="211"/>
      <c r="JI59" s="211"/>
      <c r="JJ59" s="211"/>
      <c r="JK59" s="211"/>
      <c r="JL59" s="211"/>
      <c r="JM59" s="211"/>
      <c r="JN59" s="211"/>
      <c r="JO59" s="211"/>
      <c r="JP59" s="211"/>
      <c r="JQ59" s="211"/>
      <c r="JR59" s="211"/>
      <c r="JS59" s="211"/>
      <c r="JT59" s="211"/>
      <c r="JU59" s="211"/>
      <c r="JV59" s="211"/>
      <c r="JW59" s="211"/>
      <c r="JX59" s="211"/>
      <c r="JY59" s="211"/>
      <c r="JZ59" s="211"/>
      <c r="KA59" s="211"/>
      <c r="KB59" s="211"/>
      <c r="KC59" s="211"/>
      <c r="KD59" s="211"/>
      <c r="KE59" s="211"/>
      <c r="KF59" s="212"/>
    </row>
    <row r="60" spans="1:292" s="200" customFormat="1" ht="15.75" customHeight="1" x14ac:dyDescent="0.45">
      <c r="A60" s="1"/>
      <c r="B60" s="1"/>
      <c r="C60" s="1"/>
      <c r="D60" s="1"/>
      <c r="E60" s="1"/>
      <c r="F60" s="1"/>
      <c r="G60" s="1"/>
      <c r="H60" s="1"/>
      <c r="J60" s="370"/>
      <c r="K60" s="505" t="str">
        <f>IF(営業ASM設定管理!AN56&lt;&gt;1,"",IF(営業ASM設定管理!AA56="","",営業ASM設定管理!AA56))</f>
        <v>ユーロフィン日本総研(株)　ASM課</v>
      </c>
      <c r="L60" s="505"/>
      <c r="M60" s="505"/>
      <c r="N60" s="505"/>
      <c r="O60" s="505"/>
      <c r="P60" s="505"/>
      <c r="Q60" s="505"/>
      <c r="R60" s="505"/>
      <c r="S60" s="505"/>
      <c r="T60" s="505"/>
      <c r="U60" s="211"/>
      <c r="V60" s="367"/>
      <c r="W60" s="362"/>
      <c r="DA60" s="206"/>
      <c r="DB60" s="203"/>
      <c r="DC60" s="203"/>
      <c r="DD60" s="203"/>
      <c r="DE60" s="203"/>
      <c r="DF60" s="203"/>
      <c r="DG60" s="203"/>
      <c r="DQ60" s="203"/>
      <c r="DR60" s="203"/>
      <c r="DS60" s="203"/>
      <c r="DT60" s="203"/>
      <c r="DU60" s="203"/>
      <c r="DV60" s="203"/>
      <c r="DW60" s="203"/>
      <c r="DX60" s="203"/>
      <c r="DY60" s="203"/>
      <c r="DZ60" s="203"/>
      <c r="EA60" s="203"/>
      <c r="EB60" s="203"/>
      <c r="EX60" s="203"/>
      <c r="EY60" s="203"/>
      <c r="EZ60" s="203"/>
      <c r="FA60" s="203"/>
      <c r="FB60" s="203"/>
      <c r="FC60" s="203"/>
      <c r="FD60" s="203"/>
      <c r="FE60" s="203"/>
      <c r="FF60" s="203"/>
      <c r="FG60" s="203"/>
      <c r="FH60" s="203"/>
      <c r="GA60" s="203"/>
      <c r="GB60" s="203"/>
      <c r="GC60" s="203"/>
      <c r="GD60" s="203"/>
      <c r="GE60" s="203"/>
      <c r="GF60" s="203"/>
      <c r="GG60" s="203"/>
      <c r="GH60" s="203"/>
      <c r="GI60" s="203"/>
      <c r="GJ60" s="203"/>
      <c r="GK60" s="203"/>
      <c r="GL60" s="203"/>
      <c r="GM60" s="203"/>
      <c r="GN60" s="203"/>
      <c r="GO60" s="203"/>
      <c r="GP60" s="203"/>
      <c r="GQ60" s="203"/>
      <c r="IA60" s="210"/>
      <c r="IB60" s="211"/>
      <c r="IC60" s="211"/>
      <c r="ID60" s="211"/>
      <c r="IE60" s="211"/>
      <c r="IF60" s="211"/>
      <c r="IG60" s="211"/>
      <c r="IH60" s="211"/>
      <c r="II60" s="211"/>
      <c r="IJ60" s="211"/>
      <c r="IK60" s="211"/>
      <c r="IL60" s="211"/>
      <c r="IM60" s="211"/>
      <c r="IN60" s="211"/>
      <c r="IO60" s="211"/>
      <c r="IP60" s="211"/>
      <c r="IQ60" s="211"/>
      <c r="IR60" s="211"/>
      <c r="IS60" s="211"/>
      <c r="IT60" s="211"/>
      <c r="IU60" s="211"/>
      <c r="IV60" s="212"/>
      <c r="IY60" s="210"/>
      <c r="IZ60" s="211"/>
      <c r="JA60" s="211"/>
      <c r="JB60" s="211"/>
      <c r="JC60" s="211"/>
      <c r="JD60" s="211"/>
      <c r="JE60" s="211"/>
      <c r="JF60" s="211"/>
      <c r="JG60" s="211"/>
      <c r="JH60" s="211"/>
      <c r="JI60" s="211"/>
      <c r="JJ60" s="211"/>
      <c r="JK60" s="211"/>
      <c r="JL60" s="211"/>
      <c r="JM60" s="211"/>
      <c r="JN60" s="211"/>
      <c r="JO60" s="211"/>
      <c r="JP60" s="211"/>
      <c r="JQ60" s="211"/>
      <c r="JR60" s="211"/>
      <c r="JS60" s="211"/>
      <c r="JT60" s="211"/>
      <c r="JU60" s="211"/>
      <c r="JV60" s="211"/>
      <c r="JW60" s="211"/>
      <c r="JX60" s="211"/>
      <c r="JY60" s="211"/>
      <c r="JZ60" s="211"/>
      <c r="KA60" s="211"/>
      <c r="KB60" s="211"/>
      <c r="KC60" s="211"/>
      <c r="KD60" s="211"/>
      <c r="KE60" s="211"/>
      <c r="KF60" s="212"/>
    </row>
    <row r="61" spans="1:292" s="200" customFormat="1" ht="15.75" customHeight="1" x14ac:dyDescent="0.45">
      <c r="A61" s="1"/>
      <c r="B61" s="1"/>
      <c r="C61" s="1"/>
      <c r="D61" s="1"/>
      <c r="E61" s="1"/>
      <c r="F61" s="1"/>
      <c r="G61" s="1"/>
      <c r="H61" s="1"/>
      <c r="J61" s="370"/>
      <c r="K61" s="505"/>
      <c r="L61" s="505"/>
      <c r="M61" s="505"/>
      <c r="N61" s="505"/>
      <c r="O61" s="505"/>
      <c r="P61" s="505"/>
      <c r="Q61" s="505"/>
      <c r="R61" s="505"/>
      <c r="S61" s="505"/>
      <c r="T61" s="505"/>
      <c r="U61" s="211"/>
      <c r="V61" s="367"/>
      <c r="W61" s="211"/>
      <c r="DA61" s="206"/>
      <c r="DB61" s="203"/>
      <c r="DC61" s="203"/>
      <c r="DD61" s="203"/>
      <c r="DE61" s="203"/>
      <c r="DF61" s="203"/>
      <c r="DG61" s="203"/>
      <c r="DQ61" s="203"/>
      <c r="DR61" s="203"/>
      <c r="DS61" s="203"/>
      <c r="DT61" s="203"/>
      <c r="DU61" s="203"/>
      <c r="DV61" s="203"/>
      <c r="DW61" s="203"/>
      <c r="DX61" s="203"/>
      <c r="DY61" s="203"/>
      <c r="DZ61" s="203"/>
      <c r="EA61" s="203"/>
      <c r="EB61" s="203"/>
      <c r="EX61" s="203"/>
      <c r="EY61" s="203"/>
      <c r="EZ61" s="203"/>
      <c r="FA61" s="203"/>
      <c r="FB61" s="203"/>
      <c r="FC61" s="203"/>
      <c r="FD61" s="203"/>
      <c r="FE61" s="203"/>
      <c r="FF61" s="203"/>
      <c r="FG61" s="203"/>
      <c r="FH61" s="203"/>
      <c r="GA61" s="203"/>
      <c r="GB61" s="203"/>
      <c r="GC61" s="203"/>
      <c r="GD61" s="203"/>
      <c r="GE61" s="203"/>
      <c r="GF61" s="203"/>
      <c r="GG61" s="203"/>
      <c r="GH61" s="203"/>
      <c r="GI61" s="203"/>
      <c r="GJ61" s="203"/>
      <c r="GK61" s="203"/>
      <c r="GL61" s="203"/>
      <c r="GM61" s="203"/>
      <c r="GN61" s="203"/>
      <c r="GO61" s="203"/>
      <c r="GP61" s="203"/>
      <c r="GQ61" s="203"/>
      <c r="IA61" s="210"/>
      <c r="IB61" s="211"/>
      <c r="IC61" s="211"/>
      <c r="ID61" s="211"/>
      <c r="IE61" s="211"/>
      <c r="IF61" s="211"/>
      <c r="IG61" s="211"/>
      <c r="IH61" s="211"/>
      <c r="II61" s="211"/>
      <c r="IJ61" s="211"/>
      <c r="IK61" s="211"/>
      <c r="IL61" s="211"/>
      <c r="IM61" s="211"/>
      <c r="IN61" s="211"/>
      <c r="IO61" s="211"/>
      <c r="IP61" s="211"/>
      <c r="IQ61" s="211"/>
      <c r="IR61" s="211"/>
      <c r="IS61" s="211"/>
      <c r="IT61" s="211"/>
      <c r="IU61" s="211"/>
      <c r="IV61" s="212"/>
      <c r="IY61" s="210"/>
      <c r="IZ61" s="211"/>
      <c r="JA61" s="211"/>
      <c r="JB61" s="211"/>
      <c r="JC61" s="211"/>
      <c r="JD61" s="211"/>
      <c r="JE61" s="211"/>
      <c r="JF61" s="211"/>
      <c r="JG61" s="211"/>
      <c r="JH61" s="211"/>
      <c r="JI61" s="211"/>
      <c r="JJ61" s="211"/>
      <c r="JK61" s="211"/>
      <c r="JL61" s="211"/>
      <c r="JM61" s="211"/>
      <c r="JN61" s="211"/>
      <c r="JO61" s="211"/>
      <c r="JP61" s="211"/>
      <c r="JQ61" s="211"/>
      <c r="JR61" s="211"/>
      <c r="JS61" s="211"/>
      <c r="JT61" s="211"/>
      <c r="JU61" s="211"/>
      <c r="JV61" s="211"/>
      <c r="JW61" s="211"/>
      <c r="JX61" s="211"/>
      <c r="JY61" s="211"/>
      <c r="JZ61" s="211"/>
      <c r="KA61" s="211"/>
      <c r="KB61" s="211"/>
      <c r="KC61" s="211"/>
      <c r="KD61" s="211"/>
      <c r="KE61" s="211"/>
      <c r="KF61" s="212"/>
    </row>
    <row r="62" spans="1:292" s="200" customFormat="1" ht="15.75" customHeight="1" x14ac:dyDescent="0.45">
      <c r="A62" s="1"/>
      <c r="B62" s="1"/>
      <c r="C62" s="1"/>
      <c r="D62" s="1"/>
      <c r="E62" s="1"/>
      <c r="F62" s="1"/>
      <c r="G62" s="1"/>
      <c r="H62" s="1"/>
      <c r="J62" s="368"/>
      <c r="K62" s="505" t="str">
        <f>IF(営業ASM設定管理!AN58&lt;&gt;1,"",IF(営業ASM設定管理!AA58="","",営業ASM設定管理!AA58))</f>
        <v>　※「建材在中」と記載をお願い致します</v>
      </c>
      <c r="L62" s="505"/>
      <c r="M62" s="505"/>
      <c r="N62" s="505"/>
      <c r="O62" s="505"/>
      <c r="P62" s="505"/>
      <c r="Q62" s="505"/>
      <c r="R62" s="505"/>
      <c r="S62" s="505"/>
      <c r="T62" s="505"/>
      <c r="U62" s="211"/>
      <c r="V62" s="367"/>
      <c r="W62" s="211"/>
      <c r="DA62" s="206"/>
      <c r="DB62" s="203"/>
      <c r="DC62" s="203"/>
      <c r="DD62" s="203"/>
      <c r="DE62" s="203"/>
      <c r="DF62" s="203"/>
      <c r="DG62" s="203"/>
      <c r="DQ62" s="203"/>
      <c r="DR62" s="203"/>
      <c r="DS62" s="203"/>
      <c r="DT62" s="203"/>
      <c r="DU62" s="203"/>
      <c r="DV62" s="203"/>
      <c r="DW62" s="203"/>
      <c r="DX62" s="203"/>
      <c r="DY62" s="203"/>
      <c r="DZ62" s="203"/>
      <c r="EA62" s="203"/>
      <c r="EB62" s="203"/>
      <c r="EX62" s="203"/>
      <c r="EY62" s="203"/>
      <c r="EZ62" s="203"/>
      <c r="FA62" s="203"/>
      <c r="FB62" s="203"/>
      <c r="FC62" s="203"/>
      <c r="FD62" s="203"/>
      <c r="FE62" s="203"/>
      <c r="FF62" s="203"/>
      <c r="FG62" s="203"/>
      <c r="FH62" s="203"/>
      <c r="GA62" s="203"/>
      <c r="GB62" s="203"/>
      <c r="GC62" s="203"/>
      <c r="GD62" s="203"/>
      <c r="GE62" s="203"/>
      <c r="GF62" s="203"/>
      <c r="GG62" s="203"/>
      <c r="GH62" s="203"/>
      <c r="GI62" s="203"/>
      <c r="GJ62" s="203"/>
      <c r="GK62" s="203"/>
      <c r="GL62" s="203"/>
      <c r="GM62" s="203"/>
      <c r="GN62" s="203"/>
      <c r="GO62" s="203"/>
      <c r="GP62" s="203"/>
      <c r="GQ62" s="203"/>
      <c r="IA62" s="210"/>
      <c r="IB62" s="211"/>
      <c r="IC62" s="211"/>
      <c r="ID62" s="211"/>
      <c r="IE62" s="211"/>
      <c r="IF62" s="211"/>
      <c r="IG62" s="211"/>
      <c r="IH62" s="211"/>
      <c r="II62" s="211"/>
      <c r="IJ62" s="211"/>
      <c r="IK62" s="211"/>
      <c r="IL62" s="211"/>
      <c r="IM62" s="211"/>
      <c r="IN62" s="211"/>
      <c r="IO62" s="211"/>
      <c r="IP62" s="211"/>
      <c r="IQ62" s="211"/>
      <c r="IR62" s="211"/>
      <c r="IS62" s="211"/>
      <c r="IT62" s="211"/>
      <c r="IU62" s="211"/>
      <c r="IV62" s="212"/>
      <c r="IY62" s="210"/>
      <c r="IZ62" s="211"/>
      <c r="JA62" s="211"/>
      <c r="JB62" s="211"/>
      <c r="JC62" s="211"/>
      <c r="JD62" s="211"/>
      <c r="JE62" s="211"/>
      <c r="JF62" s="211"/>
      <c r="JG62" s="211"/>
      <c r="JH62" s="211"/>
      <c r="JI62" s="211"/>
      <c r="JJ62" s="211"/>
      <c r="JK62" s="211"/>
      <c r="JL62" s="211"/>
      <c r="JM62" s="211"/>
      <c r="JN62" s="211"/>
      <c r="JO62" s="211"/>
      <c r="JP62" s="211"/>
      <c r="JQ62" s="211"/>
      <c r="JR62" s="211"/>
      <c r="JS62" s="211"/>
      <c r="JT62" s="211"/>
      <c r="JU62" s="211"/>
      <c r="JV62" s="211"/>
      <c r="JW62" s="211"/>
      <c r="JX62" s="211"/>
      <c r="JY62" s="211"/>
      <c r="JZ62" s="211"/>
      <c r="KA62" s="211"/>
      <c r="KB62" s="211"/>
      <c r="KC62" s="211"/>
      <c r="KD62" s="211"/>
      <c r="KE62" s="211"/>
      <c r="KF62" s="212"/>
    </row>
    <row r="63" spans="1:292" s="200" customFormat="1" ht="15.75" customHeight="1" x14ac:dyDescent="0.45">
      <c r="A63" s="1"/>
      <c r="B63" s="1"/>
      <c r="C63" s="1"/>
      <c r="D63" s="1"/>
      <c r="E63" s="1"/>
      <c r="F63" s="1"/>
      <c r="G63" s="1"/>
      <c r="H63" s="1"/>
      <c r="J63" s="370"/>
      <c r="K63" s="505"/>
      <c r="L63" s="505"/>
      <c r="M63" s="505"/>
      <c r="N63" s="505"/>
      <c r="O63" s="505"/>
      <c r="P63" s="505"/>
      <c r="Q63" s="505"/>
      <c r="R63" s="505"/>
      <c r="S63" s="505"/>
      <c r="T63" s="505"/>
      <c r="U63" s="211"/>
      <c r="V63" s="367"/>
      <c r="W63" s="211"/>
      <c r="DA63" s="206"/>
      <c r="DB63" s="203"/>
      <c r="DC63" s="203"/>
      <c r="DD63" s="203"/>
      <c r="DE63" s="203"/>
      <c r="DF63" s="203"/>
      <c r="DG63" s="203"/>
      <c r="DQ63" s="203"/>
      <c r="DR63" s="203"/>
      <c r="DS63" s="203"/>
      <c r="DT63" s="203"/>
      <c r="DU63" s="203"/>
      <c r="DV63" s="203"/>
      <c r="DW63" s="203"/>
      <c r="DX63" s="203"/>
      <c r="DY63" s="203"/>
      <c r="DZ63" s="203"/>
      <c r="EA63" s="203"/>
      <c r="EB63" s="203"/>
      <c r="EX63" s="203"/>
      <c r="EY63" s="203"/>
      <c r="EZ63" s="203"/>
      <c r="FA63" s="203"/>
      <c r="FB63" s="203"/>
      <c r="FC63" s="203"/>
      <c r="FD63" s="203"/>
      <c r="FE63" s="203"/>
      <c r="FF63" s="203"/>
      <c r="FG63" s="203"/>
      <c r="FH63" s="203"/>
      <c r="GA63" s="203"/>
      <c r="GB63" s="203"/>
      <c r="GC63" s="203"/>
      <c r="GD63" s="203"/>
      <c r="GE63" s="203"/>
      <c r="GF63" s="203"/>
      <c r="GG63" s="203"/>
      <c r="GH63" s="203"/>
      <c r="GI63" s="203"/>
      <c r="GJ63" s="203"/>
      <c r="GK63" s="203"/>
      <c r="GL63" s="203"/>
      <c r="GM63" s="203"/>
      <c r="GN63" s="203"/>
      <c r="GO63" s="203"/>
      <c r="GP63" s="203"/>
      <c r="GQ63" s="203"/>
      <c r="IA63" s="210"/>
      <c r="IB63" s="211"/>
      <c r="IC63" s="211"/>
      <c r="ID63" s="211"/>
      <c r="IE63" s="211"/>
      <c r="IF63" s="211"/>
      <c r="IG63" s="211"/>
      <c r="IH63" s="211"/>
      <c r="II63" s="211"/>
      <c r="IJ63" s="211"/>
      <c r="IK63" s="211"/>
      <c r="IL63" s="211"/>
      <c r="IM63" s="211"/>
      <c r="IN63" s="211"/>
      <c r="IO63" s="211"/>
      <c r="IP63" s="211"/>
      <c r="IQ63" s="211"/>
      <c r="IR63" s="211"/>
      <c r="IS63" s="211"/>
      <c r="IT63" s="211"/>
      <c r="IU63" s="211"/>
      <c r="IV63" s="212"/>
      <c r="IY63" s="210"/>
      <c r="IZ63" s="211"/>
      <c r="JA63" s="211"/>
      <c r="JB63" s="211"/>
      <c r="JC63" s="211"/>
      <c r="JD63" s="211"/>
      <c r="JE63" s="211"/>
      <c r="JF63" s="211"/>
      <c r="JG63" s="211"/>
      <c r="JH63" s="211"/>
      <c r="JI63" s="211"/>
      <c r="JJ63" s="211"/>
      <c r="JK63" s="211"/>
      <c r="JL63" s="211"/>
      <c r="JM63" s="211"/>
      <c r="JN63" s="211"/>
      <c r="JO63" s="211"/>
      <c r="JP63" s="211"/>
      <c r="JQ63" s="211"/>
      <c r="JR63" s="211"/>
      <c r="JS63" s="211"/>
      <c r="JT63" s="211"/>
      <c r="JU63" s="211"/>
      <c r="JV63" s="211"/>
      <c r="JW63" s="211"/>
      <c r="JX63" s="211"/>
      <c r="JY63" s="211"/>
      <c r="JZ63" s="211"/>
      <c r="KA63" s="211"/>
      <c r="KB63" s="211"/>
      <c r="KC63" s="211"/>
      <c r="KD63" s="211"/>
      <c r="KE63" s="211"/>
      <c r="KF63" s="212"/>
    </row>
    <row r="64" spans="1:292" s="200" customFormat="1" ht="15.75" customHeight="1" x14ac:dyDescent="0.45">
      <c r="A64" s="1"/>
      <c r="B64" s="1"/>
      <c r="C64" s="1"/>
      <c r="D64" s="1"/>
      <c r="E64" s="1"/>
      <c r="F64" s="1"/>
      <c r="G64" s="1"/>
      <c r="H64" s="1"/>
      <c r="J64" s="371"/>
      <c r="K64" s="372"/>
      <c r="L64" s="372"/>
      <c r="M64" s="372"/>
      <c r="N64" s="372"/>
      <c r="O64" s="372"/>
      <c r="P64" s="372"/>
      <c r="Q64" s="372"/>
      <c r="R64" s="372"/>
      <c r="S64" s="372"/>
      <c r="T64" s="372"/>
      <c r="U64" s="372"/>
      <c r="V64" s="373"/>
      <c r="W64" s="211"/>
      <c r="DA64" s="206"/>
      <c r="DB64" s="203"/>
      <c r="DC64" s="203"/>
      <c r="DD64" s="203"/>
      <c r="DE64" s="203"/>
      <c r="DF64" s="203"/>
      <c r="DG64" s="203"/>
      <c r="DQ64" s="203"/>
      <c r="DR64" s="203"/>
      <c r="DS64" s="203"/>
      <c r="DT64" s="203"/>
      <c r="DU64" s="203"/>
      <c r="DV64" s="203"/>
      <c r="DW64" s="203"/>
      <c r="DX64" s="203"/>
      <c r="DY64" s="203"/>
      <c r="DZ64" s="203"/>
      <c r="EA64" s="203"/>
      <c r="EB64" s="203"/>
      <c r="EX64" s="203"/>
      <c r="EY64" s="203"/>
      <c r="EZ64" s="203"/>
      <c r="FA64" s="203"/>
      <c r="FB64" s="203"/>
      <c r="FC64" s="203"/>
      <c r="FD64" s="203"/>
      <c r="FE64" s="203"/>
      <c r="FF64" s="203"/>
      <c r="FG64" s="203"/>
      <c r="FH64" s="203"/>
      <c r="GA64" s="203"/>
      <c r="GB64" s="203"/>
      <c r="GC64" s="203"/>
      <c r="GD64" s="203"/>
      <c r="GE64" s="203"/>
      <c r="GF64" s="203"/>
      <c r="GG64" s="203"/>
      <c r="GH64" s="203"/>
      <c r="GI64" s="203"/>
      <c r="GJ64" s="203"/>
      <c r="GK64" s="203"/>
      <c r="GL64" s="203"/>
      <c r="GM64" s="203"/>
      <c r="GN64" s="203"/>
      <c r="GO64" s="203"/>
      <c r="GP64" s="203"/>
      <c r="GQ64" s="203"/>
      <c r="IA64" s="210"/>
      <c r="IB64" s="211"/>
      <c r="IC64" s="211"/>
      <c r="ID64" s="211"/>
      <c r="IE64" s="211"/>
      <c r="IF64" s="211"/>
      <c r="IG64" s="211"/>
      <c r="IH64" s="211"/>
      <c r="II64" s="211"/>
      <c r="IJ64" s="211"/>
      <c r="IK64" s="211"/>
      <c r="IL64" s="211"/>
      <c r="IM64" s="211"/>
      <c r="IN64" s="211"/>
      <c r="IO64" s="211"/>
      <c r="IP64" s="211"/>
      <c r="IQ64" s="211"/>
      <c r="IR64" s="211"/>
      <c r="IS64" s="211"/>
      <c r="IT64" s="211"/>
      <c r="IU64" s="211"/>
      <c r="IV64" s="212"/>
      <c r="IY64" s="210"/>
      <c r="IZ64" s="211"/>
      <c r="JA64" s="211"/>
      <c r="JB64" s="211"/>
      <c r="JC64" s="211"/>
      <c r="JD64" s="211"/>
      <c r="JE64" s="211"/>
      <c r="JF64" s="211"/>
      <c r="JG64" s="211"/>
      <c r="JH64" s="211"/>
      <c r="JI64" s="211"/>
      <c r="JJ64" s="211"/>
      <c r="JK64" s="211"/>
      <c r="JL64" s="211"/>
      <c r="JM64" s="211"/>
      <c r="JN64" s="211"/>
      <c r="JO64" s="211"/>
      <c r="JP64" s="211"/>
      <c r="JQ64" s="211"/>
      <c r="JR64" s="211"/>
      <c r="JS64" s="211"/>
      <c r="JT64" s="211"/>
      <c r="JU64" s="211"/>
      <c r="JV64" s="211"/>
      <c r="JW64" s="211"/>
      <c r="JX64" s="211"/>
      <c r="JY64" s="211"/>
      <c r="JZ64" s="211"/>
      <c r="KA64" s="211"/>
      <c r="KB64" s="211"/>
      <c r="KC64" s="211"/>
      <c r="KD64" s="211"/>
      <c r="KE64" s="211"/>
      <c r="KF64" s="212"/>
    </row>
    <row r="65" spans="1:292" s="200" customFormat="1" ht="15.75" hidden="1" customHeight="1" x14ac:dyDescent="0.45">
      <c r="A65" s="1"/>
      <c r="B65" s="1"/>
      <c r="C65" s="1"/>
      <c r="D65" s="1"/>
      <c r="E65" s="1"/>
      <c r="F65" s="1"/>
      <c r="G65" s="1"/>
      <c r="H65" s="1"/>
      <c r="DA65" s="206"/>
      <c r="DB65" s="203"/>
      <c r="DC65" s="203"/>
      <c r="DD65" s="203"/>
      <c r="DE65" s="203"/>
      <c r="DF65" s="203"/>
      <c r="DG65" s="203"/>
      <c r="DQ65" s="203"/>
      <c r="DR65" s="203"/>
      <c r="DS65" s="203"/>
      <c r="DT65" s="203"/>
      <c r="DU65" s="203"/>
      <c r="DV65" s="203"/>
      <c r="DW65" s="203"/>
      <c r="DX65" s="203"/>
      <c r="DY65" s="203"/>
      <c r="DZ65" s="203"/>
      <c r="EA65" s="203"/>
      <c r="EB65" s="203"/>
      <c r="EX65" s="203"/>
      <c r="EY65" s="203"/>
      <c r="EZ65" s="203"/>
      <c r="FA65" s="203"/>
      <c r="FB65" s="203"/>
      <c r="FC65" s="203"/>
      <c r="FD65" s="203"/>
      <c r="FE65" s="203"/>
      <c r="FF65" s="203"/>
      <c r="FG65" s="203"/>
      <c r="FH65" s="203"/>
      <c r="GA65" s="203"/>
      <c r="GB65" s="203"/>
      <c r="GC65" s="203"/>
      <c r="GD65" s="203"/>
      <c r="GE65" s="203"/>
      <c r="GF65" s="203"/>
      <c r="GG65" s="203"/>
      <c r="GH65" s="203"/>
      <c r="GI65" s="203"/>
      <c r="GJ65" s="203"/>
      <c r="GK65" s="203"/>
      <c r="GL65" s="203"/>
      <c r="GM65" s="203"/>
      <c r="GN65" s="203"/>
      <c r="GO65" s="203"/>
      <c r="GP65" s="203"/>
      <c r="GQ65" s="203"/>
      <c r="IA65" s="210"/>
      <c r="IB65" s="211"/>
      <c r="IC65" s="211"/>
      <c r="ID65" s="211"/>
      <c r="IE65" s="211"/>
      <c r="IF65" s="211"/>
      <c r="IG65" s="211"/>
      <c r="IH65" s="211"/>
      <c r="II65" s="211"/>
      <c r="IJ65" s="211"/>
      <c r="IK65" s="211"/>
      <c r="IL65" s="211"/>
      <c r="IM65" s="211"/>
      <c r="IN65" s="211"/>
      <c r="IO65" s="211"/>
      <c r="IP65" s="211"/>
      <c r="IQ65" s="211"/>
      <c r="IR65" s="211"/>
      <c r="IS65" s="211"/>
      <c r="IT65" s="211"/>
      <c r="IU65" s="211"/>
      <c r="IV65" s="212"/>
      <c r="IY65" s="210"/>
      <c r="IZ65" s="211"/>
      <c r="JA65" s="211"/>
      <c r="JB65" s="211"/>
      <c r="JC65" s="211"/>
      <c r="JD65" s="211"/>
      <c r="JE65" s="211"/>
      <c r="JF65" s="211"/>
      <c r="JG65" s="211"/>
      <c r="JH65" s="211"/>
      <c r="JI65" s="211"/>
      <c r="JJ65" s="211"/>
      <c r="JK65" s="211"/>
      <c r="JL65" s="211"/>
      <c r="JM65" s="211"/>
      <c r="JN65" s="211"/>
      <c r="JO65" s="211"/>
      <c r="JP65" s="211"/>
      <c r="JQ65" s="211"/>
      <c r="JR65" s="211"/>
      <c r="JS65" s="211"/>
      <c r="JT65" s="211"/>
      <c r="JU65" s="211"/>
      <c r="JV65" s="211"/>
      <c r="JW65" s="211"/>
      <c r="JX65" s="211"/>
      <c r="JY65" s="211"/>
      <c r="JZ65" s="211"/>
      <c r="KA65" s="211"/>
      <c r="KB65" s="211"/>
      <c r="KC65" s="211"/>
      <c r="KD65" s="211"/>
      <c r="KE65" s="211"/>
      <c r="KF65" s="212"/>
    </row>
    <row r="66" spans="1:292" s="200" customFormat="1" ht="15.75" hidden="1" customHeight="1" x14ac:dyDescent="0.45">
      <c r="A66" s="1"/>
      <c r="B66" s="1"/>
      <c r="C66" s="1"/>
      <c r="D66" s="1"/>
      <c r="E66" s="1"/>
      <c r="F66" s="1"/>
      <c r="G66" s="1"/>
      <c r="H66" s="1"/>
      <c r="DA66" s="206"/>
      <c r="DB66" s="203"/>
      <c r="DC66" s="203"/>
      <c r="DD66" s="203"/>
      <c r="DE66" s="203"/>
      <c r="DF66" s="203"/>
      <c r="DG66" s="203"/>
      <c r="DQ66" s="203"/>
      <c r="DR66" s="203"/>
      <c r="DS66" s="203"/>
      <c r="DT66" s="203"/>
      <c r="DU66" s="203"/>
      <c r="DV66" s="203"/>
      <c r="DW66" s="203"/>
      <c r="DX66" s="203"/>
      <c r="DY66" s="203"/>
      <c r="DZ66" s="203"/>
      <c r="EA66" s="203"/>
      <c r="EB66" s="203"/>
      <c r="EX66" s="203"/>
      <c r="EY66" s="203"/>
      <c r="EZ66" s="203"/>
      <c r="FA66" s="203"/>
      <c r="FB66" s="203"/>
      <c r="FC66" s="203"/>
      <c r="FD66" s="203"/>
      <c r="FE66" s="203"/>
      <c r="FF66" s="203"/>
      <c r="FG66" s="203"/>
      <c r="FH66" s="203"/>
      <c r="GA66" s="203"/>
      <c r="GB66" s="203"/>
      <c r="GC66" s="203"/>
      <c r="GD66" s="203"/>
      <c r="GE66" s="203"/>
      <c r="GF66" s="203"/>
      <c r="GG66" s="203"/>
      <c r="GH66" s="203"/>
      <c r="GI66" s="203"/>
      <c r="GJ66" s="203"/>
      <c r="GK66" s="203"/>
      <c r="GL66" s="203"/>
      <c r="GM66" s="203"/>
      <c r="GN66" s="203"/>
      <c r="GO66" s="203"/>
      <c r="GP66" s="203"/>
      <c r="GQ66" s="203"/>
      <c r="IA66" s="210"/>
      <c r="IB66" s="211"/>
      <c r="IC66" s="211"/>
      <c r="ID66" s="211"/>
      <c r="IE66" s="211"/>
      <c r="IF66" s="211"/>
      <c r="IG66" s="211"/>
      <c r="IH66" s="211"/>
      <c r="II66" s="211"/>
      <c r="IJ66" s="211"/>
      <c r="IK66" s="211"/>
      <c r="IL66" s="211"/>
      <c r="IM66" s="211"/>
      <c r="IN66" s="211"/>
      <c r="IO66" s="211"/>
      <c r="IP66" s="211"/>
      <c r="IQ66" s="211"/>
      <c r="IR66" s="211"/>
      <c r="IS66" s="211"/>
      <c r="IT66" s="211"/>
      <c r="IU66" s="211"/>
      <c r="IV66" s="212"/>
      <c r="IY66" s="210"/>
      <c r="IZ66" s="211"/>
      <c r="JA66" s="211"/>
      <c r="JB66" s="211"/>
      <c r="JC66" s="211"/>
      <c r="JD66" s="211"/>
      <c r="JE66" s="211"/>
      <c r="JF66" s="211"/>
      <c r="JG66" s="211"/>
      <c r="JH66" s="211"/>
      <c r="JI66" s="211"/>
      <c r="JJ66" s="211"/>
      <c r="JK66" s="211"/>
      <c r="JL66" s="211"/>
      <c r="JM66" s="211"/>
      <c r="JN66" s="211"/>
      <c r="JO66" s="211"/>
      <c r="JP66" s="211"/>
      <c r="JQ66" s="211"/>
      <c r="JR66" s="211"/>
      <c r="JS66" s="211"/>
      <c r="JT66" s="211"/>
      <c r="JU66" s="211"/>
      <c r="JV66" s="211"/>
      <c r="JW66" s="211"/>
      <c r="JX66" s="211"/>
      <c r="JY66" s="211"/>
      <c r="JZ66" s="211"/>
      <c r="KA66" s="211"/>
      <c r="KB66" s="211"/>
      <c r="KC66" s="211"/>
      <c r="KD66" s="211"/>
      <c r="KE66" s="211"/>
      <c r="KF66" s="212"/>
    </row>
    <row r="67" spans="1:292" s="200" customFormat="1" ht="15.75" hidden="1" customHeight="1" x14ac:dyDescent="0.45">
      <c r="A67" s="1"/>
      <c r="B67" s="1"/>
      <c r="C67" s="1"/>
      <c r="D67" s="1"/>
      <c r="E67" s="1"/>
      <c r="F67" s="1"/>
      <c r="G67" s="1"/>
      <c r="H67" s="1"/>
      <c r="DA67" s="206"/>
      <c r="DB67" s="203"/>
      <c r="DC67" s="203"/>
      <c r="DD67" s="203"/>
      <c r="DE67" s="203"/>
      <c r="DF67" s="203"/>
      <c r="DG67" s="203"/>
      <c r="DQ67" s="203"/>
      <c r="DR67" s="203"/>
      <c r="DS67" s="203"/>
      <c r="DT67" s="203"/>
      <c r="DU67" s="203"/>
      <c r="DV67" s="203"/>
      <c r="DW67" s="203"/>
      <c r="DX67" s="203"/>
      <c r="DY67" s="203"/>
      <c r="DZ67" s="203"/>
      <c r="EA67" s="203"/>
      <c r="EB67" s="203"/>
      <c r="EX67" s="203"/>
      <c r="EY67" s="203"/>
      <c r="EZ67" s="203"/>
      <c r="FA67" s="203"/>
      <c r="FB67" s="203"/>
      <c r="FC67" s="203"/>
      <c r="FD67" s="203"/>
      <c r="FE67" s="203"/>
      <c r="FF67" s="203"/>
      <c r="FG67" s="203"/>
      <c r="FH67" s="203"/>
      <c r="GA67" s="203"/>
      <c r="GB67" s="203"/>
      <c r="GC67" s="203"/>
      <c r="GD67" s="203"/>
      <c r="GE67" s="203"/>
      <c r="GF67" s="203"/>
      <c r="GG67" s="203"/>
      <c r="GH67" s="203"/>
      <c r="GI67" s="203"/>
      <c r="GJ67" s="203"/>
      <c r="GK67" s="203"/>
      <c r="GL67" s="203"/>
      <c r="GM67" s="203"/>
      <c r="GN67" s="203"/>
      <c r="GO67" s="203"/>
      <c r="GP67" s="203"/>
      <c r="GQ67" s="203"/>
      <c r="IA67" s="210"/>
      <c r="IB67" s="211"/>
      <c r="IC67" s="211"/>
      <c r="ID67" s="211"/>
      <c r="IE67" s="211"/>
      <c r="IF67" s="211"/>
      <c r="IG67" s="211"/>
      <c r="IH67" s="211"/>
      <c r="II67" s="211"/>
      <c r="IJ67" s="211"/>
      <c r="IK67" s="211"/>
      <c r="IL67" s="211"/>
      <c r="IM67" s="211"/>
      <c r="IN67" s="211"/>
      <c r="IO67" s="211"/>
      <c r="IP67" s="211"/>
      <c r="IQ67" s="211"/>
      <c r="IR67" s="211"/>
      <c r="IS67" s="211"/>
      <c r="IT67" s="211"/>
      <c r="IU67" s="211"/>
      <c r="IV67" s="212"/>
      <c r="IY67" s="210"/>
      <c r="IZ67" s="211"/>
      <c r="JA67" s="211"/>
      <c r="JB67" s="211"/>
      <c r="JC67" s="211"/>
      <c r="JD67" s="211"/>
      <c r="JE67" s="211"/>
      <c r="JF67" s="211"/>
      <c r="JG67" s="211"/>
      <c r="JH67" s="211"/>
      <c r="JI67" s="211"/>
      <c r="JJ67" s="211"/>
      <c r="JK67" s="211"/>
      <c r="JL67" s="211"/>
      <c r="JM67" s="211"/>
      <c r="JN67" s="211"/>
      <c r="JO67" s="211"/>
      <c r="JP67" s="211"/>
      <c r="JQ67" s="211"/>
      <c r="JR67" s="211"/>
      <c r="JS67" s="211"/>
      <c r="JT67" s="211"/>
      <c r="JU67" s="211"/>
      <c r="JV67" s="211"/>
      <c r="JW67" s="211"/>
      <c r="JX67" s="211"/>
      <c r="JY67" s="211"/>
      <c r="JZ67" s="211"/>
      <c r="KA67" s="211"/>
      <c r="KB67" s="211"/>
      <c r="KC67" s="211"/>
      <c r="KD67" s="211"/>
      <c r="KE67" s="211"/>
      <c r="KF67" s="212"/>
    </row>
    <row r="68" spans="1:292" s="200" customFormat="1" ht="15.75" hidden="1" customHeight="1" x14ac:dyDescent="0.45">
      <c r="A68" s="1"/>
      <c r="B68" s="1"/>
      <c r="C68" s="1"/>
      <c r="D68" s="1"/>
      <c r="E68" s="1"/>
      <c r="F68" s="1"/>
      <c r="G68" s="1"/>
      <c r="H68" s="1"/>
      <c r="DA68" s="206"/>
      <c r="DB68" s="203"/>
      <c r="DC68" s="203"/>
      <c r="DD68" s="203"/>
      <c r="DE68" s="203"/>
      <c r="DF68" s="203"/>
      <c r="DG68" s="203"/>
      <c r="DQ68" s="203"/>
      <c r="DR68" s="203"/>
      <c r="DS68" s="203"/>
      <c r="DT68" s="203"/>
      <c r="DU68" s="203"/>
      <c r="DV68" s="203"/>
      <c r="DW68" s="203"/>
      <c r="DX68" s="203"/>
      <c r="DY68" s="203"/>
      <c r="DZ68" s="203"/>
      <c r="EA68" s="203"/>
      <c r="EB68" s="203"/>
      <c r="EX68" s="203"/>
      <c r="EY68" s="203"/>
      <c r="EZ68" s="203"/>
      <c r="FA68" s="203"/>
      <c r="FB68" s="203"/>
      <c r="FC68" s="203"/>
      <c r="FD68" s="203"/>
      <c r="FE68" s="203"/>
      <c r="FF68" s="203"/>
      <c r="FG68" s="203"/>
      <c r="FH68" s="203"/>
      <c r="GA68" s="203"/>
      <c r="GB68" s="203"/>
      <c r="GC68" s="203"/>
      <c r="GD68" s="203"/>
      <c r="GE68" s="203"/>
      <c r="GF68" s="203"/>
      <c r="GG68" s="203"/>
      <c r="GH68" s="203"/>
      <c r="GI68" s="203"/>
      <c r="GJ68" s="203"/>
      <c r="GK68" s="203"/>
      <c r="GL68" s="203"/>
      <c r="GM68" s="203"/>
      <c r="GN68" s="203"/>
      <c r="GO68" s="203"/>
      <c r="GP68" s="203"/>
      <c r="GQ68" s="203"/>
      <c r="IA68" s="210"/>
      <c r="IB68" s="211"/>
      <c r="IC68" s="211"/>
      <c r="ID68" s="211"/>
      <c r="IE68" s="211"/>
      <c r="IF68" s="211"/>
      <c r="IG68" s="211"/>
      <c r="IH68" s="211"/>
      <c r="II68" s="211"/>
      <c r="IJ68" s="211"/>
      <c r="IK68" s="211"/>
      <c r="IL68" s="211"/>
      <c r="IM68" s="211"/>
      <c r="IN68" s="211"/>
      <c r="IO68" s="211"/>
      <c r="IP68" s="211"/>
      <c r="IQ68" s="211"/>
      <c r="IR68" s="211"/>
      <c r="IS68" s="211"/>
      <c r="IT68" s="211"/>
      <c r="IU68" s="211"/>
      <c r="IV68" s="212"/>
      <c r="IY68" s="210"/>
      <c r="IZ68" s="211"/>
      <c r="JA68" s="211"/>
      <c r="JB68" s="211"/>
      <c r="JC68" s="211"/>
      <c r="JD68" s="211"/>
      <c r="JE68" s="211"/>
      <c r="JF68" s="211"/>
      <c r="JG68" s="211"/>
      <c r="JH68" s="211"/>
      <c r="JI68" s="211"/>
      <c r="JJ68" s="211"/>
      <c r="JK68" s="211"/>
      <c r="JL68" s="211"/>
      <c r="JM68" s="211"/>
      <c r="JN68" s="211"/>
      <c r="JO68" s="211"/>
      <c r="JP68" s="211"/>
      <c r="JQ68" s="211"/>
      <c r="JR68" s="211"/>
      <c r="JS68" s="211"/>
      <c r="JT68" s="211"/>
      <c r="JU68" s="211"/>
      <c r="JV68" s="211"/>
      <c r="JW68" s="211"/>
      <c r="JX68" s="211"/>
      <c r="JY68" s="211"/>
      <c r="JZ68" s="211"/>
      <c r="KA68" s="211"/>
      <c r="KB68" s="211"/>
      <c r="KC68" s="211"/>
      <c r="KD68" s="211"/>
      <c r="KE68" s="211"/>
      <c r="KF68" s="212"/>
    </row>
    <row r="69" spans="1:292" s="200" customFormat="1" ht="15.75" hidden="1" customHeight="1" x14ac:dyDescent="0.45">
      <c r="A69" s="1"/>
      <c r="B69" s="1"/>
      <c r="C69" s="1"/>
      <c r="D69" s="1"/>
      <c r="E69" s="1"/>
      <c r="F69" s="1"/>
      <c r="G69" s="1"/>
      <c r="H69" s="1"/>
      <c r="DA69" s="206"/>
      <c r="DB69" s="203"/>
      <c r="DC69" s="203"/>
      <c r="DD69" s="203"/>
      <c r="DE69" s="203"/>
      <c r="DF69" s="203"/>
      <c r="DG69" s="203"/>
      <c r="DQ69" s="203"/>
      <c r="DR69" s="203"/>
      <c r="DS69" s="203"/>
      <c r="DT69" s="203"/>
      <c r="DU69" s="203"/>
      <c r="DV69" s="203"/>
      <c r="DW69" s="203"/>
      <c r="DX69" s="203"/>
      <c r="DY69" s="203"/>
      <c r="DZ69" s="203"/>
      <c r="EA69" s="203"/>
      <c r="EB69" s="203"/>
      <c r="EX69" s="203"/>
      <c r="EY69" s="203"/>
      <c r="EZ69" s="203"/>
      <c r="FA69" s="203"/>
      <c r="FB69" s="203"/>
      <c r="FC69" s="203"/>
      <c r="FD69" s="203"/>
      <c r="FE69" s="203"/>
      <c r="FF69" s="203"/>
      <c r="FG69" s="203"/>
      <c r="FH69" s="203"/>
      <c r="GA69" s="203"/>
      <c r="GB69" s="203"/>
      <c r="GC69" s="203"/>
      <c r="GD69" s="203"/>
      <c r="GE69" s="203"/>
      <c r="GF69" s="203"/>
      <c r="GG69" s="203"/>
      <c r="GH69" s="203"/>
      <c r="GI69" s="203"/>
      <c r="GJ69" s="203"/>
      <c r="GK69" s="203"/>
      <c r="GL69" s="203"/>
      <c r="GM69" s="203"/>
      <c r="GN69" s="203"/>
      <c r="GO69" s="203"/>
      <c r="GP69" s="203"/>
      <c r="GQ69" s="203"/>
      <c r="IA69" s="210"/>
      <c r="IB69" s="211"/>
      <c r="IC69" s="211"/>
      <c r="ID69" s="211"/>
      <c r="IE69" s="211"/>
      <c r="IF69" s="211"/>
      <c r="IG69" s="211"/>
      <c r="IH69" s="211"/>
      <c r="II69" s="211"/>
      <c r="IJ69" s="211"/>
      <c r="IK69" s="211"/>
      <c r="IL69" s="211"/>
      <c r="IM69" s="211"/>
      <c r="IN69" s="211"/>
      <c r="IO69" s="211"/>
      <c r="IP69" s="211"/>
      <c r="IQ69" s="211"/>
      <c r="IR69" s="211"/>
      <c r="IS69" s="211"/>
      <c r="IT69" s="211"/>
      <c r="IU69" s="211"/>
      <c r="IV69" s="212"/>
      <c r="IY69" s="210"/>
      <c r="IZ69" s="211"/>
      <c r="JA69" s="211"/>
      <c r="JB69" s="211"/>
      <c r="JC69" s="211"/>
      <c r="JD69" s="211"/>
      <c r="JE69" s="211"/>
      <c r="JF69" s="211"/>
      <c r="JG69" s="211"/>
      <c r="JH69" s="211"/>
      <c r="JI69" s="211"/>
      <c r="JJ69" s="211"/>
      <c r="JK69" s="211"/>
      <c r="JL69" s="211"/>
      <c r="JM69" s="211"/>
      <c r="JN69" s="211"/>
      <c r="JO69" s="211"/>
      <c r="JP69" s="211"/>
      <c r="JQ69" s="211"/>
      <c r="JR69" s="211"/>
      <c r="JS69" s="211"/>
      <c r="JT69" s="211"/>
      <c r="JU69" s="211"/>
      <c r="JV69" s="211"/>
      <c r="JW69" s="211"/>
      <c r="JX69" s="211"/>
      <c r="JY69" s="211"/>
      <c r="JZ69" s="211"/>
      <c r="KA69" s="211"/>
      <c r="KB69" s="211"/>
      <c r="KC69" s="211"/>
      <c r="KD69" s="211"/>
      <c r="KE69" s="211"/>
      <c r="KF69" s="212"/>
    </row>
    <row r="70" spans="1:292" s="200" customFormat="1" ht="15.75" hidden="1" customHeight="1" x14ac:dyDescent="0.45">
      <c r="A70" s="1"/>
      <c r="B70" s="1"/>
      <c r="C70" s="1"/>
      <c r="D70" s="1"/>
      <c r="E70" s="1"/>
      <c r="F70" s="1"/>
      <c r="G70" s="1"/>
      <c r="H70" s="1"/>
      <c r="DA70" s="206"/>
      <c r="DB70" s="203"/>
      <c r="DC70" s="203"/>
      <c r="DD70" s="203"/>
      <c r="DE70" s="203"/>
      <c r="DF70" s="203"/>
      <c r="DG70" s="203"/>
      <c r="DQ70" s="203"/>
      <c r="DR70" s="203"/>
      <c r="DS70" s="203"/>
      <c r="DT70" s="203"/>
      <c r="DU70" s="203"/>
      <c r="DV70" s="203"/>
      <c r="DW70" s="203"/>
      <c r="DX70" s="203"/>
      <c r="DY70" s="203"/>
      <c r="DZ70" s="203"/>
      <c r="EA70" s="203"/>
      <c r="EB70" s="203"/>
      <c r="EX70" s="203"/>
      <c r="EY70" s="203"/>
      <c r="EZ70" s="203"/>
      <c r="FA70" s="203"/>
      <c r="FB70" s="203"/>
      <c r="FC70" s="203"/>
      <c r="FD70" s="203"/>
      <c r="FE70" s="203"/>
      <c r="FF70" s="203"/>
      <c r="FG70" s="203"/>
      <c r="FH70" s="203"/>
      <c r="GA70" s="203"/>
      <c r="GB70" s="203"/>
      <c r="GC70" s="203"/>
      <c r="GD70" s="203"/>
      <c r="GE70" s="203"/>
      <c r="GF70" s="203"/>
      <c r="GG70" s="203"/>
      <c r="GH70" s="203"/>
      <c r="GI70" s="203"/>
      <c r="GJ70" s="203"/>
      <c r="GK70" s="203"/>
      <c r="GL70" s="203"/>
      <c r="GM70" s="203"/>
      <c r="GN70" s="203"/>
      <c r="GO70" s="203"/>
      <c r="GP70" s="203"/>
      <c r="GQ70" s="203"/>
      <c r="IA70" s="210"/>
      <c r="IB70" s="211"/>
      <c r="IC70" s="211"/>
      <c r="ID70" s="211"/>
      <c r="IE70" s="211"/>
      <c r="IF70" s="211"/>
      <c r="IG70" s="211"/>
      <c r="IH70" s="211"/>
      <c r="II70" s="211"/>
      <c r="IJ70" s="211"/>
      <c r="IK70" s="211"/>
      <c r="IL70" s="211"/>
      <c r="IM70" s="211"/>
      <c r="IN70" s="211"/>
      <c r="IO70" s="211"/>
      <c r="IP70" s="211"/>
      <c r="IQ70" s="211"/>
      <c r="IR70" s="211"/>
      <c r="IS70" s="211"/>
      <c r="IT70" s="211"/>
      <c r="IU70" s="211"/>
      <c r="IV70" s="212"/>
      <c r="IY70" s="210"/>
      <c r="IZ70" s="211"/>
      <c r="JA70" s="211"/>
      <c r="JB70" s="211"/>
      <c r="JC70" s="211"/>
      <c r="JD70" s="211"/>
      <c r="JE70" s="211"/>
      <c r="JF70" s="211"/>
      <c r="JG70" s="211"/>
      <c r="JH70" s="211"/>
      <c r="JI70" s="211"/>
      <c r="JJ70" s="211"/>
      <c r="JK70" s="211"/>
      <c r="JL70" s="211"/>
      <c r="JM70" s="211"/>
      <c r="JN70" s="211"/>
      <c r="JO70" s="211"/>
      <c r="JP70" s="211"/>
      <c r="JQ70" s="211"/>
      <c r="JR70" s="211"/>
      <c r="JS70" s="211"/>
      <c r="JT70" s="211"/>
      <c r="JU70" s="211"/>
      <c r="JV70" s="211"/>
      <c r="JW70" s="211"/>
      <c r="JX70" s="211"/>
      <c r="JY70" s="211"/>
      <c r="JZ70" s="211"/>
      <c r="KA70" s="211"/>
      <c r="KB70" s="211"/>
      <c r="KC70" s="211"/>
      <c r="KD70" s="211"/>
      <c r="KE70" s="211"/>
      <c r="KF70" s="212"/>
    </row>
    <row r="71" spans="1:292" s="200" customFormat="1" ht="15.75" hidden="1" customHeight="1" x14ac:dyDescent="0.45">
      <c r="A71" s="1"/>
      <c r="B71" s="1"/>
      <c r="C71" s="1"/>
      <c r="D71" s="1"/>
      <c r="E71" s="1"/>
      <c r="F71" s="1"/>
      <c r="G71" s="1"/>
      <c r="H71" s="1"/>
      <c r="DA71" s="206"/>
      <c r="DB71" s="203"/>
      <c r="DC71" s="203"/>
      <c r="DD71" s="203"/>
      <c r="DE71" s="203"/>
      <c r="DF71" s="203"/>
      <c r="DG71" s="203"/>
      <c r="DQ71" s="203"/>
      <c r="DR71" s="203"/>
      <c r="DS71" s="203"/>
      <c r="DT71" s="203"/>
      <c r="DU71" s="203"/>
      <c r="DV71" s="203"/>
      <c r="DW71" s="203"/>
      <c r="DX71" s="203"/>
      <c r="DY71" s="203"/>
      <c r="DZ71" s="203"/>
      <c r="EA71" s="203"/>
      <c r="EB71" s="203"/>
      <c r="EX71" s="203"/>
      <c r="EY71" s="203"/>
      <c r="EZ71" s="203"/>
      <c r="FA71" s="203"/>
      <c r="FB71" s="203"/>
      <c r="FC71" s="203"/>
      <c r="FD71" s="203"/>
      <c r="FE71" s="203"/>
      <c r="FF71" s="203"/>
      <c r="FG71" s="203"/>
      <c r="FH71" s="203"/>
      <c r="GA71" s="203"/>
      <c r="GB71" s="203"/>
      <c r="GC71" s="203"/>
      <c r="GD71" s="203"/>
      <c r="GE71" s="203"/>
      <c r="GF71" s="203"/>
      <c r="GG71" s="203"/>
      <c r="GH71" s="203"/>
      <c r="GI71" s="203"/>
      <c r="GJ71" s="203"/>
      <c r="GK71" s="203"/>
      <c r="GL71" s="203"/>
      <c r="GM71" s="203"/>
      <c r="GN71" s="203"/>
      <c r="GO71" s="203"/>
      <c r="GP71" s="203"/>
      <c r="GQ71" s="203"/>
      <c r="IA71" s="210"/>
      <c r="IB71" s="211"/>
      <c r="IC71" s="211"/>
      <c r="ID71" s="211"/>
      <c r="IE71" s="211"/>
      <c r="IF71" s="211"/>
      <c r="IG71" s="211"/>
      <c r="IH71" s="211"/>
      <c r="II71" s="211"/>
      <c r="IJ71" s="211"/>
      <c r="IK71" s="211"/>
      <c r="IL71" s="211"/>
      <c r="IM71" s="211"/>
      <c r="IN71" s="211"/>
      <c r="IO71" s="211"/>
      <c r="IP71" s="211"/>
      <c r="IQ71" s="211"/>
      <c r="IR71" s="211"/>
      <c r="IS71" s="211"/>
      <c r="IT71" s="211"/>
      <c r="IU71" s="211"/>
      <c r="IV71" s="212"/>
      <c r="IY71" s="210"/>
      <c r="IZ71" s="211"/>
      <c r="JA71" s="211"/>
      <c r="JB71" s="211"/>
      <c r="JC71" s="211"/>
      <c r="JD71" s="211"/>
      <c r="JE71" s="211"/>
      <c r="JF71" s="211"/>
      <c r="JG71" s="211"/>
      <c r="JH71" s="211"/>
      <c r="JI71" s="211"/>
      <c r="JJ71" s="211"/>
      <c r="JK71" s="211"/>
      <c r="JL71" s="211"/>
      <c r="JM71" s="211"/>
      <c r="JN71" s="211"/>
      <c r="JO71" s="211"/>
      <c r="JP71" s="211"/>
      <c r="JQ71" s="211"/>
      <c r="JR71" s="211"/>
      <c r="JS71" s="211"/>
      <c r="JT71" s="211"/>
      <c r="JU71" s="211"/>
      <c r="JV71" s="211"/>
      <c r="JW71" s="211"/>
      <c r="JX71" s="211"/>
      <c r="JY71" s="211"/>
      <c r="JZ71" s="211"/>
      <c r="KA71" s="211"/>
      <c r="KB71" s="211"/>
      <c r="KC71" s="211"/>
      <c r="KD71" s="211"/>
      <c r="KE71" s="211"/>
      <c r="KF71" s="212"/>
    </row>
    <row r="72" spans="1:292" s="200" customFormat="1" ht="15.75" hidden="1" customHeight="1" x14ac:dyDescent="0.45">
      <c r="A72" s="1"/>
      <c r="B72" s="1"/>
      <c r="C72" s="1"/>
      <c r="D72" s="1"/>
      <c r="E72" s="1"/>
      <c r="F72" s="1"/>
      <c r="G72" s="1"/>
      <c r="H72" s="1"/>
      <c r="DA72" s="206"/>
      <c r="DB72" s="203"/>
      <c r="DC72" s="203"/>
      <c r="DD72" s="203"/>
      <c r="DE72" s="203"/>
      <c r="DF72" s="203"/>
      <c r="DG72" s="203"/>
      <c r="DQ72" s="203"/>
      <c r="DR72" s="203"/>
      <c r="DS72" s="203"/>
      <c r="DT72" s="203"/>
      <c r="DU72" s="203"/>
      <c r="DV72" s="203"/>
      <c r="DW72" s="203"/>
      <c r="DX72" s="203"/>
      <c r="DY72" s="203"/>
      <c r="DZ72" s="203"/>
      <c r="EA72" s="203"/>
      <c r="EB72" s="203"/>
      <c r="EX72" s="203"/>
      <c r="EY72" s="203"/>
      <c r="EZ72" s="203"/>
      <c r="FA72" s="203"/>
      <c r="FB72" s="203"/>
      <c r="FC72" s="203"/>
      <c r="FD72" s="203"/>
      <c r="FE72" s="203"/>
      <c r="FF72" s="203"/>
      <c r="FG72" s="203"/>
      <c r="FH72" s="203"/>
      <c r="GA72" s="203"/>
      <c r="GB72" s="203"/>
      <c r="GC72" s="203"/>
      <c r="GD72" s="203"/>
      <c r="GE72" s="203"/>
      <c r="GF72" s="203"/>
      <c r="GG72" s="203"/>
      <c r="GH72" s="203"/>
      <c r="GI72" s="203"/>
      <c r="GJ72" s="203"/>
      <c r="GK72" s="203"/>
      <c r="GL72" s="203"/>
      <c r="GM72" s="203"/>
      <c r="GN72" s="203"/>
      <c r="GO72" s="203"/>
      <c r="GP72" s="203"/>
      <c r="GQ72" s="203"/>
      <c r="IA72" s="210"/>
      <c r="IB72" s="211"/>
      <c r="IC72" s="211"/>
      <c r="ID72" s="211"/>
      <c r="IE72" s="211"/>
      <c r="IF72" s="211"/>
      <c r="IG72" s="211"/>
      <c r="IH72" s="211"/>
      <c r="II72" s="211"/>
      <c r="IJ72" s="211"/>
      <c r="IK72" s="211"/>
      <c r="IL72" s="211"/>
      <c r="IM72" s="211"/>
      <c r="IN72" s="211"/>
      <c r="IO72" s="211"/>
      <c r="IP72" s="211"/>
      <c r="IQ72" s="211"/>
      <c r="IR72" s="211"/>
      <c r="IS72" s="211"/>
      <c r="IT72" s="211"/>
      <c r="IU72" s="211"/>
      <c r="IV72" s="212"/>
      <c r="IY72" s="210"/>
      <c r="IZ72" s="211"/>
      <c r="JA72" s="211"/>
      <c r="JB72" s="211"/>
      <c r="JC72" s="211"/>
      <c r="JD72" s="211"/>
      <c r="JE72" s="211"/>
      <c r="JF72" s="211"/>
      <c r="JG72" s="211"/>
      <c r="JH72" s="211"/>
      <c r="JI72" s="211"/>
      <c r="JJ72" s="211"/>
      <c r="JK72" s="211"/>
      <c r="JL72" s="211"/>
      <c r="JM72" s="211"/>
      <c r="JN72" s="211"/>
      <c r="JO72" s="211"/>
      <c r="JP72" s="211"/>
      <c r="JQ72" s="211"/>
      <c r="JR72" s="211"/>
      <c r="JS72" s="211"/>
      <c r="JT72" s="211"/>
      <c r="JU72" s="211"/>
      <c r="JV72" s="211"/>
      <c r="JW72" s="211"/>
      <c r="JX72" s="211"/>
      <c r="JY72" s="211"/>
      <c r="JZ72" s="211"/>
      <c r="KA72" s="211"/>
      <c r="KB72" s="211"/>
      <c r="KC72" s="211"/>
      <c r="KD72" s="211"/>
      <c r="KE72" s="211"/>
      <c r="KF72" s="212"/>
    </row>
    <row r="73" spans="1:292" s="200" customFormat="1" ht="15.75" hidden="1" customHeight="1" x14ac:dyDescent="0.45">
      <c r="A73" s="1"/>
      <c r="B73" s="1"/>
      <c r="C73" s="1"/>
      <c r="D73" s="1"/>
      <c r="E73" s="1"/>
      <c r="F73" s="1"/>
      <c r="G73" s="1"/>
      <c r="H73" s="1"/>
      <c r="DA73" s="206"/>
      <c r="DB73" s="203"/>
      <c r="DC73" s="203"/>
      <c r="DD73" s="203"/>
      <c r="DE73" s="203"/>
      <c r="DF73" s="203"/>
      <c r="DG73" s="203"/>
      <c r="DQ73" s="203"/>
      <c r="DR73" s="203"/>
      <c r="DS73" s="203"/>
      <c r="DT73" s="203"/>
      <c r="DU73" s="203"/>
      <c r="DV73" s="203"/>
      <c r="DW73" s="203"/>
      <c r="DX73" s="203"/>
      <c r="DY73" s="203"/>
      <c r="DZ73" s="203"/>
      <c r="EA73" s="203"/>
      <c r="EB73" s="203"/>
      <c r="EX73" s="203"/>
      <c r="EY73" s="203"/>
      <c r="EZ73" s="203"/>
      <c r="FA73" s="203"/>
      <c r="FB73" s="203"/>
      <c r="FC73" s="203"/>
      <c r="FD73" s="203"/>
      <c r="FE73" s="203"/>
      <c r="FF73" s="203"/>
      <c r="FG73" s="203"/>
      <c r="FH73" s="203"/>
      <c r="GA73" s="203"/>
      <c r="GB73" s="203"/>
      <c r="GC73" s="203"/>
      <c r="GD73" s="203"/>
      <c r="GE73" s="203"/>
      <c r="GF73" s="203"/>
      <c r="GG73" s="203"/>
      <c r="GH73" s="203"/>
      <c r="GI73" s="203"/>
      <c r="GJ73" s="203"/>
      <c r="GK73" s="203"/>
      <c r="GL73" s="203"/>
      <c r="GM73" s="203"/>
      <c r="GN73" s="203"/>
      <c r="GO73" s="203"/>
      <c r="GP73" s="203"/>
      <c r="GQ73" s="203"/>
      <c r="IA73" s="210"/>
      <c r="IB73" s="211"/>
      <c r="IC73" s="211"/>
      <c r="ID73" s="211"/>
      <c r="IE73" s="211"/>
      <c r="IF73" s="211"/>
      <c r="IG73" s="211"/>
      <c r="IH73" s="211"/>
      <c r="II73" s="211"/>
      <c r="IJ73" s="211"/>
      <c r="IK73" s="211"/>
      <c r="IL73" s="211"/>
      <c r="IM73" s="211"/>
      <c r="IN73" s="211"/>
      <c r="IO73" s="211"/>
      <c r="IP73" s="211"/>
      <c r="IQ73" s="211"/>
      <c r="IR73" s="211"/>
      <c r="IS73" s="211"/>
      <c r="IT73" s="211"/>
      <c r="IU73" s="211"/>
      <c r="IV73" s="212"/>
      <c r="IY73" s="210"/>
      <c r="IZ73" s="211"/>
      <c r="JA73" s="211"/>
      <c r="JB73" s="211"/>
      <c r="JC73" s="211"/>
      <c r="JD73" s="211"/>
      <c r="JE73" s="211"/>
      <c r="JF73" s="211"/>
      <c r="JG73" s="211"/>
      <c r="JH73" s="211"/>
      <c r="JI73" s="211"/>
      <c r="JJ73" s="211"/>
      <c r="JK73" s="211"/>
      <c r="JL73" s="211"/>
      <c r="JM73" s="211"/>
      <c r="JN73" s="211"/>
      <c r="JO73" s="211"/>
      <c r="JP73" s="211"/>
      <c r="JQ73" s="211"/>
      <c r="JR73" s="211"/>
      <c r="JS73" s="211"/>
      <c r="JT73" s="211"/>
      <c r="JU73" s="211"/>
      <c r="JV73" s="211"/>
      <c r="JW73" s="211"/>
      <c r="JX73" s="211"/>
      <c r="JY73" s="211"/>
      <c r="JZ73" s="211"/>
      <c r="KA73" s="211"/>
      <c r="KB73" s="211"/>
      <c r="KC73" s="211"/>
      <c r="KD73" s="211"/>
      <c r="KE73" s="211"/>
      <c r="KF73" s="212"/>
    </row>
    <row r="74" spans="1:292" s="200" customFormat="1" ht="15.75" hidden="1" customHeight="1" x14ac:dyDescent="0.45">
      <c r="A74" s="1"/>
      <c r="B74" s="1"/>
      <c r="C74" s="1"/>
      <c r="D74" s="1"/>
      <c r="E74" s="1"/>
      <c r="F74" s="1"/>
      <c r="G74" s="1"/>
      <c r="H74" s="1"/>
      <c r="DA74" s="206"/>
      <c r="DB74" s="203"/>
      <c r="DC74" s="203"/>
      <c r="DD74" s="203"/>
      <c r="DE74" s="203"/>
      <c r="DF74" s="203"/>
      <c r="DG74" s="203"/>
      <c r="DQ74" s="203"/>
      <c r="DR74" s="203"/>
      <c r="DS74" s="203"/>
      <c r="DT74" s="203"/>
      <c r="DU74" s="203"/>
      <c r="DV74" s="203"/>
      <c r="DW74" s="203"/>
      <c r="DX74" s="203"/>
      <c r="DY74" s="203"/>
      <c r="DZ74" s="203"/>
      <c r="EA74" s="203"/>
      <c r="EB74" s="203"/>
      <c r="EX74" s="203"/>
      <c r="EY74" s="203"/>
      <c r="EZ74" s="203"/>
      <c r="FA74" s="203"/>
      <c r="FB74" s="203"/>
      <c r="FC74" s="203"/>
      <c r="FD74" s="203"/>
      <c r="FE74" s="203"/>
      <c r="FF74" s="203"/>
      <c r="FG74" s="203"/>
      <c r="FH74" s="203"/>
      <c r="GA74" s="203"/>
      <c r="GB74" s="203"/>
      <c r="GC74" s="203"/>
      <c r="GD74" s="203"/>
      <c r="GE74" s="203"/>
      <c r="GF74" s="203"/>
      <c r="GG74" s="203"/>
      <c r="GH74" s="203"/>
      <c r="GI74" s="203"/>
      <c r="GJ74" s="203"/>
      <c r="GK74" s="203"/>
      <c r="GL74" s="203"/>
      <c r="GM74" s="203"/>
      <c r="GN74" s="203"/>
      <c r="GO74" s="203"/>
      <c r="GP74" s="203"/>
      <c r="GQ74" s="203"/>
      <c r="IA74" s="210"/>
      <c r="IB74" s="211"/>
      <c r="IC74" s="211"/>
      <c r="ID74" s="211"/>
      <c r="IE74" s="211"/>
      <c r="IF74" s="211"/>
      <c r="IG74" s="211"/>
      <c r="IH74" s="211"/>
      <c r="II74" s="211"/>
      <c r="IJ74" s="211"/>
      <c r="IK74" s="211"/>
      <c r="IL74" s="211"/>
      <c r="IM74" s="211"/>
      <c r="IN74" s="211"/>
      <c r="IO74" s="211"/>
      <c r="IP74" s="211"/>
      <c r="IQ74" s="211"/>
      <c r="IR74" s="211"/>
      <c r="IS74" s="211"/>
      <c r="IT74" s="211"/>
      <c r="IU74" s="211"/>
      <c r="IV74" s="212"/>
      <c r="IY74" s="210"/>
      <c r="IZ74" s="211"/>
      <c r="JA74" s="211"/>
      <c r="JB74" s="211"/>
      <c r="JC74" s="211"/>
      <c r="JD74" s="211"/>
      <c r="JE74" s="211"/>
      <c r="JF74" s="211"/>
      <c r="JG74" s="211"/>
      <c r="JH74" s="211"/>
      <c r="JI74" s="211"/>
      <c r="JJ74" s="211"/>
      <c r="JK74" s="211"/>
      <c r="JL74" s="211"/>
      <c r="JM74" s="211"/>
      <c r="JN74" s="211"/>
      <c r="JO74" s="211"/>
      <c r="JP74" s="211"/>
      <c r="JQ74" s="211"/>
      <c r="JR74" s="211"/>
      <c r="JS74" s="211"/>
      <c r="JT74" s="211"/>
      <c r="JU74" s="211"/>
      <c r="JV74" s="211"/>
      <c r="JW74" s="211"/>
      <c r="JX74" s="211"/>
      <c r="JY74" s="211"/>
      <c r="JZ74" s="211"/>
      <c r="KA74" s="211"/>
      <c r="KB74" s="211"/>
      <c r="KC74" s="211"/>
      <c r="KD74" s="211"/>
      <c r="KE74" s="211"/>
      <c r="KF74" s="212"/>
    </row>
    <row r="75" spans="1:292" s="200" customFormat="1" ht="15.75" hidden="1" customHeight="1" x14ac:dyDescent="0.45">
      <c r="A75" s="1"/>
      <c r="B75" s="1"/>
      <c r="C75" s="1"/>
      <c r="D75" s="1"/>
      <c r="E75" s="1"/>
      <c r="F75" s="1"/>
      <c r="G75" s="1"/>
      <c r="H75" s="1"/>
      <c r="DA75" s="206"/>
      <c r="DB75" s="203"/>
      <c r="DC75" s="203"/>
      <c r="DD75" s="203"/>
      <c r="DE75" s="203"/>
      <c r="DF75" s="203"/>
      <c r="DG75" s="203"/>
      <c r="DQ75" s="203"/>
      <c r="DR75" s="203"/>
      <c r="DS75" s="203"/>
      <c r="DT75" s="203"/>
      <c r="DU75" s="203"/>
      <c r="DV75" s="203"/>
      <c r="DW75" s="203"/>
      <c r="DX75" s="203"/>
      <c r="DY75" s="203"/>
      <c r="DZ75" s="203"/>
      <c r="EA75" s="203"/>
      <c r="EB75" s="203"/>
      <c r="EX75" s="203"/>
      <c r="EY75" s="203"/>
      <c r="EZ75" s="203"/>
      <c r="FA75" s="203"/>
      <c r="FB75" s="203"/>
      <c r="FC75" s="203"/>
      <c r="FD75" s="203"/>
      <c r="FE75" s="203"/>
      <c r="FF75" s="203"/>
      <c r="FG75" s="203"/>
      <c r="FH75" s="203"/>
      <c r="GA75" s="203"/>
      <c r="GB75" s="203"/>
      <c r="GC75" s="203"/>
      <c r="GD75" s="203"/>
      <c r="GE75" s="203"/>
      <c r="GF75" s="203"/>
      <c r="GG75" s="203"/>
      <c r="GH75" s="203"/>
      <c r="GI75" s="203"/>
      <c r="GJ75" s="203"/>
      <c r="GK75" s="203"/>
      <c r="GL75" s="203"/>
      <c r="GM75" s="203"/>
      <c r="GN75" s="203"/>
      <c r="GO75" s="203"/>
      <c r="GP75" s="203"/>
      <c r="GQ75" s="203"/>
      <c r="IA75" s="210"/>
      <c r="IB75" s="211"/>
      <c r="IC75" s="211"/>
      <c r="ID75" s="211"/>
      <c r="IE75" s="211"/>
      <c r="IF75" s="211"/>
      <c r="IG75" s="211"/>
      <c r="IH75" s="211"/>
      <c r="II75" s="211"/>
      <c r="IJ75" s="211"/>
      <c r="IK75" s="211"/>
      <c r="IL75" s="211"/>
      <c r="IM75" s="211"/>
      <c r="IN75" s="211"/>
      <c r="IO75" s="211"/>
      <c r="IP75" s="211"/>
      <c r="IQ75" s="211"/>
      <c r="IR75" s="211"/>
      <c r="IS75" s="211"/>
      <c r="IT75" s="211"/>
      <c r="IU75" s="211"/>
      <c r="IV75" s="212"/>
      <c r="IY75" s="210"/>
      <c r="IZ75" s="211"/>
      <c r="JA75" s="211"/>
      <c r="JB75" s="211"/>
      <c r="JC75" s="211"/>
      <c r="JD75" s="211"/>
      <c r="JE75" s="211"/>
      <c r="JF75" s="211"/>
      <c r="JG75" s="211"/>
      <c r="JH75" s="211"/>
      <c r="JI75" s="211"/>
      <c r="JJ75" s="211"/>
      <c r="JK75" s="211"/>
      <c r="JL75" s="211"/>
      <c r="JM75" s="211"/>
      <c r="JN75" s="211"/>
      <c r="JO75" s="211"/>
      <c r="JP75" s="211"/>
      <c r="JQ75" s="211"/>
      <c r="JR75" s="211"/>
      <c r="JS75" s="211"/>
      <c r="JT75" s="211"/>
      <c r="JU75" s="211"/>
      <c r="JV75" s="211"/>
      <c r="JW75" s="211"/>
      <c r="JX75" s="211"/>
      <c r="JY75" s="211"/>
      <c r="JZ75" s="211"/>
      <c r="KA75" s="211"/>
      <c r="KB75" s="211"/>
      <c r="KC75" s="211"/>
      <c r="KD75" s="211"/>
      <c r="KE75" s="211"/>
      <c r="KF75" s="212"/>
    </row>
    <row r="76" spans="1:292" s="200" customFormat="1" ht="15.75" hidden="1" customHeight="1" x14ac:dyDescent="0.45">
      <c r="A76" s="1"/>
      <c r="B76" s="1"/>
      <c r="C76" s="1"/>
      <c r="D76" s="1"/>
      <c r="E76" s="1"/>
      <c r="F76" s="1"/>
      <c r="G76" s="1"/>
      <c r="H76" s="1"/>
      <c r="DA76" s="206"/>
      <c r="DB76" s="203"/>
      <c r="DC76" s="203"/>
      <c r="DD76" s="203"/>
      <c r="DE76" s="203"/>
      <c r="DF76" s="203"/>
      <c r="DG76" s="203"/>
      <c r="DQ76" s="203"/>
      <c r="DR76" s="203"/>
      <c r="DS76" s="203"/>
      <c r="DT76" s="203"/>
      <c r="DU76" s="203"/>
      <c r="DV76" s="203"/>
      <c r="DW76" s="203"/>
      <c r="DX76" s="203"/>
      <c r="DY76" s="203"/>
      <c r="DZ76" s="203"/>
      <c r="EA76" s="203"/>
      <c r="EB76" s="203"/>
      <c r="EX76" s="203"/>
      <c r="EY76" s="203"/>
      <c r="EZ76" s="203"/>
      <c r="FA76" s="203"/>
      <c r="FB76" s="203"/>
      <c r="FC76" s="203"/>
      <c r="FD76" s="203"/>
      <c r="FE76" s="203"/>
      <c r="FF76" s="203"/>
      <c r="FG76" s="203"/>
      <c r="FH76" s="203"/>
      <c r="GA76" s="203"/>
      <c r="GB76" s="203"/>
      <c r="GC76" s="203"/>
      <c r="GD76" s="203"/>
      <c r="GE76" s="203"/>
      <c r="GF76" s="203"/>
      <c r="GG76" s="203"/>
      <c r="GH76" s="203"/>
      <c r="GI76" s="203"/>
      <c r="GJ76" s="203"/>
      <c r="GK76" s="203"/>
      <c r="GL76" s="203"/>
      <c r="GM76" s="203"/>
      <c r="GN76" s="203"/>
      <c r="GO76" s="203"/>
      <c r="GP76" s="203"/>
      <c r="GQ76" s="203"/>
      <c r="IA76" s="210"/>
      <c r="IB76" s="211"/>
      <c r="IC76" s="211"/>
      <c r="ID76" s="211"/>
      <c r="IE76" s="211"/>
      <c r="IF76" s="211"/>
      <c r="IG76" s="211"/>
      <c r="IH76" s="211"/>
      <c r="II76" s="211"/>
      <c r="IJ76" s="211"/>
      <c r="IK76" s="211"/>
      <c r="IL76" s="211"/>
      <c r="IM76" s="211"/>
      <c r="IN76" s="211"/>
      <c r="IO76" s="211"/>
      <c r="IP76" s="211"/>
      <c r="IQ76" s="211"/>
      <c r="IR76" s="211"/>
      <c r="IS76" s="211"/>
      <c r="IT76" s="211"/>
      <c r="IU76" s="211"/>
      <c r="IV76" s="212"/>
      <c r="IY76" s="210"/>
      <c r="IZ76" s="211"/>
      <c r="JA76" s="211"/>
      <c r="JB76" s="211"/>
      <c r="JC76" s="211"/>
      <c r="JD76" s="211"/>
      <c r="JE76" s="211"/>
      <c r="JF76" s="211"/>
      <c r="JG76" s="211"/>
      <c r="JH76" s="211"/>
      <c r="JI76" s="211"/>
      <c r="JJ76" s="211"/>
      <c r="JK76" s="211"/>
      <c r="JL76" s="211"/>
      <c r="JM76" s="211"/>
      <c r="JN76" s="211"/>
      <c r="JO76" s="211"/>
      <c r="JP76" s="211"/>
      <c r="JQ76" s="211"/>
      <c r="JR76" s="211"/>
      <c r="JS76" s="211"/>
      <c r="JT76" s="211"/>
      <c r="JU76" s="211"/>
      <c r="JV76" s="211"/>
      <c r="JW76" s="211"/>
      <c r="JX76" s="211"/>
      <c r="JY76" s="211"/>
      <c r="JZ76" s="211"/>
      <c r="KA76" s="211"/>
      <c r="KB76" s="211"/>
      <c r="KC76" s="211"/>
      <c r="KD76" s="211"/>
      <c r="KE76" s="211"/>
      <c r="KF76" s="212"/>
    </row>
    <row r="77" spans="1:292" s="200" customFormat="1" ht="15.75" hidden="1" customHeight="1" x14ac:dyDescent="0.45">
      <c r="A77" s="1"/>
      <c r="B77" s="1"/>
      <c r="C77" s="1"/>
      <c r="D77" s="1"/>
      <c r="E77" s="1"/>
      <c r="F77" s="1"/>
      <c r="G77" s="1"/>
      <c r="H77" s="1"/>
      <c r="DA77" s="206"/>
      <c r="DB77" s="203"/>
      <c r="DC77" s="203"/>
      <c r="DD77" s="203"/>
      <c r="DE77" s="203"/>
      <c r="DF77" s="203"/>
      <c r="DG77" s="203"/>
      <c r="DQ77" s="203"/>
      <c r="DR77" s="203"/>
      <c r="DS77" s="203"/>
      <c r="DT77" s="203"/>
      <c r="DU77" s="203"/>
      <c r="DV77" s="203"/>
      <c r="DW77" s="203"/>
      <c r="DX77" s="203"/>
      <c r="DY77" s="203"/>
      <c r="DZ77" s="203"/>
      <c r="EA77" s="203"/>
      <c r="EB77" s="203"/>
      <c r="EX77" s="203"/>
      <c r="EY77" s="203"/>
      <c r="EZ77" s="203"/>
      <c r="FA77" s="203"/>
      <c r="FB77" s="203"/>
      <c r="FC77" s="203"/>
      <c r="FD77" s="203"/>
      <c r="FE77" s="203"/>
      <c r="FF77" s="203"/>
      <c r="FG77" s="203"/>
      <c r="FH77" s="203"/>
      <c r="GA77" s="203"/>
      <c r="GB77" s="203"/>
      <c r="GC77" s="203"/>
      <c r="GD77" s="203"/>
      <c r="GE77" s="203"/>
      <c r="GF77" s="203"/>
      <c r="GG77" s="203"/>
      <c r="GH77" s="203"/>
      <c r="GI77" s="203"/>
      <c r="GJ77" s="203"/>
      <c r="GK77" s="203"/>
      <c r="GL77" s="203"/>
      <c r="GM77" s="203"/>
      <c r="GN77" s="203"/>
      <c r="GO77" s="203"/>
      <c r="GP77" s="203"/>
      <c r="GQ77" s="203"/>
      <c r="IA77" s="210"/>
      <c r="IB77" s="211"/>
      <c r="IC77" s="211"/>
      <c r="ID77" s="211"/>
      <c r="IE77" s="211"/>
      <c r="IF77" s="211"/>
      <c r="IG77" s="211"/>
      <c r="IH77" s="211"/>
      <c r="II77" s="211"/>
      <c r="IJ77" s="211"/>
      <c r="IK77" s="211"/>
      <c r="IL77" s="211"/>
      <c r="IM77" s="211"/>
      <c r="IN77" s="211"/>
      <c r="IO77" s="211"/>
      <c r="IP77" s="211"/>
      <c r="IQ77" s="211"/>
      <c r="IR77" s="211"/>
      <c r="IS77" s="211"/>
      <c r="IT77" s="211"/>
      <c r="IU77" s="211"/>
      <c r="IV77" s="212"/>
      <c r="IY77" s="210"/>
      <c r="IZ77" s="211"/>
      <c r="JA77" s="211"/>
      <c r="JB77" s="211"/>
      <c r="JC77" s="211"/>
      <c r="JD77" s="211"/>
      <c r="JE77" s="211"/>
      <c r="JF77" s="211"/>
      <c r="JG77" s="211"/>
      <c r="JH77" s="211"/>
      <c r="JI77" s="211"/>
      <c r="JJ77" s="211"/>
      <c r="JK77" s="211"/>
      <c r="JL77" s="211"/>
      <c r="JM77" s="211"/>
      <c r="JN77" s="211"/>
      <c r="JO77" s="211"/>
      <c r="JP77" s="211"/>
      <c r="JQ77" s="211"/>
      <c r="JR77" s="211"/>
      <c r="JS77" s="211"/>
      <c r="JT77" s="211"/>
      <c r="JU77" s="211"/>
      <c r="JV77" s="211"/>
      <c r="JW77" s="211"/>
      <c r="JX77" s="211"/>
      <c r="JY77" s="211"/>
      <c r="JZ77" s="211"/>
      <c r="KA77" s="211"/>
      <c r="KB77" s="211"/>
      <c r="KC77" s="211"/>
      <c r="KD77" s="211"/>
      <c r="KE77" s="211"/>
      <c r="KF77" s="212"/>
    </row>
    <row r="78" spans="1:292" s="200" customFormat="1" ht="15.75" hidden="1" customHeight="1" x14ac:dyDescent="0.45">
      <c r="A78" s="1"/>
      <c r="B78" s="1"/>
      <c r="C78" s="1"/>
      <c r="D78" s="1"/>
      <c r="E78" s="1"/>
      <c r="F78" s="1"/>
      <c r="G78" s="1"/>
      <c r="H78" s="1"/>
      <c r="DA78" s="206"/>
      <c r="DB78" s="203"/>
      <c r="DC78" s="203"/>
      <c r="DD78" s="203"/>
      <c r="DE78" s="203"/>
      <c r="DF78" s="203"/>
      <c r="DG78" s="203"/>
      <c r="DQ78" s="203"/>
      <c r="DR78" s="203"/>
      <c r="DS78" s="203"/>
      <c r="DT78" s="203"/>
      <c r="DU78" s="203"/>
      <c r="DV78" s="203"/>
      <c r="DW78" s="203"/>
      <c r="DX78" s="203"/>
      <c r="DY78" s="203"/>
      <c r="DZ78" s="203"/>
      <c r="EA78" s="203"/>
      <c r="EB78" s="203"/>
      <c r="EX78" s="203"/>
      <c r="EY78" s="203"/>
      <c r="EZ78" s="203"/>
      <c r="FA78" s="203"/>
      <c r="FB78" s="203"/>
      <c r="FC78" s="203"/>
      <c r="FD78" s="203"/>
      <c r="FE78" s="203"/>
      <c r="FF78" s="203"/>
      <c r="FG78" s="203"/>
      <c r="FH78" s="203"/>
      <c r="GA78" s="203"/>
      <c r="GB78" s="203"/>
      <c r="GC78" s="203"/>
      <c r="GD78" s="203"/>
      <c r="GE78" s="203"/>
      <c r="GF78" s="203"/>
      <c r="GG78" s="203"/>
      <c r="GH78" s="203"/>
      <c r="GI78" s="203"/>
      <c r="GJ78" s="203"/>
      <c r="GK78" s="203"/>
      <c r="GL78" s="203"/>
      <c r="GM78" s="203"/>
      <c r="GN78" s="203"/>
      <c r="GO78" s="203"/>
      <c r="GP78" s="203"/>
      <c r="GQ78" s="203"/>
      <c r="IA78" s="210"/>
      <c r="IB78" s="211"/>
      <c r="IC78" s="211"/>
      <c r="ID78" s="211"/>
      <c r="IE78" s="211"/>
      <c r="IF78" s="211"/>
      <c r="IG78" s="211"/>
      <c r="IH78" s="211"/>
      <c r="II78" s="211"/>
      <c r="IJ78" s="211"/>
      <c r="IK78" s="211"/>
      <c r="IL78" s="211"/>
      <c r="IM78" s="211"/>
      <c r="IN78" s="211"/>
      <c r="IO78" s="211"/>
      <c r="IP78" s="211"/>
      <c r="IQ78" s="211"/>
      <c r="IR78" s="211"/>
      <c r="IS78" s="211"/>
      <c r="IT78" s="211"/>
      <c r="IU78" s="211"/>
      <c r="IV78" s="212"/>
      <c r="IY78" s="210"/>
      <c r="IZ78" s="211"/>
      <c r="JA78" s="211"/>
      <c r="JB78" s="211"/>
      <c r="JC78" s="211"/>
      <c r="JD78" s="211"/>
      <c r="JE78" s="211"/>
      <c r="JF78" s="211"/>
      <c r="JG78" s="211"/>
      <c r="JH78" s="211"/>
      <c r="JI78" s="211"/>
      <c r="JJ78" s="211"/>
      <c r="JK78" s="211"/>
      <c r="JL78" s="211"/>
      <c r="JM78" s="211"/>
      <c r="JN78" s="211"/>
      <c r="JO78" s="211"/>
      <c r="JP78" s="211"/>
      <c r="JQ78" s="211"/>
      <c r="JR78" s="211"/>
      <c r="JS78" s="211"/>
      <c r="JT78" s="211"/>
      <c r="JU78" s="211"/>
      <c r="JV78" s="211"/>
      <c r="JW78" s="211"/>
      <c r="JX78" s="211"/>
      <c r="JY78" s="211"/>
      <c r="JZ78" s="211"/>
      <c r="KA78" s="211"/>
      <c r="KB78" s="211"/>
      <c r="KC78" s="211"/>
      <c r="KD78" s="211"/>
      <c r="KE78" s="211"/>
      <c r="KF78" s="212"/>
    </row>
    <row r="79" spans="1:292" s="200" customFormat="1" ht="15.75" hidden="1" customHeight="1" x14ac:dyDescent="0.45">
      <c r="A79" s="1"/>
      <c r="B79" s="1"/>
      <c r="C79" s="1"/>
      <c r="D79" s="1"/>
      <c r="E79" s="1"/>
      <c r="F79" s="1"/>
      <c r="G79" s="1"/>
      <c r="H79" s="1"/>
      <c r="DA79" s="206"/>
      <c r="DB79" s="203"/>
      <c r="DC79" s="203"/>
      <c r="DD79" s="203"/>
      <c r="DE79" s="203"/>
      <c r="DF79" s="203"/>
      <c r="DG79" s="203"/>
      <c r="DQ79" s="203"/>
      <c r="DR79" s="203"/>
      <c r="DS79" s="203"/>
      <c r="DT79" s="203"/>
      <c r="DU79" s="203"/>
      <c r="DV79" s="203"/>
      <c r="DW79" s="203"/>
      <c r="DX79" s="203"/>
      <c r="DY79" s="203"/>
      <c r="DZ79" s="203"/>
      <c r="EA79" s="203"/>
      <c r="EB79" s="203"/>
      <c r="EX79" s="203"/>
      <c r="EY79" s="203"/>
      <c r="EZ79" s="203"/>
      <c r="FA79" s="203"/>
      <c r="FB79" s="203"/>
      <c r="FC79" s="203"/>
      <c r="FD79" s="203"/>
      <c r="FE79" s="203"/>
      <c r="FF79" s="203"/>
      <c r="FG79" s="203"/>
      <c r="FH79" s="203"/>
      <c r="GA79" s="203"/>
      <c r="GB79" s="203"/>
      <c r="GC79" s="203"/>
      <c r="GD79" s="203"/>
      <c r="GE79" s="203"/>
      <c r="GF79" s="203"/>
      <c r="GG79" s="203"/>
      <c r="GH79" s="203"/>
      <c r="GI79" s="203"/>
      <c r="GJ79" s="203"/>
      <c r="GK79" s="203"/>
      <c r="GL79" s="203"/>
      <c r="GM79" s="203"/>
      <c r="GN79" s="203"/>
      <c r="GO79" s="203"/>
      <c r="GP79" s="203"/>
      <c r="GQ79" s="203"/>
      <c r="IA79" s="210"/>
      <c r="IB79" s="211"/>
      <c r="IC79" s="211"/>
      <c r="ID79" s="211"/>
      <c r="IE79" s="211"/>
      <c r="IF79" s="211"/>
      <c r="IG79" s="211"/>
      <c r="IH79" s="211"/>
      <c r="II79" s="211"/>
      <c r="IJ79" s="211"/>
      <c r="IK79" s="211"/>
      <c r="IL79" s="211"/>
      <c r="IM79" s="211"/>
      <c r="IN79" s="211"/>
      <c r="IO79" s="211"/>
      <c r="IP79" s="211"/>
      <c r="IQ79" s="211"/>
      <c r="IR79" s="211"/>
      <c r="IS79" s="211"/>
      <c r="IT79" s="211"/>
      <c r="IU79" s="211"/>
      <c r="IV79" s="212"/>
      <c r="IY79" s="210"/>
      <c r="IZ79" s="211"/>
      <c r="JA79" s="211"/>
      <c r="JB79" s="211"/>
      <c r="JC79" s="211"/>
      <c r="JD79" s="211"/>
      <c r="JE79" s="211"/>
      <c r="JF79" s="211"/>
      <c r="JG79" s="211"/>
      <c r="JH79" s="211"/>
      <c r="JI79" s="211"/>
      <c r="JJ79" s="211"/>
      <c r="JK79" s="211"/>
      <c r="JL79" s="211"/>
      <c r="JM79" s="211"/>
      <c r="JN79" s="211"/>
      <c r="JO79" s="211"/>
      <c r="JP79" s="211"/>
      <c r="JQ79" s="211"/>
      <c r="JR79" s="211"/>
      <c r="JS79" s="211"/>
      <c r="JT79" s="211"/>
      <c r="JU79" s="211"/>
      <c r="JV79" s="211"/>
      <c r="JW79" s="211"/>
      <c r="JX79" s="211"/>
      <c r="JY79" s="211"/>
      <c r="JZ79" s="211"/>
      <c r="KA79" s="211"/>
      <c r="KB79" s="211"/>
      <c r="KC79" s="211"/>
      <c r="KD79" s="211"/>
      <c r="KE79" s="211"/>
      <c r="KF79" s="212"/>
    </row>
    <row r="80" spans="1:292" s="200" customFormat="1" ht="15.75" hidden="1" customHeight="1" x14ac:dyDescent="0.45">
      <c r="A80" s="1"/>
      <c r="B80" s="1"/>
      <c r="C80" s="1"/>
      <c r="D80" s="1"/>
      <c r="E80" s="1"/>
      <c r="F80" s="1"/>
      <c r="G80" s="1"/>
      <c r="H80" s="1"/>
      <c r="DA80" s="206"/>
      <c r="DB80" s="203"/>
      <c r="DC80" s="203"/>
      <c r="DD80" s="203"/>
      <c r="DE80" s="203"/>
      <c r="DF80" s="203"/>
      <c r="DG80" s="203"/>
      <c r="DQ80" s="203"/>
      <c r="DR80" s="203"/>
      <c r="DS80" s="203"/>
      <c r="DT80" s="203"/>
      <c r="DU80" s="203"/>
      <c r="DV80" s="203"/>
      <c r="DW80" s="203"/>
      <c r="DX80" s="203"/>
      <c r="DY80" s="203"/>
      <c r="DZ80" s="203"/>
      <c r="EA80" s="203"/>
      <c r="EB80" s="203"/>
      <c r="EX80" s="203"/>
      <c r="EY80" s="203"/>
      <c r="EZ80" s="203"/>
      <c r="FA80" s="203"/>
      <c r="FB80" s="203"/>
      <c r="FC80" s="203"/>
      <c r="FD80" s="203"/>
      <c r="FE80" s="203"/>
      <c r="FF80" s="203"/>
      <c r="FG80" s="203"/>
      <c r="FH80" s="203"/>
      <c r="GA80" s="203"/>
      <c r="GB80" s="203"/>
      <c r="GC80" s="203"/>
      <c r="GD80" s="203"/>
      <c r="GE80" s="203"/>
      <c r="GF80" s="203"/>
      <c r="GG80" s="203"/>
      <c r="GH80" s="203"/>
      <c r="GI80" s="203"/>
      <c r="GJ80" s="203"/>
      <c r="GK80" s="203"/>
      <c r="GL80" s="203"/>
      <c r="GM80" s="203"/>
      <c r="GN80" s="203"/>
      <c r="GO80" s="203"/>
      <c r="GP80" s="203"/>
      <c r="GQ80" s="203"/>
      <c r="IA80" s="210"/>
      <c r="IB80" s="211"/>
      <c r="IC80" s="211"/>
      <c r="ID80" s="211"/>
      <c r="IE80" s="211"/>
      <c r="IF80" s="211"/>
      <c r="IG80" s="211"/>
      <c r="IH80" s="211"/>
      <c r="II80" s="211"/>
      <c r="IJ80" s="211"/>
      <c r="IK80" s="211"/>
      <c r="IL80" s="211"/>
      <c r="IM80" s="211"/>
      <c r="IN80" s="211"/>
      <c r="IO80" s="211"/>
      <c r="IP80" s="211"/>
      <c r="IQ80" s="211"/>
      <c r="IR80" s="211"/>
      <c r="IS80" s="211"/>
      <c r="IT80" s="211"/>
      <c r="IU80" s="211"/>
      <c r="IV80" s="212"/>
      <c r="IY80" s="210"/>
      <c r="IZ80" s="211"/>
      <c r="JA80" s="211"/>
      <c r="JB80" s="211"/>
      <c r="JC80" s="211"/>
      <c r="JD80" s="211"/>
      <c r="JE80" s="211"/>
      <c r="JF80" s="211"/>
      <c r="JG80" s="211"/>
      <c r="JH80" s="211"/>
      <c r="JI80" s="211"/>
      <c r="JJ80" s="211"/>
      <c r="JK80" s="211"/>
      <c r="JL80" s="211"/>
      <c r="JM80" s="211"/>
      <c r="JN80" s="211"/>
      <c r="JO80" s="211"/>
      <c r="JP80" s="211"/>
      <c r="JQ80" s="211"/>
      <c r="JR80" s="211"/>
      <c r="JS80" s="211"/>
      <c r="JT80" s="211"/>
      <c r="JU80" s="211"/>
      <c r="JV80" s="211"/>
      <c r="JW80" s="211"/>
      <c r="JX80" s="211"/>
      <c r="JY80" s="211"/>
      <c r="JZ80" s="211"/>
      <c r="KA80" s="211"/>
      <c r="KB80" s="211"/>
      <c r="KC80" s="211"/>
      <c r="KD80" s="211"/>
      <c r="KE80" s="211"/>
      <c r="KF80" s="212"/>
    </row>
    <row r="81" spans="1:292" s="200" customFormat="1" ht="15.75" hidden="1" customHeight="1" x14ac:dyDescent="0.45">
      <c r="A81" s="1"/>
      <c r="B81" s="1"/>
      <c r="C81" s="1"/>
      <c r="D81" s="1"/>
      <c r="E81" s="1"/>
      <c r="F81" s="1"/>
      <c r="G81" s="1"/>
      <c r="H81" s="1"/>
      <c r="J81" s="214"/>
      <c r="DA81" s="206"/>
      <c r="DB81" s="203"/>
      <c r="DC81" s="203"/>
      <c r="DD81" s="203"/>
      <c r="DE81" s="203"/>
      <c r="DF81" s="203"/>
      <c r="DG81" s="203"/>
      <c r="DQ81" s="203"/>
      <c r="DR81" s="203"/>
      <c r="DS81" s="203"/>
      <c r="DT81" s="203"/>
      <c r="DU81" s="203"/>
      <c r="DV81" s="203"/>
      <c r="DW81" s="203"/>
      <c r="DX81" s="203"/>
      <c r="DY81" s="203"/>
      <c r="DZ81" s="203"/>
      <c r="EA81" s="203"/>
      <c r="EB81" s="203"/>
      <c r="EX81" s="203"/>
      <c r="EY81" s="203"/>
      <c r="EZ81" s="203"/>
      <c r="FA81" s="203"/>
      <c r="FB81" s="203"/>
      <c r="FC81" s="203"/>
      <c r="FD81" s="203"/>
      <c r="FE81" s="203"/>
      <c r="FF81" s="203"/>
      <c r="FG81" s="203"/>
      <c r="FH81" s="203"/>
      <c r="GA81" s="203"/>
      <c r="GB81" s="203"/>
      <c r="GC81" s="203"/>
      <c r="GD81" s="203"/>
      <c r="GE81" s="203"/>
      <c r="GF81" s="203"/>
      <c r="GG81" s="203"/>
      <c r="GH81" s="203"/>
      <c r="GI81" s="203"/>
      <c r="GJ81" s="203"/>
      <c r="GK81" s="203"/>
      <c r="GL81" s="203"/>
      <c r="GM81" s="203"/>
      <c r="GN81" s="203"/>
      <c r="GO81" s="203"/>
      <c r="GP81" s="203"/>
      <c r="GQ81" s="203"/>
      <c r="IA81" s="210"/>
      <c r="IB81" s="211"/>
      <c r="IC81" s="211"/>
      <c r="ID81" s="211"/>
      <c r="IE81" s="211"/>
      <c r="IF81" s="211"/>
      <c r="IG81" s="211"/>
      <c r="IH81" s="211"/>
      <c r="II81" s="211"/>
      <c r="IJ81" s="211"/>
      <c r="IK81" s="211"/>
      <c r="IL81" s="211"/>
      <c r="IM81" s="211"/>
      <c r="IN81" s="211"/>
      <c r="IO81" s="211"/>
      <c r="IP81" s="211"/>
      <c r="IQ81" s="211"/>
      <c r="IR81" s="211"/>
      <c r="IS81" s="211"/>
      <c r="IT81" s="211"/>
      <c r="IU81" s="211"/>
      <c r="IV81" s="212"/>
      <c r="IY81" s="210"/>
      <c r="IZ81" s="211"/>
      <c r="JA81" s="211"/>
      <c r="JB81" s="211"/>
      <c r="JC81" s="211"/>
      <c r="JD81" s="211"/>
      <c r="JE81" s="211"/>
      <c r="JF81" s="211"/>
      <c r="JG81" s="211"/>
      <c r="JH81" s="211"/>
      <c r="JI81" s="211"/>
      <c r="JJ81" s="211"/>
      <c r="JK81" s="211"/>
      <c r="JL81" s="211"/>
      <c r="JM81" s="211"/>
      <c r="JN81" s="211"/>
      <c r="JO81" s="211"/>
      <c r="JP81" s="211"/>
      <c r="JQ81" s="211"/>
      <c r="JR81" s="211"/>
      <c r="JS81" s="211"/>
      <c r="JT81" s="211"/>
      <c r="JU81" s="211"/>
      <c r="JV81" s="211"/>
      <c r="JW81" s="211"/>
      <c r="JX81" s="211"/>
      <c r="JY81" s="211"/>
      <c r="JZ81" s="211"/>
      <c r="KA81" s="211"/>
      <c r="KB81" s="211"/>
      <c r="KC81" s="211"/>
      <c r="KD81" s="211"/>
      <c r="KE81" s="211"/>
      <c r="KF81" s="212"/>
    </row>
    <row r="82" spans="1:292" s="200" customFormat="1" ht="15.75" hidden="1" customHeight="1" x14ac:dyDescent="0.45">
      <c r="A82" s="1"/>
      <c r="B82" s="1"/>
      <c r="C82" s="1"/>
      <c r="D82" s="1"/>
      <c r="E82" s="1"/>
      <c r="F82" s="1"/>
      <c r="G82" s="1"/>
      <c r="H82" s="1"/>
      <c r="J82" s="214"/>
      <c r="DA82" s="206"/>
      <c r="DB82" s="203"/>
      <c r="DC82" s="203"/>
      <c r="DD82" s="203"/>
      <c r="DE82" s="203"/>
      <c r="DF82" s="203"/>
      <c r="DG82" s="203"/>
      <c r="DQ82" s="203"/>
      <c r="DR82" s="203"/>
      <c r="DS82" s="203"/>
      <c r="DT82" s="203"/>
      <c r="DU82" s="203"/>
      <c r="DV82" s="203"/>
      <c r="DW82" s="203"/>
      <c r="DX82" s="203"/>
      <c r="DY82" s="203"/>
      <c r="DZ82" s="203"/>
      <c r="EA82" s="203"/>
      <c r="EB82" s="203"/>
      <c r="EX82" s="203"/>
      <c r="EY82" s="203"/>
      <c r="EZ82" s="203"/>
      <c r="FA82" s="203"/>
      <c r="FB82" s="203"/>
      <c r="FC82" s="203"/>
      <c r="FD82" s="203"/>
      <c r="FE82" s="203"/>
      <c r="FF82" s="203"/>
      <c r="FG82" s="203"/>
      <c r="FH82" s="203"/>
      <c r="GA82" s="203"/>
      <c r="GB82" s="203"/>
      <c r="GC82" s="203"/>
      <c r="GD82" s="203"/>
      <c r="GE82" s="203"/>
      <c r="GF82" s="203"/>
      <c r="GG82" s="203"/>
      <c r="GH82" s="203"/>
      <c r="GI82" s="203"/>
      <c r="GJ82" s="203"/>
      <c r="GK82" s="203"/>
      <c r="GL82" s="203"/>
      <c r="GM82" s="203"/>
      <c r="GN82" s="203"/>
      <c r="GO82" s="203"/>
      <c r="GP82" s="203"/>
      <c r="GQ82" s="203"/>
      <c r="IA82" s="210"/>
      <c r="IB82" s="211"/>
      <c r="IC82" s="211"/>
      <c r="ID82" s="211"/>
      <c r="IE82" s="211"/>
      <c r="IF82" s="211"/>
      <c r="IG82" s="211"/>
      <c r="IH82" s="211"/>
      <c r="II82" s="211"/>
      <c r="IJ82" s="211"/>
      <c r="IK82" s="211"/>
      <c r="IL82" s="211"/>
      <c r="IM82" s="211"/>
      <c r="IN82" s="211"/>
      <c r="IO82" s="211"/>
      <c r="IP82" s="211"/>
      <c r="IQ82" s="211"/>
      <c r="IR82" s="211"/>
      <c r="IS82" s="211"/>
      <c r="IT82" s="211"/>
      <c r="IU82" s="211"/>
      <c r="IV82" s="212"/>
      <c r="IY82" s="210"/>
      <c r="IZ82" s="211"/>
      <c r="JA82" s="211"/>
      <c r="JB82" s="211"/>
      <c r="JC82" s="211"/>
      <c r="JD82" s="211"/>
      <c r="JE82" s="211"/>
      <c r="JF82" s="211"/>
      <c r="JG82" s="211"/>
      <c r="JH82" s="211"/>
      <c r="JI82" s="211"/>
      <c r="JJ82" s="211"/>
      <c r="JK82" s="211"/>
      <c r="JL82" s="211"/>
      <c r="JM82" s="211"/>
      <c r="JN82" s="211"/>
      <c r="JO82" s="211"/>
      <c r="JP82" s="211"/>
      <c r="JQ82" s="211"/>
      <c r="JR82" s="211"/>
      <c r="JS82" s="211"/>
      <c r="JT82" s="211"/>
      <c r="JU82" s="211"/>
      <c r="JV82" s="211"/>
      <c r="JW82" s="211"/>
      <c r="JX82" s="211"/>
      <c r="JY82" s="211"/>
      <c r="JZ82" s="211"/>
      <c r="KA82" s="211"/>
      <c r="KB82" s="211"/>
      <c r="KC82" s="211"/>
      <c r="KD82" s="211"/>
      <c r="KE82" s="211"/>
      <c r="KF82" s="212"/>
    </row>
    <row r="83" spans="1:292" s="200" customFormat="1" ht="15.75" hidden="1" customHeight="1" x14ac:dyDescent="0.45">
      <c r="A83" s="1"/>
      <c r="B83" s="1"/>
      <c r="C83" s="1"/>
      <c r="D83" s="1"/>
      <c r="E83" s="1"/>
      <c r="F83" s="1"/>
      <c r="G83" s="1"/>
      <c r="H83" s="1"/>
      <c r="J83" s="214"/>
      <c r="K83" s="220"/>
      <c r="DA83" s="206"/>
      <c r="DB83" s="203"/>
      <c r="DC83" s="203"/>
      <c r="DD83" s="203"/>
      <c r="DE83" s="203"/>
      <c r="DF83" s="203"/>
      <c r="DG83" s="203"/>
      <c r="DQ83" s="203"/>
      <c r="DR83" s="203"/>
      <c r="DS83" s="203"/>
      <c r="DT83" s="203"/>
      <c r="DU83" s="203"/>
      <c r="DV83" s="203"/>
      <c r="DW83" s="203"/>
      <c r="DX83" s="203"/>
      <c r="DY83" s="203"/>
      <c r="DZ83" s="203"/>
      <c r="EA83" s="203"/>
      <c r="EB83" s="203"/>
      <c r="EX83" s="203"/>
      <c r="EY83" s="203"/>
      <c r="EZ83" s="203"/>
      <c r="FA83" s="203"/>
      <c r="FB83" s="203"/>
      <c r="FC83" s="203"/>
      <c r="FD83" s="203"/>
      <c r="FE83" s="203"/>
      <c r="FF83" s="203"/>
      <c r="FG83" s="203"/>
      <c r="FH83" s="203"/>
      <c r="GA83" s="203"/>
      <c r="GB83" s="203"/>
      <c r="GC83" s="203"/>
      <c r="GD83" s="203"/>
      <c r="GE83" s="203"/>
      <c r="GF83" s="203"/>
      <c r="GG83" s="203"/>
      <c r="GH83" s="203"/>
      <c r="GI83" s="203"/>
      <c r="GJ83" s="203"/>
      <c r="GK83" s="203"/>
      <c r="GL83" s="203"/>
      <c r="GM83" s="203"/>
      <c r="GN83" s="203"/>
      <c r="GO83" s="203"/>
      <c r="GP83" s="203"/>
      <c r="GQ83" s="203"/>
      <c r="IA83" s="210"/>
      <c r="IB83" s="211"/>
      <c r="IC83" s="211"/>
      <c r="ID83" s="211"/>
      <c r="IE83" s="211"/>
      <c r="IF83" s="211"/>
      <c r="IG83" s="211"/>
      <c r="IH83" s="211"/>
      <c r="II83" s="211"/>
      <c r="IJ83" s="211"/>
      <c r="IK83" s="211"/>
      <c r="IL83" s="211"/>
      <c r="IM83" s="211"/>
      <c r="IN83" s="211"/>
      <c r="IO83" s="211"/>
      <c r="IP83" s="211"/>
      <c r="IQ83" s="211"/>
      <c r="IR83" s="211"/>
      <c r="IS83" s="211"/>
      <c r="IT83" s="211"/>
      <c r="IU83" s="211"/>
      <c r="IV83" s="212"/>
      <c r="IY83" s="210"/>
      <c r="IZ83" s="211"/>
      <c r="JA83" s="211"/>
      <c r="JB83" s="211"/>
      <c r="JC83" s="211"/>
      <c r="JD83" s="211"/>
      <c r="JE83" s="211"/>
      <c r="JF83" s="211"/>
      <c r="JG83" s="211"/>
      <c r="JH83" s="211"/>
      <c r="JI83" s="211"/>
      <c r="JJ83" s="211"/>
      <c r="JK83" s="211"/>
      <c r="JL83" s="211"/>
      <c r="JM83" s="211"/>
      <c r="JN83" s="211"/>
      <c r="JO83" s="211"/>
      <c r="JP83" s="211"/>
      <c r="JQ83" s="211"/>
      <c r="JR83" s="211"/>
      <c r="JS83" s="211"/>
      <c r="JT83" s="211"/>
      <c r="JU83" s="211"/>
      <c r="JV83" s="211"/>
      <c r="JW83" s="211"/>
      <c r="JX83" s="211"/>
      <c r="JY83" s="211"/>
      <c r="JZ83" s="211"/>
      <c r="KA83" s="211"/>
      <c r="KB83" s="211"/>
      <c r="KC83" s="211"/>
      <c r="KD83" s="211"/>
      <c r="KE83" s="211"/>
      <c r="KF83" s="212"/>
    </row>
    <row r="84" spans="1:292" s="200" customFormat="1" ht="15.75" hidden="1" customHeight="1" x14ac:dyDescent="0.45">
      <c r="A84" s="1"/>
      <c r="B84" s="1"/>
      <c r="C84" s="1"/>
      <c r="D84" s="1"/>
      <c r="E84" s="1"/>
      <c r="F84" s="1"/>
      <c r="G84" s="1"/>
      <c r="H84" s="1"/>
      <c r="J84" s="214"/>
      <c r="DA84" s="206"/>
      <c r="DB84" s="203"/>
      <c r="DC84" s="203"/>
      <c r="DD84" s="203"/>
      <c r="DE84" s="203"/>
      <c r="DF84" s="203"/>
      <c r="DG84" s="203"/>
      <c r="DQ84" s="203"/>
      <c r="DR84" s="203"/>
      <c r="DS84" s="203"/>
      <c r="DT84" s="203"/>
      <c r="DU84" s="203"/>
      <c r="DV84" s="203"/>
      <c r="DW84" s="203"/>
      <c r="DX84" s="203"/>
      <c r="DY84" s="203"/>
      <c r="DZ84" s="203"/>
      <c r="EA84" s="203"/>
      <c r="EB84" s="203"/>
      <c r="EX84" s="203"/>
      <c r="EY84" s="203"/>
      <c r="EZ84" s="203"/>
      <c r="FA84" s="203"/>
      <c r="FB84" s="203"/>
      <c r="FC84" s="203"/>
      <c r="FD84" s="203"/>
      <c r="FE84" s="203"/>
      <c r="FF84" s="203"/>
      <c r="FG84" s="203"/>
      <c r="FH84" s="203"/>
      <c r="GA84" s="203"/>
      <c r="GB84" s="203"/>
      <c r="GC84" s="203"/>
      <c r="GD84" s="203"/>
      <c r="GE84" s="203"/>
      <c r="GF84" s="203"/>
      <c r="GG84" s="203"/>
      <c r="GH84" s="203"/>
      <c r="GI84" s="203"/>
      <c r="GJ84" s="203"/>
      <c r="GK84" s="203"/>
      <c r="GL84" s="203"/>
      <c r="GM84" s="203"/>
      <c r="GN84" s="203"/>
      <c r="GO84" s="203"/>
      <c r="GP84" s="203"/>
      <c r="GQ84" s="203"/>
      <c r="IA84" s="210"/>
      <c r="IB84" s="211"/>
      <c r="IC84" s="211"/>
      <c r="ID84" s="211"/>
      <c r="IE84" s="211"/>
      <c r="IF84" s="211"/>
      <c r="IG84" s="211"/>
      <c r="IH84" s="211"/>
      <c r="II84" s="211"/>
      <c r="IJ84" s="211"/>
      <c r="IK84" s="211"/>
      <c r="IL84" s="211"/>
      <c r="IM84" s="211"/>
      <c r="IN84" s="211"/>
      <c r="IO84" s="211"/>
      <c r="IP84" s="211"/>
      <c r="IQ84" s="211"/>
      <c r="IR84" s="211"/>
      <c r="IS84" s="211"/>
      <c r="IT84" s="211"/>
      <c r="IU84" s="211"/>
      <c r="IV84" s="212"/>
      <c r="IY84" s="210"/>
      <c r="IZ84" s="211"/>
      <c r="JA84" s="211"/>
      <c r="JB84" s="211"/>
      <c r="JC84" s="211"/>
      <c r="JD84" s="211"/>
      <c r="JE84" s="211"/>
      <c r="JF84" s="211"/>
      <c r="JG84" s="211"/>
      <c r="JH84" s="211"/>
      <c r="JI84" s="211"/>
      <c r="JJ84" s="211"/>
      <c r="JK84" s="211"/>
      <c r="JL84" s="211"/>
      <c r="JM84" s="211"/>
      <c r="JN84" s="211"/>
      <c r="JO84" s="211"/>
      <c r="JP84" s="211"/>
      <c r="JQ84" s="211"/>
      <c r="JR84" s="211"/>
      <c r="JS84" s="211"/>
      <c r="JT84" s="211"/>
      <c r="JU84" s="211"/>
      <c r="JV84" s="211"/>
      <c r="JW84" s="211"/>
      <c r="JX84" s="211"/>
      <c r="JY84" s="211"/>
      <c r="JZ84" s="211"/>
      <c r="KA84" s="211"/>
      <c r="KB84" s="211"/>
      <c r="KC84" s="211"/>
      <c r="KD84" s="211"/>
      <c r="KE84" s="211"/>
      <c r="KF84" s="212"/>
    </row>
    <row r="85" spans="1:292" s="200" customFormat="1" ht="15.75" hidden="1" customHeight="1" x14ac:dyDescent="0.45">
      <c r="A85" s="1"/>
      <c r="B85" s="1"/>
      <c r="C85" s="1"/>
      <c r="D85" s="1"/>
      <c r="E85" s="1"/>
      <c r="F85" s="1"/>
      <c r="G85" s="1"/>
      <c r="H85" s="1"/>
      <c r="J85" s="214"/>
      <c r="DA85" s="206"/>
      <c r="DB85" s="203"/>
      <c r="DC85" s="203"/>
      <c r="DD85" s="203"/>
      <c r="DE85" s="203"/>
      <c r="DF85" s="203"/>
      <c r="DG85" s="203"/>
      <c r="DQ85" s="203"/>
      <c r="DR85" s="203"/>
      <c r="DS85" s="203"/>
      <c r="DT85" s="203"/>
      <c r="DU85" s="203"/>
      <c r="DV85" s="203"/>
      <c r="DW85" s="203"/>
      <c r="DX85" s="203"/>
      <c r="DY85" s="203"/>
      <c r="DZ85" s="203"/>
      <c r="EA85" s="203"/>
      <c r="EB85" s="203"/>
      <c r="EX85" s="203"/>
      <c r="EY85" s="203"/>
      <c r="EZ85" s="203"/>
      <c r="FA85" s="203"/>
      <c r="FB85" s="203"/>
      <c r="FC85" s="203"/>
      <c r="FD85" s="203"/>
      <c r="FE85" s="203"/>
      <c r="FF85" s="203"/>
      <c r="FG85" s="203"/>
      <c r="FH85" s="203"/>
      <c r="GA85" s="203"/>
      <c r="GB85" s="203"/>
      <c r="GC85" s="203"/>
      <c r="GD85" s="203"/>
      <c r="GE85" s="203"/>
      <c r="GF85" s="203"/>
      <c r="GG85" s="203"/>
      <c r="GH85" s="203"/>
      <c r="GI85" s="203"/>
      <c r="GJ85" s="203"/>
      <c r="GK85" s="203"/>
      <c r="GL85" s="203"/>
      <c r="GM85" s="203"/>
      <c r="GN85" s="203"/>
      <c r="GO85" s="203"/>
      <c r="GP85" s="203"/>
      <c r="GQ85" s="203"/>
      <c r="IA85" s="210"/>
      <c r="IB85" s="211"/>
      <c r="IC85" s="211"/>
      <c r="ID85" s="211"/>
      <c r="IE85" s="211"/>
      <c r="IF85" s="211"/>
      <c r="IG85" s="211"/>
      <c r="IH85" s="211"/>
      <c r="II85" s="211"/>
      <c r="IJ85" s="211"/>
      <c r="IK85" s="211"/>
      <c r="IL85" s="211"/>
      <c r="IM85" s="211"/>
      <c r="IN85" s="211"/>
      <c r="IO85" s="211"/>
      <c r="IP85" s="211"/>
      <c r="IQ85" s="211"/>
      <c r="IR85" s="211"/>
      <c r="IS85" s="211"/>
      <c r="IT85" s="211"/>
      <c r="IU85" s="211"/>
      <c r="IV85" s="212"/>
      <c r="IY85" s="210"/>
      <c r="IZ85" s="211"/>
      <c r="JA85" s="211"/>
      <c r="JB85" s="211"/>
      <c r="JC85" s="211"/>
      <c r="JD85" s="211"/>
      <c r="JE85" s="211"/>
      <c r="JF85" s="211"/>
      <c r="JG85" s="211"/>
      <c r="JH85" s="211"/>
      <c r="JI85" s="211"/>
      <c r="JJ85" s="211"/>
      <c r="JK85" s="211"/>
      <c r="JL85" s="211"/>
      <c r="JM85" s="211"/>
      <c r="JN85" s="211"/>
      <c r="JO85" s="211"/>
      <c r="JP85" s="211"/>
      <c r="JQ85" s="211"/>
      <c r="JR85" s="211"/>
      <c r="JS85" s="211"/>
      <c r="JT85" s="211"/>
      <c r="JU85" s="211"/>
      <c r="JV85" s="211"/>
      <c r="JW85" s="211"/>
      <c r="JX85" s="211"/>
      <c r="JY85" s="211"/>
      <c r="JZ85" s="211"/>
      <c r="KA85" s="211"/>
      <c r="KB85" s="211"/>
      <c r="KC85" s="211"/>
      <c r="KD85" s="211"/>
      <c r="KE85" s="211"/>
      <c r="KF85" s="212"/>
    </row>
    <row r="86" spans="1:292" s="200" customFormat="1" ht="15.75" hidden="1" customHeight="1" x14ac:dyDescent="0.45">
      <c r="A86" s="1"/>
      <c r="B86" s="1"/>
      <c r="C86" s="1"/>
      <c r="D86" s="1"/>
      <c r="E86" s="1"/>
      <c r="F86" s="1"/>
      <c r="G86" s="1"/>
      <c r="H86" s="1"/>
      <c r="J86" s="214"/>
      <c r="K86" s="220"/>
      <c r="DA86" s="206"/>
      <c r="DB86" s="203"/>
      <c r="DC86" s="203"/>
      <c r="DD86" s="203"/>
      <c r="DE86" s="203"/>
      <c r="DF86" s="203"/>
      <c r="DG86" s="203"/>
      <c r="DQ86" s="203"/>
      <c r="DR86" s="203"/>
      <c r="DS86" s="203"/>
      <c r="DT86" s="203"/>
      <c r="DU86" s="203"/>
      <c r="DV86" s="203"/>
      <c r="DW86" s="203"/>
      <c r="DX86" s="203"/>
      <c r="DY86" s="203"/>
      <c r="DZ86" s="203"/>
      <c r="EA86" s="203"/>
      <c r="EB86" s="203"/>
      <c r="EX86" s="203"/>
      <c r="EY86" s="203"/>
      <c r="EZ86" s="203"/>
      <c r="FA86" s="203"/>
      <c r="FB86" s="203"/>
      <c r="FC86" s="203"/>
      <c r="FD86" s="203"/>
      <c r="FE86" s="203"/>
      <c r="FF86" s="203"/>
      <c r="FG86" s="203"/>
      <c r="FH86" s="203"/>
      <c r="GA86" s="203"/>
      <c r="GB86" s="203"/>
      <c r="GC86" s="203"/>
      <c r="GD86" s="203"/>
      <c r="GE86" s="203"/>
      <c r="GF86" s="203"/>
      <c r="GG86" s="203"/>
      <c r="GH86" s="203"/>
      <c r="GI86" s="203"/>
      <c r="GJ86" s="203"/>
      <c r="GK86" s="203"/>
      <c r="GL86" s="203"/>
      <c r="GM86" s="203"/>
      <c r="GN86" s="203"/>
      <c r="GO86" s="203"/>
      <c r="GP86" s="203"/>
      <c r="GQ86" s="203"/>
      <c r="IA86" s="210"/>
      <c r="IB86" s="211"/>
      <c r="IC86" s="211"/>
      <c r="ID86" s="211"/>
      <c r="IE86" s="211"/>
      <c r="IF86" s="211"/>
      <c r="IG86" s="211"/>
      <c r="IH86" s="211"/>
      <c r="II86" s="211"/>
      <c r="IJ86" s="211"/>
      <c r="IK86" s="211"/>
      <c r="IL86" s="211"/>
      <c r="IM86" s="211"/>
      <c r="IN86" s="211"/>
      <c r="IO86" s="211"/>
      <c r="IP86" s="211"/>
      <c r="IQ86" s="211"/>
      <c r="IR86" s="211"/>
      <c r="IS86" s="211"/>
      <c r="IT86" s="211"/>
      <c r="IU86" s="211"/>
      <c r="IV86" s="212"/>
      <c r="IY86" s="210"/>
      <c r="IZ86" s="211"/>
      <c r="JA86" s="211"/>
      <c r="JB86" s="211"/>
      <c r="JC86" s="211"/>
      <c r="JD86" s="211"/>
      <c r="JE86" s="211"/>
      <c r="JF86" s="211"/>
      <c r="JG86" s="211"/>
      <c r="JH86" s="211"/>
      <c r="JI86" s="211"/>
      <c r="JJ86" s="211"/>
      <c r="JK86" s="211"/>
      <c r="JL86" s="211"/>
      <c r="JM86" s="211"/>
      <c r="JN86" s="211"/>
      <c r="JO86" s="211"/>
      <c r="JP86" s="211"/>
      <c r="JQ86" s="211"/>
      <c r="JR86" s="211"/>
      <c r="JS86" s="211"/>
      <c r="JT86" s="211"/>
      <c r="JU86" s="211"/>
      <c r="JV86" s="211"/>
      <c r="JW86" s="211"/>
      <c r="JX86" s="211"/>
      <c r="JY86" s="211"/>
      <c r="JZ86" s="211"/>
      <c r="KA86" s="211"/>
      <c r="KB86" s="211"/>
      <c r="KC86" s="211"/>
      <c r="KD86" s="211"/>
      <c r="KE86" s="211"/>
      <c r="KF86" s="212"/>
    </row>
    <row r="87" spans="1:292" s="200" customFormat="1" ht="15.75" hidden="1" customHeight="1" x14ac:dyDescent="0.45">
      <c r="A87" s="1"/>
      <c r="B87" s="1"/>
      <c r="C87" s="1"/>
      <c r="D87" s="1"/>
      <c r="E87" s="1"/>
      <c r="F87" s="1"/>
      <c r="G87" s="1"/>
      <c r="H87" s="1"/>
      <c r="J87" s="214"/>
      <c r="DA87" s="206"/>
      <c r="DB87" s="203"/>
      <c r="DC87" s="203"/>
      <c r="DD87" s="203"/>
      <c r="DE87" s="203"/>
      <c r="DF87" s="203"/>
      <c r="DG87" s="203"/>
      <c r="DQ87" s="203"/>
      <c r="DR87" s="203"/>
      <c r="DS87" s="203"/>
      <c r="DT87" s="203"/>
      <c r="DU87" s="203"/>
      <c r="DV87" s="203"/>
      <c r="DW87" s="203"/>
      <c r="DX87" s="203"/>
      <c r="DY87" s="203"/>
      <c r="DZ87" s="203"/>
      <c r="EA87" s="203"/>
      <c r="EB87" s="203"/>
      <c r="EX87" s="203"/>
      <c r="EY87" s="203"/>
      <c r="EZ87" s="203"/>
      <c r="FA87" s="203"/>
      <c r="FB87" s="203"/>
      <c r="FC87" s="203"/>
      <c r="FD87" s="203"/>
      <c r="FE87" s="203"/>
      <c r="FF87" s="203"/>
      <c r="FG87" s="203"/>
      <c r="FH87" s="203"/>
      <c r="GA87" s="203"/>
      <c r="GB87" s="203"/>
      <c r="GC87" s="203"/>
      <c r="GD87" s="203"/>
      <c r="GE87" s="203"/>
      <c r="GF87" s="203"/>
      <c r="GG87" s="203"/>
      <c r="GH87" s="203"/>
      <c r="GI87" s="203"/>
      <c r="GJ87" s="203"/>
      <c r="GK87" s="203"/>
      <c r="GL87" s="203"/>
      <c r="GM87" s="203"/>
      <c r="GN87" s="203"/>
      <c r="GO87" s="203"/>
      <c r="GP87" s="203"/>
      <c r="GQ87" s="203"/>
      <c r="IA87" s="210"/>
      <c r="IB87" s="211"/>
      <c r="IC87" s="211"/>
      <c r="ID87" s="211"/>
      <c r="IE87" s="211"/>
      <c r="IF87" s="211"/>
      <c r="IG87" s="211"/>
      <c r="IH87" s="211"/>
      <c r="II87" s="211"/>
      <c r="IJ87" s="211"/>
      <c r="IK87" s="211"/>
      <c r="IL87" s="211"/>
      <c r="IM87" s="211"/>
      <c r="IN87" s="211"/>
      <c r="IO87" s="211"/>
      <c r="IP87" s="211"/>
      <c r="IQ87" s="211"/>
      <c r="IR87" s="211"/>
      <c r="IS87" s="211"/>
      <c r="IT87" s="211"/>
      <c r="IU87" s="211"/>
      <c r="IV87" s="212"/>
      <c r="IY87" s="210"/>
      <c r="IZ87" s="211"/>
      <c r="JA87" s="211"/>
      <c r="JB87" s="211"/>
      <c r="JC87" s="211"/>
      <c r="JD87" s="211"/>
      <c r="JE87" s="211"/>
      <c r="JF87" s="211"/>
      <c r="JG87" s="211"/>
      <c r="JH87" s="211"/>
      <c r="JI87" s="211"/>
      <c r="JJ87" s="211"/>
      <c r="JK87" s="211"/>
      <c r="JL87" s="211"/>
      <c r="JM87" s="211"/>
      <c r="JN87" s="211"/>
      <c r="JO87" s="211"/>
      <c r="JP87" s="211"/>
      <c r="JQ87" s="211"/>
      <c r="JR87" s="211"/>
      <c r="JS87" s="211"/>
      <c r="JT87" s="211"/>
      <c r="JU87" s="211"/>
      <c r="JV87" s="211"/>
      <c r="JW87" s="211"/>
      <c r="JX87" s="211"/>
      <c r="JY87" s="211"/>
      <c r="JZ87" s="211"/>
      <c r="KA87" s="211"/>
      <c r="KB87" s="211"/>
      <c r="KC87" s="211"/>
      <c r="KD87" s="211"/>
      <c r="KE87" s="211"/>
      <c r="KF87" s="212"/>
    </row>
    <row r="88" spans="1:292" s="200" customFormat="1" ht="15.75" hidden="1" customHeight="1" x14ac:dyDescent="0.45">
      <c r="A88" s="1"/>
      <c r="B88" s="1"/>
      <c r="C88" s="1"/>
      <c r="D88" s="1"/>
      <c r="E88" s="1"/>
      <c r="F88" s="1"/>
      <c r="G88" s="1"/>
      <c r="H88" s="1"/>
      <c r="J88" s="214"/>
      <c r="DA88" s="206"/>
      <c r="DB88" s="203"/>
      <c r="DC88" s="203"/>
      <c r="DD88" s="203"/>
      <c r="DE88" s="203"/>
      <c r="DF88" s="203"/>
      <c r="DG88" s="203"/>
      <c r="DQ88" s="203"/>
      <c r="DR88" s="203"/>
      <c r="DS88" s="203"/>
      <c r="DT88" s="203"/>
      <c r="DU88" s="203"/>
      <c r="DV88" s="203"/>
      <c r="DW88" s="203"/>
      <c r="DX88" s="203"/>
      <c r="DY88" s="203"/>
      <c r="DZ88" s="203"/>
      <c r="EA88" s="203"/>
      <c r="EB88" s="203"/>
      <c r="EX88" s="203"/>
      <c r="EY88" s="203"/>
      <c r="EZ88" s="203"/>
      <c r="FA88" s="203"/>
      <c r="FB88" s="203"/>
      <c r="FC88" s="203"/>
      <c r="FD88" s="203"/>
      <c r="FE88" s="203"/>
      <c r="FF88" s="203"/>
      <c r="FG88" s="203"/>
      <c r="FH88" s="203"/>
      <c r="GA88" s="203"/>
      <c r="GB88" s="203"/>
      <c r="GC88" s="203"/>
      <c r="GD88" s="203"/>
      <c r="GE88" s="203"/>
      <c r="GF88" s="203"/>
      <c r="GG88" s="203"/>
      <c r="GH88" s="203"/>
      <c r="GI88" s="203"/>
      <c r="GJ88" s="203"/>
      <c r="GK88" s="203"/>
      <c r="GL88" s="203"/>
      <c r="GM88" s="203"/>
      <c r="GN88" s="203"/>
      <c r="GO88" s="203"/>
      <c r="GP88" s="203"/>
      <c r="GQ88" s="203"/>
      <c r="IA88" s="210"/>
      <c r="IB88" s="211"/>
      <c r="IC88" s="211"/>
      <c r="ID88" s="211"/>
      <c r="IE88" s="211"/>
      <c r="IF88" s="211"/>
      <c r="IG88" s="211"/>
      <c r="IH88" s="211"/>
      <c r="II88" s="211"/>
      <c r="IJ88" s="211"/>
      <c r="IK88" s="211"/>
      <c r="IL88" s="211"/>
      <c r="IM88" s="211"/>
      <c r="IN88" s="211"/>
      <c r="IO88" s="211"/>
      <c r="IP88" s="211"/>
      <c r="IQ88" s="211"/>
      <c r="IR88" s="211"/>
      <c r="IS88" s="211"/>
      <c r="IT88" s="211"/>
      <c r="IU88" s="211"/>
      <c r="IV88" s="212"/>
      <c r="IY88" s="210"/>
      <c r="IZ88" s="211"/>
      <c r="JA88" s="211"/>
      <c r="JB88" s="211"/>
      <c r="JC88" s="211"/>
      <c r="JD88" s="211"/>
      <c r="JE88" s="211"/>
      <c r="JF88" s="211"/>
      <c r="JG88" s="211"/>
      <c r="JH88" s="211"/>
      <c r="JI88" s="211"/>
      <c r="JJ88" s="211"/>
      <c r="JK88" s="211"/>
      <c r="JL88" s="211"/>
      <c r="JM88" s="211"/>
      <c r="JN88" s="211"/>
      <c r="JO88" s="211"/>
      <c r="JP88" s="211"/>
      <c r="JQ88" s="211"/>
      <c r="JR88" s="211"/>
      <c r="JS88" s="211"/>
      <c r="JT88" s="211"/>
      <c r="JU88" s="211"/>
      <c r="JV88" s="211"/>
      <c r="JW88" s="211"/>
      <c r="JX88" s="211"/>
      <c r="JY88" s="211"/>
      <c r="JZ88" s="211"/>
      <c r="KA88" s="211"/>
      <c r="KB88" s="211"/>
      <c r="KC88" s="211"/>
      <c r="KD88" s="211"/>
      <c r="KE88" s="211"/>
      <c r="KF88" s="212"/>
    </row>
    <row r="89" spans="1:292" s="200" customFormat="1" ht="15.75" hidden="1" customHeight="1" x14ac:dyDescent="0.45">
      <c r="A89" s="1"/>
      <c r="B89" s="1"/>
      <c r="C89" s="1"/>
      <c r="D89" s="1"/>
      <c r="E89" s="1"/>
      <c r="F89" s="1"/>
      <c r="G89" s="1"/>
      <c r="H89" s="1"/>
      <c r="J89" s="214"/>
      <c r="K89" s="220"/>
      <c r="DA89" s="206"/>
      <c r="DB89" s="203"/>
      <c r="DC89" s="203"/>
      <c r="DD89" s="203"/>
      <c r="DE89" s="203"/>
      <c r="DF89" s="203"/>
      <c r="DG89" s="203"/>
      <c r="DQ89" s="203"/>
      <c r="DR89" s="203"/>
      <c r="DS89" s="203"/>
      <c r="DT89" s="203"/>
      <c r="DU89" s="203"/>
      <c r="DV89" s="203"/>
      <c r="DW89" s="203"/>
      <c r="DX89" s="203"/>
      <c r="DY89" s="203"/>
      <c r="DZ89" s="203"/>
      <c r="EA89" s="203"/>
      <c r="EB89" s="203"/>
      <c r="EX89" s="203"/>
      <c r="EY89" s="203"/>
      <c r="EZ89" s="203"/>
      <c r="FA89" s="203"/>
      <c r="FB89" s="203"/>
      <c r="FC89" s="203"/>
      <c r="FD89" s="203"/>
      <c r="FE89" s="203"/>
      <c r="FF89" s="203"/>
      <c r="FG89" s="203"/>
      <c r="FH89" s="203"/>
      <c r="GA89" s="203"/>
      <c r="GB89" s="203"/>
      <c r="GC89" s="203"/>
      <c r="GD89" s="203"/>
      <c r="GE89" s="203"/>
      <c r="GF89" s="203"/>
      <c r="GG89" s="203"/>
      <c r="GH89" s="203"/>
      <c r="GI89" s="203"/>
      <c r="GJ89" s="203"/>
      <c r="GK89" s="203"/>
      <c r="GL89" s="203"/>
      <c r="GM89" s="203"/>
      <c r="GN89" s="203"/>
      <c r="GO89" s="203"/>
      <c r="GP89" s="203"/>
      <c r="GQ89" s="203"/>
      <c r="IA89" s="210"/>
      <c r="IB89" s="211"/>
      <c r="IC89" s="211"/>
      <c r="ID89" s="211"/>
      <c r="IE89" s="211"/>
      <c r="IF89" s="211"/>
      <c r="IG89" s="211"/>
      <c r="IH89" s="211"/>
      <c r="II89" s="211"/>
      <c r="IJ89" s="211"/>
      <c r="IK89" s="211"/>
      <c r="IL89" s="211"/>
      <c r="IM89" s="211"/>
      <c r="IN89" s="211"/>
      <c r="IO89" s="211"/>
      <c r="IP89" s="211"/>
      <c r="IQ89" s="211"/>
      <c r="IR89" s="211"/>
      <c r="IS89" s="211"/>
      <c r="IT89" s="211"/>
      <c r="IU89" s="211"/>
      <c r="IV89" s="212"/>
      <c r="IY89" s="210"/>
      <c r="IZ89" s="211"/>
      <c r="JA89" s="211"/>
      <c r="JB89" s="211"/>
      <c r="JC89" s="211"/>
      <c r="JD89" s="211"/>
      <c r="JE89" s="211"/>
      <c r="JF89" s="211"/>
      <c r="JG89" s="211"/>
      <c r="JH89" s="211"/>
      <c r="JI89" s="211"/>
      <c r="JJ89" s="211"/>
      <c r="JK89" s="211"/>
      <c r="JL89" s="211"/>
      <c r="JM89" s="211"/>
      <c r="JN89" s="211"/>
      <c r="JO89" s="211"/>
      <c r="JP89" s="211"/>
      <c r="JQ89" s="211"/>
      <c r="JR89" s="211"/>
      <c r="JS89" s="211"/>
      <c r="JT89" s="211"/>
      <c r="JU89" s="211"/>
      <c r="JV89" s="211"/>
      <c r="JW89" s="211"/>
      <c r="JX89" s="211"/>
      <c r="JY89" s="211"/>
      <c r="JZ89" s="211"/>
      <c r="KA89" s="211"/>
      <c r="KB89" s="211"/>
      <c r="KC89" s="211"/>
      <c r="KD89" s="211"/>
      <c r="KE89" s="211"/>
      <c r="KF89" s="212"/>
    </row>
    <row r="90" spans="1:292" s="200" customFormat="1" ht="15.75" hidden="1" customHeight="1" x14ac:dyDescent="0.45">
      <c r="A90" s="1"/>
      <c r="B90" s="1"/>
      <c r="C90" s="1"/>
      <c r="D90" s="1"/>
      <c r="E90" s="1"/>
      <c r="F90" s="1"/>
      <c r="G90" s="1"/>
      <c r="H90" s="1"/>
      <c r="J90" s="214"/>
      <c r="DA90" s="206"/>
      <c r="DB90" s="203"/>
      <c r="DC90" s="203"/>
      <c r="DD90" s="203"/>
      <c r="DE90" s="203"/>
      <c r="DF90" s="203"/>
      <c r="DG90" s="203"/>
      <c r="DQ90" s="203"/>
      <c r="DR90" s="203"/>
      <c r="DS90" s="203"/>
      <c r="DT90" s="203"/>
      <c r="DU90" s="203"/>
      <c r="DV90" s="203"/>
      <c r="DW90" s="203"/>
      <c r="DX90" s="203"/>
      <c r="DY90" s="203"/>
      <c r="DZ90" s="203"/>
      <c r="EA90" s="203"/>
      <c r="EB90" s="203"/>
      <c r="EX90" s="203"/>
      <c r="EY90" s="203"/>
      <c r="EZ90" s="203"/>
      <c r="FA90" s="203"/>
      <c r="FB90" s="203"/>
      <c r="FC90" s="203"/>
      <c r="FD90" s="203"/>
      <c r="FE90" s="203"/>
      <c r="FF90" s="203"/>
      <c r="FG90" s="203"/>
      <c r="FH90" s="203"/>
      <c r="GA90" s="203"/>
      <c r="GB90" s="203"/>
      <c r="GC90" s="203"/>
      <c r="GD90" s="203"/>
      <c r="GE90" s="203"/>
      <c r="GF90" s="203"/>
      <c r="GG90" s="203"/>
      <c r="GH90" s="203"/>
      <c r="GI90" s="203"/>
      <c r="GJ90" s="203"/>
      <c r="GK90" s="203"/>
      <c r="GL90" s="203"/>
      <c r="GM90" s="203"/>
      <c r="GN90" s="203"/>
      <c r="GO90" s="203"/>
      <c r="GP90" s="203"/>
      <c r="GQ90" s="203"/>
      <c r="IA90" s="210"/>
      <c r="IB90" s="211"/>
      <c r="IC90" s="211"/>
      <c r="ID90" s="211"/>
      <c r="IE90" s="211"/>
      <c r="IF90" s="211"/>
      <c r="IG90" s="211"/>
      <c r="IH90" s="211"/>
      <c r="II90" s="211"/>
      <c r="IJ90" s="211"/>
      <c r="IK90" s="211"/>
      <c r="IL90" s="211"/>
      <c r="IM90" s="211"/>
      <c r="IN90" s="211"/>
      <c r="IO90" s="211"/>
      <c r="IP90" s="211"/>
      <c r="IQ90" s="211"/>
      <c r="IR90" s="211"/>
      <c r="IS90" s="211"/>
      <c r="IT90" s="211"/>
      <c r="IU90" s="211"/>
      <c r="IV90" s="212"/>
      <c r="IY90" s="210"/>
      <c r="IZ90" s="211"/>
      <c r="JA90" s="211"/>
      <c r="JB90" s="211"/>
      <c r="JC90" s="211"/>
      <c r="JD90" s="211"/>
      <c r="JE90" s="211"/>
      <c r="JF90" s="211"/>
      <c r="JG90" s="211"/>
      <c r="JH90" s="211"/>
      <c r="JI90" s="211"/>
      <c r="JJ90" s="211"/>
      <c r="JK90" s="211"/>
      <c r="JL90" s="211"/>
      <c r="JM90" s="211"/>
      <c r="JN90" s="211"/>
      <c r="JO90" s="211"/>
      <c r="JP90" s="211"/>
      <c r="JQ90" s="211"/>
      <c r="JR90" s="211"/>
      <c r="JS90" s="211"/>
      <c r="JT90" s="211"/>
      <c r="JU90" s="211"/>
      <c r="JV90" s="211"/>
      <c r="JW90" s="211"/>
      <c r="JX90" s="211"/>
      <c r="JY90" s="211"/>
      <c r="JZ90" s="211"/>
      <c r="KA90" s="211"/>
      <c r="KB90" s="211"/>
      <c r="KC90" s="211"/>
      <c r="KD90" s="211"/>
      <c r="KE90" s="211"/>
      <c r="KF90" s="212"/>
    </row>
    <row r="91" spans="1:292" s="200" customFormat="1" ht="15.75" hidden="1" customHeight="1" x14ac:dyDescent="0.45">
      <c r="A91" s="1"/>
      <c r="B91" s="1"/>
      <c r="C91" s="1"/>
      <c r="D91" s="1"/>
      <c r="E91" s="1"/>
      <c r="F91" s="1"/>
      <c r="G91" s="1"/>
      <c r="H91" s="1"/>
      <c r="K91" s="221"/>
      <c r="DA91" s="206"/>
      <c r="DB91" s="203"/>
      <c r="DC91" s="203"/>
      <c r="DD91" s="203"/>
      <c r="DE91" s="203"/>
      <c r="DF91" s="203"/>
      <c r="DG91" s="203"/>
      <c r="DQ91" s="203"/>
      <c r="DR91" s="203"/>
      <c r="DS91" s="203"/>
      <c r="DT91" s="203"/>
      <c r="DU91" s="203"/>
      <c r="DV91" s="203"/>
      <c r="DW91" s="203"/>
      <c r="DX91" s="203"/>
      <c r="DY91" s="203"/>
      <c r="DZ91" s="203"/>
      <c r="EA91" s="203"/>
      <c r="EB91" s="203"/>
      <c r="EX91" s="203"/>
      <c r="EY91" s="203"/>
      <c r="EZ91" s="203"/>
      <c r="FA91" s="203"/>
      <c r="FB91" s="203"/>
      <c r="FC91" s="203"/>
      <c r="FD91" s="203"/>
      <c r="FE91" s="203"/>
      <c r="FF91" s="203"/>
      <c r="FG91" s="203"/>
      <c r="FH91" s="203"/>
      <c r="GA91" s="203"/>
      <c r="GB91" s="203"/>
      <c r="GC91" s="203"/>
      <c r="GD91" s="203"/>
      <c r="GE91" s="203"/>
      <c r="GF91" s="203"/>
      <c r="GG91" s="203"/>
      <c r="GH91" s="203"/>
      <c r="GI91" s="203"/>
      <c r="GJ91" s="203"/>
      <c r="GK91" s="203"/>
      <c r="GL91" s="203"/>
      <c r="GM91" s="203"/>
      <c r="GN91" s="203"/>
      <c r="GO91" s="203"/>
      <c r="GP91" s="203"/>
      <c r="GQ91" s="203"/>
      <c r="IA91" s="210"/>
      <c r="IB91" s="211"/>
      <c r="IC91" s="211"/>
      <c r="ID91" s="211"/>
      <c r="IE91" s="211"/>
      <c r="IF91" s="211"/>
      <c r="IG91" s="211"/>
      <c r="IH91" s="211"/>
      <c r="II91" s="211"/>
      <c r="IJ91" s="211"/>
      <c r="IK91" s="211"/>
      <c r="IL91" s="211"/>
      <c r="IM91" s="211"/>
      <c r="IN91" s="211"/>
      <c r="IO91" s="211"/>
      <c r="IP91" s="211"/>
      <c r="IQ91" s="211"/>
      <c r="IR91" s="211"/>
      <c r="IS91" s="211"/>
      <c r="IT91" s="211"/>
      <c r="IU91" s="211"/>
      <c r="IV91" s="212"/>
      <c r="IY91" s="210"/>
      <c r="IZ91" s="211"/>
      <c r="JA91" s="211"/>
      <c r="JB91" s="211"/>
      <c r="JC91" s="211"/>
      <c r="JD91" s="211"/>
      <c r="JE91" s="211"/>
      <c r="JF91" s="211"/>
      <c r="JG91" s="211"/>
      <c r="JH91" s="211"/>
      <c r="JI91" s="211"/>
      <c r="JJ91" s="211"/>
      <c r="JK91" s="211"/>
      <c r="JL91" s="211"/>
      <c r="JM91" s="211"/>
      <c r="JN91" s="211"/>
      <c r="JO91" s="211"/>
      <c r="JP91" s="211"/>
      <c r="JQ91" s="211"/>
      <c r="JR91" s="211"/>
      <c r="JS91" s="211"/>
      <c r="JT91" s="211"/>
      <c r="JU91" s="211"/>
      <c r="JV91" s="211"/>
      <c r="JW91" s="211"/>
      <c r="JX91" s="211"/>
      <c r="JY91" s="211"/>
      <c r="JZ91" s="211"/>
      <c r="KA91" s="211"/>
      <c r="KB91" s="211"/>
      <c r="KC91" s="211"/>
      <c r="KD91" s="211"/>
      <c r="KE91" s="211"/>
      <c r="KF91" s="212"/>
    </row>
    <row r="92" spans="1:292" s="200" customFormat="1" ht="15.75" hidden="1" customHeight="1" x14ac:dyDescent="0.45">
      <c r="A92" s="1"/>
      <c r="B92" s="1"/>
      <c r="C92" s="1"/>
      <c r="D92" s="1"/>
      <c r="E92" s="1"/>
      <c r="F92" s="1"/>
      <c r="G92" s="1"/>
      <c r="H92" s="1"/>
      <c r="K92" s="222"/>
      <c r="DA92" s="206"/>
      <c r="DB92" s="203"/>
      <c r="DC92" s="203"/>
      <c r="DD92" s="203"/>
      <c r="DE92" s="203"/>
      <c r="DF92" s="203"/>
      <c r="DG92" s="203"/>
      <c r="DQ92" s="203"/>
      <c r="DR92" s="203"/>
      <c r="DS92" s="203"/>
      <c r="DT92" s="203"/>
      <c r="DU92" s="203"/>
      <c r="DV92" s="203"/>
      <c r="DW92" s="203"/>
      <c r="DX92" s="203"/>
      <c r="DY92" s="203"/>
      <c r="DZ92" s="203"/>
      <c r="EA92" s="203"/>
      <c r="EB92" s="203"/>
      <c r="EX92" s="203"/>
      <c r="EY92" s="203"/>
      <c r="EZ92" s="203"/>
      <c r="FA92" s="203"/>
      <c r="FB92" s="203"/>
      <c r="FC92" s="203"/>
      <c r="FD92" s="203"/>
      <c r="FE92" s="203"/>
      <c r="FF92" s="203"/>
      <c r="FG92" s="203"/>
      <c r="FH92" s="203"/>
      <c r="GA92" s="203"/>
      <c r="GB92" s="203"/>
      <c r="GC92" s="203"/>
      <c r="GD92" s="203"/>
      <c r="GE92" s="203"/>
      <c r="GF92" s="203"/>
      <c r="GG92" s="203"/>
      <c r="GH92" s="203"/>
      <c r="GI92" s="203"/>
      <c r="GJ92" s="203"/>
      <c r="GK92" s="203"/>
      <c r="GL92" s="203"/>
      <c r="GM92" s="203"/>
      <c r="GN92" s="203"/>
      <c r="GO92" s="203"/>
      <c r="GP92" s="203"/>
      <c r="GQ92" s="203"/>
      <c r="IA92" s="210"/>
      <c r="IB92" s="211"/>
      <c r="IC92" s="211"/>
      <c r="ID92" s="211"/>
      <c r="IE92" s="211"/>
      <c r="IF92" s="211"/>
      <c r="IG92" s="211"/>
      <c r="IH92" s="211"/>
      <c r="II92" s="211"/>
      <c r="IJ92" s="211"/>
      <c r="IK92" s="211"/>
      <c r="IL92" s="211"/>
      <c r="IM92" s="211"/>
      <c r="IN92" s="211"/>
      <c r="IO92" s="211"/>
      <c r="IP92" s="211"/>
      <c r="IQ92" s="211"/>
      <c r="IR92" s="211"/>
      <c r="IS92" s="211"/>
      <c r="IT92" s="211"/>
      <c r="IU92" s="211"/>
      <c r="IV92" s="212"/>
      <c r="IY92" s="210"/>
      <c r="IZ92" s="211"/>
      <c r="JA92" s="211"/>
      <c r="JB92" s="211"/>
      <c r="JC92" s="211"/>
      <c r="JD92" s="211"/>
      <c r="JE92" s="211"/>
      <c r="JF92" s="211"/>
      <c r="JG92" s="211"/>
      <c r="JH92" s="211"/>
      <c r="JI92" s="211"/>
      <c r="JJ92" s="211"/>
      <c r="JK92" s="211"/>
      <c r="JL92" s="211"/>
      <c r="JM92" s="211"/>
      <c r="JN92" s="211"/>
      <c r="JO92" s="211"/>
      <c r="JP92" s="211"/>
      <c r="JQ92" s="211"/>
      <c r="JR92" s="211"/>
      <c r="JS92" s="211"/>
      <c r="JT92" s="211"/>
      <c r="JU92" s="211"/>
      <c r="JV92" s="211"/>
      <c r="JW92" s="211"/>
      <c r="JX92" s="211"/>
      <c r="JY92" s="211"/>
      <c r="JZ92" s="211"/>
      <c r="KA92" s="211"/>
      <c r="KB92" s="211"/>
      <c r="KC92" s="211"/>
      <c r="KD92" s="211"/>
      <c r="KE92" s="211"/>
      <c r="KF92" s="212"/>
    </row>
    <row r="93" spans="1:292" s="200" customFormat="1" ht="15.75" hidden="1" customHeight="1" x14ac:dyDescent="0.45">
      <c r="A93" s="1"/>
      <c r="B93" s="1"/>
      <c r="C93" s="1"/>
      <c r="D93" s="1"/>
      <c r="E93" s="1"/>
      <c r="F93" s="1"/>
      <c r="G93" s="1"/>
      <c r="H93" s="1"/>
      <c r="K93" s="222"/>
      <c r="DA93" s="206"/>
      <c r="DB93" s="203"/>
      <c r="DC93" s="203"/>
      <c r="DD93" s="203"/>
      <c r="DE93" s="203"/>
      <c r="DF93" s="203"/>
      <c r="DG93" s="203"/>
      <c r="DQ93" s="203"/>
      <c r="DR93" s="203"/>
      <c r="DS93" s="203"/>
      <c r="DT93" s="203"/>
      <c r="DU93" s="203"/>
      <c r="DV93" s="203"/>
      <c r="DW93" s="203"/>
      <c r="DX93" s="203"/>
      <c r="DY93" s="203"/>
      <c r="DZ93" s="203"/>
      <c r="EA93" s="203"/>
      <c r="EB93" s="203"/>
      <c r="EX93" s="203"/>
      <c r="EY93" s="203"/>
      <c r="EZ93" s="203"/>
      <c r="FA93" s="203"/>
      <c r="FB93" s="203"/>
      <c r="FC93" s="203"/>
      <c r="FD93" s="203"/>
      <c r="FE93" s="203"/>
      <c r="FF93" s="203"/>
      <c r="FG93" s="203"/>
      <c r="FH93" s="203"/>
      <c r="GA93" s="203"/>
      <c r="GB93" s="203"/>
      <c r="GC93" s="203"/>
      <c r="GD93" s="203"/>
      <c r="GE93" s="203"/>
      <c r="GF93" s="203"/>
      <c r="GG93" s="203"/>
      <c r="GH93" s="203"/>
      <c r="GI93" s="203"/>
      <c r="GJ93" s="203"/>
      <c r="GK93" s="203"/>
      <c r="GL93" s="203"/>
      <c r="GM93" s="203"/>
      <c r="GN93" s="203"/>
      <c r="GO93" s="203"/>
      <c r="GP93" s="203"/>
      <c r="GQ93" s="203"/>
      <c r="IA93" s="210"/>
      <c r="IB93" s="211"/>
      <c r="IC93" s="211"/>
      <c r="ID93" s="211"/>
      <c r="IE93" s="211"/>
      <c r="IF93" s="211"/>
      <c r="IG93" s="211"/>
      <c r="IH93" s="211"/>
      <c r="II93" s="211"/>
      <c r="IJ93" s="211"/>
      <c r="IK93" s="211"/>
      <c r="IL93" s="211"/>
      <c r="IM93" s="211"/>
      <c r="IN93" s="211"/>
      <c r="IO93" s="211"/>
      <c r="IP93" s="211"/>
      <c r="IQ93" s="211"/>
      <c r="IR93" s="211"/>
      <c r="IS93" s="211"/>
      <c r="IT93" s="211"/>
      <c r="IU93" s="211"/>
      <c r="IV93" s="212"/>
      <c r="IY93" s="210"/>
      <c r="IZ93" s="211"/>
      <c r="JA93" s="211"/>
      <c r="JB93" s="211"/>
      <c r="JC93" s="211"/>
      <c r="JD93" s="211"/>
      <c r="JE93" s="211"/>
      <c r="JF93" s="211"/>
      <c r="JG93" s="211"/>
      <c r="JH93" s="211"/>
      <c r="JI93" s="211"/>
      <c r="JJ93" s="211"/>
      <c r="JK93" s="211"/>
      <c r="JL93" s="211"/>
      <c r="JM93" s="211"/>
      <c r="JN93" s="211"/>
      <c r="JO93" s="211"/>
      <c r="JP93" s="211"/>
      <c r="JQ93" s="211"/>
      <c r="JR93" s="211"/>
      <c r="JS93" s="211"/>
      <c r="JT93" s="211"/>
      <c r="JU93" s="211"/>
      <c r="JV93" s="211"/>
      <c r="JW93" s="211"/>
      <c r="JX93" s="211"/>
      <c r="JY93" s="211"/>
      <c r="JZ93" s="211"/>
      <c r="KA93" s="211"/>
      <c r="KB93" s="211"/>
      <c r="KC93" s="211"/>
      <c r="KD93" s="211"/>
      <c r="KE93" s="211"/>
      <c r="KF93" s="212"/>
    </row>
    <row r="94" spans="1:292" s="200" customFormat="1" ht="15.75" hidden="1" customHeight="1" x14ac:dyDescent="0.45">
      <c r="A94" s="1"/>
      <c r="B94" s="1"/>
      <c r="C94" s="1"/>
      <c r="D94" s="1"/>
      <c r="E94" s="1"/>
      <c r="F94" s="1"/>
      <c r="G94" s="1"/>
      <c r="H94" s="1"/>
      <c r="K94" s="222"/>
      <c r="DA94" s="206"/>
      <c r="DB94" s="203"/>
      <c r="DC94" s="203"/>
      <c r="DD94" s="203"/>
      <c r="DE94" s="203"/>
      <c r="DF94" s="203"/>
      <c r="DG94" s="203"/>
      <c r="DQ94" s="203"/>
      <c r="DR94" s="203"/>
      <c r="DS94" s="203"/>
      <c r="DT94" s="203"/>
      <c r="DU94" s="203"/>
      <c r="DV94" s="203"/>
      <c r="DW94" s="203"/>
      <c r="DX94" s="203"/>
      <c r="DY94" s="203"/>
      <c r="DZ94" s="203"/>
      <c r="EA94" s="203"/>
      <c r="EB94" s="203"/>
      <c r="EX94" s="203"/>
      <c r="EY94" s="203"/>
      <c r="EZ94" s="203"/>
      <c r="FA94" s="203"/>
      <c r="FB94" s="203"/>
      <c r="FC94" s="203"/>
      <c r="FD94" s="203"/>
      <c r="FE94" s="203"/>
      <c r="FF94" s="203"/>
      <c r="FG94" s="203"/>
      <c r="FH94" s="203"/>
      <c r="GA94" s="203"/>
      <c r="GB94" s="203"/>
      <c r="GC94" s="203"/>
      <c r="GD94" s="203"/>
      <c r="GE94" s="203"/>
      <c r="GF94" s="203"/>
      <c r="GG94" s="203"/>
      <c r="GH94" s="203"/>
      <c r="GI94" s="203"/>
      <c r="GJ94" s="203"/>
      <c r="GK94" s="203"/>
      <c r="GL94" s="203"/>
      <c r="GM94" s="203"/>
      <c r="GN94" s="203"/>
      <c r="GO94" s="203"/>
      <c r="GP94" s="203"/>
      <c r="GQ94" s="203"/>
      <c r="IA94" s="210"/>
      <c r="IB94" s="211"/>
      <c r="IC94" s="211"/>
      <c r="ID94" s="211"/>
      <c r="IE94" s="211"/>
      <c r="IF94" s="211"/>
      <c r="IG94" s="211"/>
      <c r="IH94" s="211"/>
      <c r="II94" s="211"/>
      <c r="IJ94" s="211"/>
      <c r="IK94" s="211"/>
      <c r="IL94" s="211"/>
      <c r="IM94" s="211"/>
      <c r="IN94" s="211"/>
      <c r="IO94" s="211"/>
      <c r="IP94" s="211"/>
      <c r="IQ94" s="211"/>
      <c r="IR94" s="211"/>
      <c r="IS94" s="211"/>
      <c r="IT94" s="211"/>
      <c r="IU94" s="211"/>
      <c r="IV94" s="212"/>
      <c r="IY94" s="210"/>
      <c r="IZ94" s="211"/>
      <c r="JA94" s="211"/>
      <c r="JB94" s="211"/>
      <c r="JC94" s="211"/>
      <c r="JD94" s="211"/>
      <c r="JE94" s="211"/>
      <c r="JF94" s="211"/>
      <c r="JG94" s="211"/>
      <c r="JH94" s="211"/>
      <c r="JI94" s="211"/>
      <c r="JJ94" s="211"/>
      <c r="JK94" s="211"/>
      <c r="JL94" s="211"/>
      <c r="JM94" s="211"/>
      <c r="JN94" s="211"/>
      <c r="JO94" s="211"/>
      <c r="JP94" s="211"/>
      <c r="JQ94" s="211"/>
      <c r="JR94" s="211"/>
      <c r="JS94" s="211"/>
      <c r="JT94" s="211"/>
      <c r="JU94" s="211"/>
      <c r="JV94" s="211"/>
      <c r="JW94" s="211"/>
      <c r="JX94" s="211"/>
      <c r="JY94" s="211"/>
      <c r="JZ94" s="211"/>
      <c r="KA94" s="211"/>
      <c r="KB94" s="211"/>
      <c r="KC94" s="211"/>
      <c r="KD94" s="211"/>
      <c r="KE94" s="211"/>
      <c r="KF94" s="212"/>
    </row>
    <row r="95" spans="1:292" s="200" customFormat="1" ht="15.75" hidden="1" customHeight="1" x14ac:dyDescent="0.45">
      <c r="A95" s="1"/>
      <c r="B95" s="1"/>
      <c r="C95" s="1"/>
      <c r="D95" s="1"/>
      <c r="E95" s="1"/>
      <c r="F95" s="1"/>
      <c r="G95" s="1"/>
      <c r="H95" s="1"/>
      <c r="K95" s="223"/>
      <c r="DA95" s="206"/>
      <c r="DB95" s="203"/>
      <c r="DC95" s="203"/>
      <c r="DD95" s="203"/>
      <c r="DE95" s="203"/>
      <c r="DF95" s="203"/>
      <c r="DG95" s="203"/>
      <c r="DQ95" s="203"/>
      <c r="DR95" s="203"/>
      <c r="DS95" s="203"/>
      <c r="DT95" s="203"/>
      <c r="DU95" s="203"/>
      <c r="DV95" s="203"/>
      <c r="DW95" s="203"/>
      <c r="DX95" s="203"/>
      <c r="DY95" s="203"/>
      <c r="DZ95" s="203"/>
      <c r="EA95" s="203"/>
      <c r="EB95" s="203"/>
      <c r="EX95" s="203"/>
      <c r="EY95" s="203"/>
      <c r="EZ95" s="203"/>
      <c r="FA95" s="203"/>
      <c r="FB95" s="203"/>
      <c r="FC95" s="203"/>
      <c r="FD95" s="203"/>
      <c r="FE95" s="203"/>
      <c r="FF95" s="203"/>
      <c r="FG95" s="203"/>
      <c r="FH95" s="203"/>
      <c r="GA95" s="203"/>
      <c r="GB95" s="203"/>
      <c r="GC95" s="203"/>
      <c r="GD95" s="203"/>
      <c r="GE95" s="203"/>
      <c r="GF95" s="203"/>
      <c r="GG95" s="203"/>
      <c r="GH95" s="203"/>
      <c r="GI95" s="203"/>
      <c r="GJ95" s="203"/>
      <c r="GK95" s="203"/>
      <c r="GL95" s="203"/>
      <c r="GM95" s="203"/>
      <c r="GN95" s="203"/>
      <c r="GO95" s="203"/>
      <c r="GP95" s="203"/>
      <c r="GQ95" s="203"/>
      <c r="IA95" s="210"/>
      <c r="IB95" s="211"/>
      <c r="IC95" s="211"/>
      <c r="ID95" s="211"/>
      <c r="IE95" s="211"/>
      <c r="IF95" s="211"/>
      <c r="IG95" s="211"/>
      <c r="IH95" s="211"/>
      <c r="II95" s="211"/>
      <c r="IJ95" s="211"/>
      <c r="IK95" s="211"/>
      <c r="IL95" s="211"/>
      <c r="IM95" s="211"/>
      <c r="IN95" s="211"/>
      <c r="IO95" s="211"/>
      <c r="IP95" s="211"/>
      <c r="IQ95" s="211"/>
      <c r="IR95" s="211"/>
      <c r="IS95" s="211"/>
      <c r="IT95" s="211"/>
      <c r="IU95" s="211"/>
      <c r="IV95" s="212"/>
      <c r="IY95" s="210"/>
      <c r="IZ95" s="211"/>
      <c r="JA95" s="211"/>
      <c r="JB95" s="211"/>
      <c r="JC95" s="211"/>
      <c r="JD95" s="211"/>
      <c r="JE95" s="211"/>
      <c r="JF95" s="211"/>
      <c r="JG95" s="211"/>
      <c r="JH95" s="211"/>
      <c r="JI95" s="211"/>
      <c r="JJ95" s="211"/>
      <c r="JK95" s="211"/>
      <c r="JL95" s="211"/>
      <c r="JM95" s="211"/>
      <c r="JN95" s="211"/>
      <c r="JO95" s="211"/>
      <c r="JP95" s="211"/>
      <c r="JQ95" s="211"/>
      <c r="JR95" s="211"/>
      <c r="JS95" s="211"/>
      <c r="JT95" s="211"/>
      <c r="JU95" s="211"/>
      <c r="JV95" s="211"/>
      <c r="JW95" s="211"/>
      <c r="JX95" s="211"/>
      <c r="JY95" s="211"/>
      <c r="JZ95" s="211"/>
      <c r="KA95" s="211"/>
      <c r="KB95" s="211"/>
      <c r="KC95" s="211"/>
      <c r="KD95" s="211"/>
      <c r="KE95" s="211"/>
      <c r="KF95" s="212"/>
    </row>
    <row r="96" spans="1:292" s="200" customFormat="1" ht="15.75" hidden="1" customHeight="1" x14ac:dyDescent="0.45">
      <c r="A96" s="1"/>
      <c r="B96" s="1"/>
      <c r="C96" s="1"/>
      <c r="D96" s="1"/>
      <c r="E96" s="1"/>
      <c r="F96" s="1"/>
      <c r="G96" s="1"/>
      <c r="H96" s="1"/>
      <c r="K96" s="222"/>
      <c r="DA96" s="206"/>
      <c r="DB96" s="203"/>
      <c r="DC96" s="203"/>
      <c r="DD96" s="203"/>
      <c r="DE96" s="203"/>
      <c r="DF96" s="203"/>
      <c r="DG96" s="203"/>
      <c r="DQ96" s="203"/>
      <c r="DR96" s="203"/>
      <c r="DS96" s="203"/>
      <c r="DT96" s="203"/>
      <c r="DU96" s="203"/>
      <c r="DV96" s="203"/>
      <c r="DW96" s="203"/>
      <c r="DX96" s="203"/>
      <c r="DY96" s="203"/>
      <c r="DZ96" s="203"/>
      <c r="EA96" s="203"/>
      <c r="EB96" s="203"/>
      <c r="EX96" s="203"/>
      <c r="EY96" s="203"/>
      <c r="EZ96" s="203"/>
      <c r="FA96" s="203"/>
      <c r="FB96" s="203"/>
      <c r="FC96" s="203"/>
      <c r="FD96" s="203"/>
      <c r="FE96" s="203"/>
      <c r="FF96" s="203"/>
      <c r="FG96" s="203"/>
      <c r="FH96" s="203"/>
      <c r="GA96" s="203"/>
      <c r="GB96" s="203"/>
      <c r="GC96" s="203"/>
      <c r="GD96" s="203"/>
      <c r="GE96" s="203"/>
      <c r="GF96" s="203"/>
      <c r="GG96" s="203"/>
      <c r="GH96" s="203"/>
      <c r="GI96" s="203"/>
      <c r="GJ96" s="203"/>
      <c r="GK96" s="203"/>
      <c r="GL96" s="203"/>
      <c r="GM96" s="203"/>
      <c r="GN96" s="203"/>
      <c r="GO96" s="203"/>
      <c r="GP96" s="203"/>
      <c r="GQ96" s="203"/>
      <c r="IA96" s="210"/>
      <c r="IB96" s="211"/>
      <c r="IC96" s="211"/>
      <c r="ID96" s="211"/>
      <c r="IE96" s="211"/>
      <c r="IF96" s="211"/>
      <c r="IG96" s="211"/>
      <c r="IH96" s="211"/>
      <c r="II96" s="211"/>
      <c r="IJ96" s="211"/>
      <c r="IK96" s="211"/>
      <c r="IL96" s="211"/>
      <c r="IM96" s="211"/>
      <c r="IN96" s="211"/>
      <c r="IO96" s="211"/>
      <c r="IP96" s="211"/>
      <c r="IQ96" s="211"/>
      <c r="IR96" s="211"/>
      <c r="IS96" s="211"/>
      <c r="IT96" s="211"/>
      <c r="IU96" s="211"/>
      <c r="IV96" s="212"/>
      <c r="IY96" s="210"/>
      <c r="IZ96" s="211"/>
      <c r="JA96" s="211"/>
      <c r="JB96" s="211"/>
      <c r="JC96" s="211"/>
      <c r="JD96" s="211"/>
      <c r="JE96" s="211"/>
      <c r="JF96" s="211"/>
      <c r="JG96" s="211"/>
      <c r="JH96" s="211"/>
      <c r="JI96" s="211"/>
      <c r="JJ96" s="211"/>
      <c r="JK96" s="211"/>
      <c r="JL96" s="211"/>
      <c r="JM96" s="211"/>
      <c r="JN96" s="211"/>
      <c r="JO96" s="211"/>
      <c r="JP96" s="211"/>
      <c r="JQ96" s="211"/>
      <c r="JR96" s="211"/>
      <c r="JS96" s="211"/>
      <c r="JT96" s="211"/>
      <c r="JU96" s="211"/>
      <c r="JV96" s="211"/>
      <c r="JW96" s="211"/>
      <c r="JX96" s="211"/>
      <c r="JY96" s="211"/>
      <c r="JZ96" s="211"/>
      <c r="KA96" s="211"/>
      <c r="KB96" s="211"/>
      <c r="KC96" s="211"/>
      <c r="KD96" s="211"/>
      <c r="KE96" s="211"/>
      <c r="KF96" s="212"/>
    </row>
    <row r="97" spans="1:292" s="200" customFormat="1" ht="15.75" hidden="1" customHeight="1" x14ac:dyDescent="0.45">
      <c r="A97" s="1"/>
      <c r="B97" s="1"/>
      <c r="C97" s="1"/>
      <c r="D97" s="1"/>
      <c r="E97" s="1"/>
      <c r="F97" s="1"/>
      <c r="G97" s="1"/>
      <c r="H97" s="1"/>
      <c r="K97" s="518"/>
      <c r="L97" s="518"/>
      <c r="M97" s="518"/>
      <c r="N97" s="518"/>
      <c r="O97" s="518"/>
      <c r="P97" s="518"/>
      <c r="Q97" s="518"/>
      <c r="R97" s="518"/>
      <c r="S97" s="518"/>
      <c r="T97" s="518"/>
      <c r="U97" s="518"/>
      <c r="V97" s="518"/>
      <c r="W97" s="518"/>
      <c r="X97" s="518"/>
      <c r="DA97" s="206"/>
      <c r="DB97" s="203"/>
      <c r="DC97" s="203"/>
      <c r="DD97" s="203"/>
      <c r="DE97" s="203"/>
      <c r="DF97" s="203"/>
      <c r="DG97" s="203"/>
      <c r="DQ97" s="203"/>
      <c r="DR97" s="203"/>
      <c r="DS97" s="203"/>
      <c r="DT97" s="203"/>
      <c r="DU97" s="203"/>
      <c r="DV97" s="203"/>
      <c r="DW97" s="203"/>
      <c r="DX97" s="203"/>
      <c r="DY97" s="203"/>
      <c r="DZ97" s="203"/>
      <c r="EA97" s="203"/>
      <c r="EB97" s="203"/>
      <c r="EX97" s="203"/>
      <c r="EY97" s="203"/>
      <c r="EZ97" s="203"/>
      <c r="FA97" s="203"/>
      <c r="FB97" s="203"/>
      <c r="FC97" s="203"/>
      <c r="FD97" s="203"/>
      <c r="FE97" s="203"/>
      <c r="FF97" s="203"/>
      <c r="FG97" s="203"/>
      <c r="FH97" s="203"/>
      <c r="GA97" s="203"/>
      <c r="GB97" s="203"/>
      <c r="GC97" s="203"/>
      <c r="GD97" s="203"/>
      <c r="GE97" s="203"/>
      <c r="GF97" s="203"/>
      <c r="GG97" s="203"/>
      <c r="GH97" s="203"/>
      <c r="GI97" s="203"/>
      <c r="GJ97" s="203"/>
      <c r="GK97" s="203"/>
      <c r="GL97" s="203"/>
      <c r="GM97" s="203"/>
      <c r="GN97" s="203"/>
      <c r="GO97" s="203"/>
      <c r="GP97" s="203"/>
      <c r="GQ97" s="203"/>
      <c r="IA97" s="210"/>
      <c r="IB97" s="211"/>
      <c r="IC97" s="211"/>
      <c r="ID97" s="211"/>
      <c r="IE97" s="211"/>
      <c r="IF97" s="211"/>
      <c r="IG97" s="211"/>
      <c r="IH97" s="211"/>
      <c r="II97" s="211"/>
      <c r="IJ97" s="211"/>
      <c r="IK97" s="211"/>
      <c r="IL97" s="211"/>
      <c r="IM97" s="211"/>
      <c r="IN97" s="211"/>
      <c r="IO97" s="211"/>
      <c r="IP97" s="211"/>
      <c r="IQ97" s="211"/>
      <c r="IR97" s="211"/>
      <c r="IS97" s="211"/>
      <c r="IT97" s="211"/>
      <c r="IU97" s="211"/>
      <c r="IV97" s="212"/>
      <c r="IY97" s="210"/>
      <c r="IZ97" s="211"/>
      <c r="JA97" s="211"/>
      <c r="JB97" s="211"/>
      <c r="JC97" s="211"/>
      <c r="JD97" s="211"/>
      <c r="JE97" s="211"/>
      <c r="JF97" s="211"/>
      <c r="JG97" s="211"/>
      <c r="JH97" s="211"/>
      <c r="JI97" s="211"/>
      <c r="JJ97" s="211"/>
      <c r="JK97" s="211"/>
      <c r="JL97" s="211"/>
      <c r="JM97" s="211"/>
      <c r="JN97" s="211"/>
      <c r="JO97" s="211"/>
      <c r="JP97" s="211"/>
      <c r="JQ97" s="211"/>
      <c r="JR97" s="211"/>
      <c r="JS97" s="211"/>
      <c r="JT97" s="211"/>
      <c r="JU97" s="211"/>
      <c r="JV97" s="211"/>
      <c r="JW97" s="211"/>
      <c r="JX97" s="211"/>
      <c r="JY97" s="211"/>
      <c r="JZ97" s="211"/>
      <c r="KA97" s="211"/>
      <c r="KB97" s="211"/>
      <c r="KC97" s="211"/>
      <c r="KD97" s="211"/>
      <c r="KE97" s="211"/>
      <c r="KF97" s="212"/>
    </row>
    <row r="98" spans="1:292" s="200" customFormat="1" ht="15.75" hidden="1" customHeight="1" x14ac:dyDescent="0.45">
      <c r="A98" s="1"/>
      <c r="B98" s="1"/>
      <c r="C98" s="1"/>
      <c r="D98" s="1"/>
      <c r="E98" s="1"/>
      <c r="F98" s="1"/>
      <c r="G98" s="1"/>
      <c r="H98" s="1"/>
      <c r="K98" s="222"/>
      <c r="DA98" s="206"/>
      <c r="DB98" s="203"/>
      <c r="DC98" s="203"/>
      <c r="DD98" s="203"/>
      <c r="DE98" s="203"/>
      <c r="DF98" s="203"/>
      <c r="DG98" s="203"/>
      <c r="DQ98" s="203"/>
      <c r="DR98" s="203"/>
      <c r="DS98" s="203"/>
      <c r="DT98" s="203"/>
      <c r="DU98" s="203"/>
      <c r="DV98" s="203"/>
      <c r="DW98" s="203"/>
      <c r="DX98" s="203"/>
      <c r="DY98" s="203"/>
      <c r="DZ98" s="203"/>
      <c r="EA98" s="203"/>
      <c r="EB98" s="203"/>
      <c r="EX98" s="203"/>
      <c r="EY98" s="203"/>
      <c r="EZ98" s="203"/>
      <c r="FA98" s="203"/>
      <c r="FB98" s="203"/>
      <c r="FC98" s="203"/>
      <c r="FD98" s="203"/>
      <c r="FE98" s="203"/>
      <c r="FF98" s="203"/>
      <c r="FG98" s="203"/>
      <c r="FH98" s="203"/>
      <c r="GA98" s="203"/>
      <c r="GB98" s="203"/>
      <c r="GC98" s="203"/>
      <c r="GD98" s="203"/>
      <c r="GE98" s="203"/>
      <c r="GF98" s="203"/>
      <c r="GG98" s="203"/>
      <c r="GH98" s="203"/>
      <c r="GI98" s="203"/>
      <c r="GJ98" s="203"/>
      <c r="GK98" s="203"/>
      <c r="GL98" s="203"/>
      <c r="GM98" s="203"/>
      <c r="GN98" s="203"/>
      <c r="GO98" s="203"/>
      <c r="GP98" s="203"/>
      <c r="GQ98" s="203"/>
      <c r="IA98" s="210"/>
      <c r="IB98" s="211"/>
      <c r="IC98" s="211"/>
      <c r="ID98" s="211"/>
      <c r="IE98" s="211"/>
      <c r="IF98" s="211"/>
      <c r="IG98" s="211"/>
      <c r="IH98" s="211"/>
      <c r="II98" s="211"/>
      <c r="IJ98" s="211"/>
      <c r="IK98" s="211"/>
      <c r="IL98" s="211"/>
      <c r="IM98" s="211"/>
      <c r="IN98" s="211"/>
      <c r="IO98" s="211"/>
      <c r="IP98" s="211"/>
      <c r="IQ98" s="211"/>
      <c r="IR98" s="211"/>
      <c r="IS98" s="211"/>
      <c r="IT98" s="211"/>
      <c r="IU98" s="211"/>
      <c r="IV98" s="212"/>
      <c r="IY98" s="210"/>
      <c r="IZ98" s="211"/>
      <c r="JA98" s="211"/>
      <c r="JB98" s="211"/>
      <c r="JC98" s="211"/>
      <c r="JD98" s="211"/>
      <c r="JE98" s="211"/>
      <c r="JF98" s="211"/>
      <c r="JG98" s="211"/>
      <c r="JH98" s="211"/>
      <c r="JI98" s="211"/>
      <c r="JJ98" s="211"/>
      <c r="JK98" s="211"/>
      <c r="JL98" s="211"/>
      <c r="JM98" s="211"/>
      <c r="JN98" s="211"/>
      <c r="JO98" s="211"/>
      <c r="JP98" s="211"/>
      <c r="JQ98" s="211"/>
      <c r="JR98" s="211"/>
      <c r="JS98" s="211"/>
      <c r="JT98" s="211"/>
      <c r="JU98" s="211"/>
      <c r="JV98" s="211"/>
      <c r="JW98" s="211"/>
      <c r="JX98" s="211"/>
      <c r="JY98" s="211"/>
      <c r="JZ98" s="211"/>
      <c r="KA98" s="211"/>
      <c r="KB98" s="211"/>
      <c r="KC98" s="211"/>
      <c r="KD98" s="211"/>
      <c r="KE98" s="211"/>
      <c r="KF98" s="212"/>
    </row>
    <row r="99" spans="1:292" s="200" customFormat="1" ht="15.75" hidden="1" customHeight="1" x14ac:dyDescent="0.45">
      <c r="A99" s="1"/>
      <c r="B99" s="1"/>
      <c r="C99" s="1"/>
      <c r="D99" s="1"/>
      <c r="E99" s="1"/>
      <c r="F99" s="1"/>
      <c r="G99" s="1"/>
      <c r="H99" s="1"/>
      <c r="K99" s="222"/>
      <c r="DA99" s="206"/>
      <c r="DB99" s="203"/>
      <c r="DC99" s="203"/>
      <c r="DD99" s="203"/>
      <c r="DE99" s="203"/>
      <c r="DF99" s="203"/>
      <c r="DG99" s="203"/>
      <c r="DQ99" s="203"/>
      <c r="DR99" s="203"/>
      <c r="DS99" s="203"/>
      <c r="DT99" s="203"/>
      <c r="DU99" s="203"/>
      <c r="DV99" s="203"/>
      <c r="DW99" s="203"/>
      <c r="DX99" s="203"/>
      <c r="DY99" s="203"/>
      <c r="DZ99" s="203"/>
      <c r="EA99" s="203"/>
      <c r="EB99" s="203"/>
      <c r="EX99" s="203"/>
      <c r="EY99" s="203"/>
      <c r="EZ99" s="203"/>
      <c r="FA99" s="203"/>
      <c r="FB99" s="203"/>
      <c r="FC99" s="203"/>
      <c r="FD99" s="203"/>
      <c r="FE99" s="203"/>
      <c r="FF99" s="203"/>
      <c r="FG99" s="203"/>
      <c r="FH99" s="203"/>
      <c r="GA99" s="203"/>
      <c r="GB99" s="203"/>
      <c r="GC99" s="203"/>
      <c r="GD99" s="203"/>
      <c r="GE99" s="203"/>
      <c r="GF99" s="203"/>
      <c r="GG99" s="203"/>
      <c r="GH99" s="203"/>
      <c r="GI99" s="203"/>
      <c r="GJ99" s="203"/>
      <c r="GK99" s="203"/>
      <c r="GL99" s="203"/>
      <c r="GM99" s="203"/>
      <c r="GN99" s="203"/>
      <c r="GO99" s="203"/>
      <c r="GP99" s="203"/>
      <c r="GQ99" s="203"/>
      <c r="IA99" s="210"/>
      <c r="IB99" s="211"/>
      <c r="IC99" s="211"/>
      <c r="ID99" s="211"/>
      <c r="IE99" s="211"/>
      <c r="IF99" s="211"/>
      <c r="IG99" s="211"/>
      <c r="IH99" s="211"/>
      <c r="II99" s="211"/>
      <c r="IJ99" s="211"/>
      <c r="IK99" s="211"/>
      <c r="IL99" s="211"/>
      <c r="IM99" s="211"/>
      <c r="IN99" s="211"/>
      <c r="IO99" s="211"/>
      <c r="IP99" s="211"/>
      <c r="IQ99" s="211"/>
      <c r="IR99" s="211"/>
      <c r="IS99" s="211"/>
      <c r="IT99" s="211"/>
      <c r="IU99" s="211"/>
      <c r="IV99" s="212"/>
      <c r="IY99" s="210"/>
      <c r="IZ99" s="211"/>
      <c r="JA99" s="211"/>
      <c r="JB99" s="211"/>
      <c r="JC99" s="211"/>
      <c r="JD99" s="211"/>
      <c r="JE99" s="211"/>
      <c r="JF99" s="211"/>
      <c r="JG99" s="211"/>
      <c r="JH99" s="211"/>
      <c r="JI99" s="211"/>
      <c r="JJ99" s="211"/>
      <c r="JK99" s="211"/>
      <c r="JL99" s="211"/>
      <c r="JM99" s="211"/>
      <c r="JN99" s="211"/>
      <c r="JO99" s="211"/>
      <c r="JP99" s="211"/>
      <c r="JQ99" s="211"/>
      <c r="JR99" s="211"/>
      <c r="JS99" s="211"/>
      <c r="JT99" s="211"/>
      <c r="JU99" s="211"/>
      <c r="JV99" s="211"/>
      <c r="JW99" s="211"/>
      <c r="JX99" s="211"/>
      <c r="JY99" s="211"/>
      <c r="JZ99" s="211"/>
      <c r="KA99" s="211"/>
      <c r="KB99" s="211"/>
      <c r="KC99" s="211"/>
      <c r="KD99" s="211"/>
      <c r="KE99" s="211"/>
      <c r="KF99" s="212"/>
    </row>
    <row r="100" spans="1:292" s="200" customFormat="1" ht="15.75" hidden="1" customHeight="1" x14ac:dyDescent="0.45">
      <c r="A100" s="1"/>
      <c r="B100" s="1"/>
      <c r="C100" s="1"/>
      <c r="D100" s="1"/>
      <c r="E100" s="1"/>
      <c r="F100" s="1"/>
      <c r="G100" s="1"/>
      <c r="H100" s="1"/>
      <c r="K100" s="222"/>
      <c r="DA100" s="206"/>
      <c r="DB100" s="203"/>
      <c r="DC100" s="203"/>
      <c r="DD100" s="203"/>
      <c r="DE100" s="203"/>
      <c r="DF100" s="203"/>
      <c r="DG100" s="203"/>
      <c r="DQ100" s="203"/>
      <c r="DR100" s="203"/>
      <c r="DS100" s="203"/>
      <c r="DT100" s="203"/>
      <c r="DU100" s="203"/>
      <c r="DV100" s="203"/>
      <c r="DW100" s="203"/>
      <c r="DX100" s="203"/>
      <c r="DY100" s="203"/>
      <c r="DZ100" s="203"/>
      <c r="EA100" s="203"/>
      <c r="EB100" s="203"/>
      <c r="EX100" s="203"/>
      <c r="EY100" s="203"/>
      <c r="EZ100" s="203"/>
      <c r="FA100" s="203"/>
      <c r="FB100" s="203"/>
      <c r="FC100" s="203"/>
      <c r="FD100" s="203"/>
      <c r="FE100" s="203"/>
      <c r="FF100" s="203"/>
      <c r="FG100" s="203"/>
      <c r="FH100" s="203"/>
      <c r="GA100" s="203"/>
      <c r="GB100" s="203"/>
      <c r="GC100" s="203"/>
      <c r="GD100" s="203"/>
      <c r="GE100" s="203"/>
      <c r="GF100" s="203"/>
      <c r="GG100" s="203"/>
      <c r="GH100" s="203"/>
      <c r="GI100" s="203"/>
      <c r="GJ100" s="203"/>
      <c r="GK100" s="203"/>
      <c r="GL100" s="203"/>
      <c r="GM100" s="203"/>
      <c r="GN100" s="203"/>
      <c r="GO100" s="203"/>
      <c r="GP100" s="203"/>
      <c r="GQ100" s="203"/>
      <c r="IA100" s="210"/>
      <c r="IB100" s="211"/>
      <c r="IC100" s="211"/>
      <c r="ID100" s="211"/>
      <c r="IE100" s="211"/>
      <c r="IF100" s="211"/>
      <c r="IG100" s="211"/>
      <c r="IH100" s="211"/>
      <c r="II100" s="211"/>
      <c r="IJ100" s="211"/>
      <c r="IK100" s="211"/>
      <c r="IL100" s="211"/>
      <c r="IM100" s="211"/>
      <c r="IN100" s="211"/>
      <c r="IO100" s="211"/>
      <c r="IP100" s="211"/>
      <c r="IQ100" s="211"/>
      <c r="IR100" s="211"/>
      <c r="IS100" s="211"/>
      <c r="IT100" s="211"/>
      <c r="IU100" s="211"/>
      <c r="IV100" s="212"/>
      <c r="IY100" s="210"/>
      <c r="IZ100" s="211"/>
      <c r="JA100" s="211"/>
      <c r="JB100" s="211"/>
      <c r="JC100" s="211"/>
      <c r="JD100" s="211"/>
      <c r="JE100" s="211"/>
      <c r="JF100" s="211"/>
      <c r="JG100" s="211"/>
      <c r="JH100" s="211"/>
      <c r="JI100" s="211"/>
      <c r="JJ100" s="211"/>
      <c r="JK100" s="211"/>
      <c r="JL100" s="211"/>
      <c r="JM100" s="211"/>
      <c r="JN100" s="211"/>
      <c r="JO100" s="211"/>
      <c r="JP100" s="211"/>
      <c r="JQ100" s="211"/>
      <c r="JR100" s="211"/>
      <c r="JS100" s="211"/>
      <c r="JT100" s="211"/>
      <c r="JU100" s="211"/>
      <c r="JV100" s="211"/>
      <c r="JW100" s="211"/>
      <c r="JX100" s="211"/>
      <c r="JY100" s="211"/>
      <c r="JZ100" s="211"/>
      <c r="KA100" s="211"/>
      <c r="KB100" s="211"/>
      <c r="KC100" s="211"/>
      <c r="KD100" s="211"/>
      <c r="KE100" s="211"/>
      <c r="KF100" s="212"/>
    </row>
    <row r="101" spans="1:292" s="200" customFormat="1" ht="15.75" hidden="1" customHeight="1" x14ac:dyDescent="0.45">
      <c r="A101" s="1"/>
      <c r="B101" s="1"/>
      <c r="C101" s="1"/>
      <c r="D101" s="1"/>
      <c r="E101" s="1"/>
      <c r="F101" s="1"/>
      <c r="G101" s="1"/>
      <c r="H101" s="1"/>
      <c r="K101" s="222"/>
      <c r="DA101" s="206"/>
      <c r="DB101" s="203"/>
      <c r="DC101" s="203"/>
      <c r="DD101" s="203"/>
      <c r="DE101" s="203"/>
      <c r="DF101" s="203"/>
      <c r="DG101" s="203"/>
      <c r="DQ101" s="203"/>
      <c r="DR101" s="203"/>
      <c r="DS101" s="203"/>
      <c r="DT101" s="203"/>
      <c r="DU101" s="203"/>
      <c r="DV101" s="203"/>
      <c r="DW101" s="203"/>
      <c r="DX101" s="203"/>
      <c r="DY101" s="203"/>
      <c r="DZ101" s="203"/>
      <c r="EA101" s="203"/>
      <c r="EB101" s="203"/>
      <c r="EX101" s="203"/>
      <c r="EY101" s="203"/>
      <c r="EZ101" s="203"/>
      <c r="FA101" s="203"/>
      <c r="FB101" s="203"/>
      <c r="FC101" s="203"/>
      <c r="FD101" s="203"/>
      <c r="FE101" s="203"/>
      <c r="FF101" s="203"/>
      <c r="FG101" s="203"/>
      <c r="FH101" s="203"/>
      <c r="GA101" s="203"/>
      <c r="GB101" s="203"/>
      <c r="GC101" s="203"/>
      <c r="GD101" s="203"/>
      <c r="GE101" s="203"/>
      <c r="GF101" s="203"/>
      <c r="GG101" s="203"/>
      <c r="GH101" s="203"/>
      <c r="GI101" s="203"/>
      <c r="GJ101" s="203"/>
      <c r="GK101" s="203"/>
      <c r="GL101" s="203"/>
      <c r="GM101" s="203"/>
      <c r="GN101" s="203"/>
      <c r="GO101" s="203"/>
      <c r="GP101" s="203"/>
      <c r="GQ101" s="203"/>
      <c r="IA101" s="210"/>
      <c r="IB101" s="211"/>
      <c r="IC101" s="211"/>
      <c r="ID101" s="211"/>
      <c r="IE101" s="211"/>
      <c r="IF101" s="211"/>
      <c r="IG101" s="211"/>
      <c r="IH101" s="211"/>
      <c r="II101" s="211"/>
      <c r="IJ101" s="211"/>
      <c r="IK101" s="211"/>
      <c r="IL101" s="211"/>
      <c r="IM101" s="211"/>
      <c r="IN101" s="211"/>
      <c r="IO101" s="211"/>
      <c r="IP101" s="211"/>
      <c r="IQ101" s="211"/>
      <c r="IR101" s="211"/>
      <c r="IS101" s="211"/>
      <c r="IT101" s="211"/>
      <c r="IU101" s="211"/>
      <c r="IV101" s="212"/>
      <c r="IY101" s="210"/>
      <c r="IZ101" s="211"/>
      <c r="JA101" s="211"/>
      <c r="JB101" s="211"/>
      <c r="JC101" s="211"/>
      <c r="JD101" s="211"/>
      <c r="JE101" s="211"/>
      <c r="JF101" s="211"/>
      <c r="JG101" s="211"/>
      <c r="JH101" s="211"/>
      <c r="JI101" s="211"/>
      <c r="JJ101" s="211"/>
      <c r="JK101" s="211"/>
      <c r="JL101" s="211"/>
      <c r="JM101" s="211"/>
      <c r="JN101" s="211"/>
      <c r="JO101" s="211"/>
      <c r="JP101" s="211"/>
      <c r="JQ101" s="211"/>
      <c r="JR101" s="211"/>
      <c r="JS101" s="211"/>
      <c r="JT101" s="211"/>
      <c r="JU101" s="211"/>
      <c r="JV101" s="211"/>
      <c r="JW101" s="211"/>
      <c r="JX101" s="211"/>
      <c r="JY101" s="211"/>
      <c r="JZ101" s="211"/>
      <c r="KA101" s="211"/>
      <c r="KB101" s="211"/>
      <c r="KC101" s="211"/>
      <c r="KD101" s="211"/>
      <c r="KE101" s="211"/>
      <c r="KF101" s="212"/>
    </row>
    <row r="102" spans="1:292" s="200" customFormat="1" ht="15.75" hidden="1" customHeight="1" x14ac:dyDescent="0.45">
      <c r="A102" s="1"/>
      <c r="B102" s="1"/>
      <c r="C102" s="1"/>
      <c r="D102" s="1"/>
      <c r="E102" s="1"/>
      <c r="F102" s="1"/>
      <c r="G102" s="1"/>
      <c r="H102" s="1"/>
      <c r="K102" s="222"/>
      <c r="DA102" s="206"/>
      <c r="DB102" s="203"/>
      <c r="DC102" s="203"/>
      <c r="DD102" s="203"/>
      <c r="DE102" s="203"/>
      <c r="DF102" s="203"/>
      <c r="DG102" s="203"/>
      <c r="DQ102" s="203"/>
      <c r="DR102" s="203"/>
      <c r="DS102" s="203"/>
      <c r="DT102" s="203"/>
      <c r="DU102" s="203"/>
      <c r="DV102" s="203"/>
      <c r="DW102" s="203"/>
      <c r="DX102" s="203"/>
      <c r="DY102" s="203"/>
      <c r="DZ102" s="203"/>
      <c r="EA102" s="203"/>
      <c r="EB102" s="203"/>
      <c r="EX102" s="203"/>
      <c r="EY102" s="203"/>
      <c r="EZ102" s="203"/>
      <c r="FA102" s="203"/>
      <c r="FB102" s="203"/>
      <c r="FC102" s="203"/>
      <c r="FD102" s="203"/>
      <c r="FE102" s="203"/>
      <c r="FF102" s="203"/>
      <c r="FG102" s="203"/>
      <c r="FH102" s="203"/>
      <c r="GA102" s="203"/>
      <c r="GB102" s="203"/>
      <c r="GC102" s="203"/>
      <c r="GD102" s="203"/>
      <c r="GE102" s="203"/>
      <c r="GF102" s="203"/>
      <c r="GG102" s="203"/>
      <c r="GH102" s="203"/>
      <c r="GI102" s="203"/>
      <c r="GJ102" s="203"/>
      <c r="GK102" s="203"/>
      <c r="GL102" s="203"/>
      <c r="GM102" s="203"/>
      <c r="GN102" s="203"/>
      <c r="GO102" s="203"/>
      <c r="GP102" s="203"/>
      <c r="GQ102" s="203"/>
      <c r="IA102" s="210"/>
      <c r="IB102" s="211"/>
      <c r="IC102" s="211"/>
      <c r="ID102" s="211"/>
      <c r="IE102" s="211"/>
      <c r="IF102" s="211"/>
      <c r="IG102" s="211"/>
      <c r="IH102" s="211"/>
      <c r="II102" s="211"/>
      <c r="IJ102" s="211"/>
      <c r="IK102" s="211"/>
      <c r="IL102" s="211"/>
      <c r="IM102" s="211"/>
      <c r="IN102" s="211"/>
      <c r="IO102" s="211"/>
      <c r="IP102" s="211"/>
      <c r="IQ102" s="211"/>
      <c r="IR102" s="211"/>
      <c r="IS102" s="211"/>
      <c r="IT102" s="211"/>
      <c r="IU102" s="211"/>
      <c r="IV102" s="212"/>
      <c r="IY102" s="210"/>
      <c r="IZ102" s="211"/>
      <c r="JA102" s="211"/>
      <c r="JB102" s="211"/>
      <c r="JC102" s="211"/>
      <c r="JD102" s="211"/>
      <c r="JE102" s="211"/>
      <c r="JF102" s="211"/>
      <c r="JG102" s="211"/>
      <c r="JH102" s="211"/>
      <c r="JI102" s="211"/>
      <c r="JJ102" s="211"/>
      <c r="JK102" s="211"/>
      <c r="JL102" s="211"/>
      <c r="JM102" s="211"/>
      <c r="JN102" s="211"/>
      <c r="JO102" s="211"/>
      <c r="JP102" s="211"/>
      <c r="JQ102" s="211"/>
      <c r="JR102" s="211"/>
      <c r="JS102" s="211"/>
      <c r="JT102" s="211"/>
      <c r="JU102" s="211"/>
      <c r="JV102" s="211"/>
      <c r="JW102" s="211"/>
      <c r="JX102" s="211"/>
      <c r="JY102" s="211"/>
      <c r="JZ102" s="211"/>
      <c r="KA102" s="211"/>
      <c r="KB102" s="211"/>
      <c r="KC102" s="211"/>
      <c r="KD102" s="211"/>
      <c r="KE102" s="211"/>
      <c r="KF102" s="212"/>
    </row>
    <row r="103" spans="1:292" s="200" customFormat="1" ht="15.75" hidden="1" customHeight="1" x14ac:dyDescent="0.45">
      <c r="A103" s="1"/>
      <c r="B103" s="1"/>
      <c r="C103" s="1"/>
      <c r="D103" s="1"/>
      <c r="E103" s="1"/>
      <c r="F103" s="1"/>
      <c r="G103" s="1"/>
      <c r="H103" s="1"/>
      <c r="DA103" s="206"/>
      <c r="DB103" s="203"/>
      <c r="DC103" s="203"/>
      <c r="DD103" s="203"/>
      <c r="DE103" s="203"/>
      <c r="DF103" s="203"/>
      <c r="DG103" s="203"/>
      <c r="DQ103" s="203"/>
      <c r="DR103" s="203"/>
      <c r="DS103" s="203"/>
      <c r="DT103" s="203"/>
      <c r="DU103" s="203"/>
      <c r="DV103" s="203"/>
      <c r="DW103" s="203"/>
      <c r="DX103" s="203"/>
      <c r="DY103" s="203"/>
      <c r="DZ103" s="203"/>
      <c r="EA103" s="203"/>
      <c r="EB103" s="203"/>
      <c r="EX103" s="203"/>
      <c r="EY103" s="203"/>
      <c r="EZ103" s="203"/>
      <c r="FA103" s="203"/>
      <c r="FB103" s="203"/>
      <c r="FC103" s="203"/>
      <c r="FD103" s="203"/>
      <c r="FE103" s="203"/>
      <c r="FF103" s="203"/>
      <c r="FG103" s="203"/>
      <c r="FH103" s="203"/>
      <c r="GA103" s="203"/>
      <c r="GB103" s="203"/>
      <c r="GC103" s="203"/>
      <c r="GD103" s="203"/>
      <c r="GE103" s="203"/>
      <c r="GF103" s="203"/>
      <c r="GG103" s="203"/>
      <c r="GH103" s="203"/>
      <c r="GI103" s="203"/>
      <c r="GJ103" s="203"/>
      <c r="GK103" s="203"/>
      <c r="GL103" s="203"/>
      <c r="GM103" s="203"/>
      <c r="GN103" s="203"/>
      <c r="GO103" s="203"/>
      <c r="GP103" s="203"/>
      <c r="GQ103" s="203"/>
      <c r="IA103" s="210"/>
      <c r="IB103" s="211"/>
      <c r="IC103" s="211"/>
      <c r="ID103" s="211"/>
      <c r="IE103" s="211"/>
      <c r="IF103" s="211"/>
      <c r="IG103" s="211"/>
      <c r="IH103" s="211"/>
      <c r="II103" s="211"/>
      <c r="IJ103" s="211"/>
      <c r="IK103" s="211"/>
      <c r="IL103" s="211"/>
      <c r="IM103" s="211"/>
      <c r="IN103" s="211"/>
      <c r="IO103" s="211"/>
      <c r="IP103" s="211"/>
      <c r="IQ103" s="211"/>
      <c r="IR103" s="211"/>
      <c r="IS103" s="211"/>
      <c r="IT103" s="211"/>
      <c r="IU103" s="211"/>
      <c r="IV103" s="212"/>
      <c r="IY103" s="210"/>
      <c r="IZ103" s="211"/>
      <c r="JA103" s="211"/>
      <c r="JB103" s="211"/>
      <c r="JC103" s="211"/>
      <c r="JD103" s="211"/>
      <c r="JE103" s="211"/>
      <c r="JF103" s="211"/>
      <c r="JG103" s="211"/>
      <c r="JH103" s="211"/>
      <c r="JI103" s="211"/>
      <c r="JJ103" s="211"/>
      <c r="JK103" s="211"/>
      <c r="JL103" s="211"/>
      <c r="JM103" s="211"/>
      <c r="JN103" s="211"/>
      <c r="JO103" s="211"/>
      <c r="JP103" s="211"/>
      <c r="JQ103" s="211"/>
      <c r="JR103" s="211"/>
      <c r="JS103" s="211"/>
      <c r="JT103" s="211"/>
      <c r="JU103" s="211"/>
      <c r="JV103" s="211"/>
      <c r="JW103" s="211"/>
      <c r="JX103" s="211"/>
      <c r="JY103" s="211"/>
      <c r="JZ103" s="211"/>
      <c r="KA103" s="211"/>
      <c r="KB103" s="211"/>
      <c r="KC103" s="211"/>
      <c r="KD103" s="211"/>
      <c r="KE103" s="211"/>
      <c r="KF103" s="212"/>
    </row>
    <row r="104" spans="1:292" s="200" customFormat="1" ht="15.75" hidden="1" customHeight="1" x14ac:dyDescent="0.45">
      <c r="A104" s="1"/>
      <c r="B104" s="1"/>
      <c r="C104" s="1"/>
      <c r="D104" s="1"/>
      <c r="E104" s="1"/>
      <c r="F104" s="1"/>
      <c r="G104" s="1"/>
      <c r="H104" s="1"/>
      <c r="DA104" s="206"/>
      <c r="DB104" s="203"/>
      <c r="DC104" s="203"/>
      <c r="DD104" s="203"/>
      <c r="DE104" s="203"/>
      <c r="DF104" s="203"/>
      <c r="DG104" s="203"/>
      <c r="DQ104" s="203"/>
      <c r="DR104" s="203"/>
      <c r="DS104" s="203"/>
      <c r="DT104" s="203"/>
      <c r="DU104" s="203"/>
      <c r="DV104" s="203"/>
      <c r="DW104" s="203"/>
      <c r="DX104" s="203"/>
      <c r="DY104" s="203"/>
      <c r="DZ104" s="203"/>
      <c r="EA104" s="203"/>
      <c r="EB104" s="203"/>
      <c r="EX104" s="203"/>
      <c r="EY104" s="203"/>
      <c r="EZ104" s="203"/>
      <c r="FA104" s="203"/>
      <c r="FB104" s="203"/>
      <c r="FC104" s="203"/>
      <c r="FD104" s="203"/>
      <c r="FE104" s="203"/>
      <c r="FF104" s="203"/>
      <c r="FG104" s="203"/>
      <c r="FH104" s="203"/>
      <c r="GA104" s="203"/>
      <c r="GB104" s="203"/>
      <c r="GC104" s="203"/>
      <c r="GD104" s="203"/>
      <c r="GE104" s="203"/>
      <c r="GF104" s="203"/>
      <c r="GG104" s="203"/>
      <c r="GH104" s="203"/>
      <c r="GI104" s="203"/>
      <c r="GJ104" s="203"/>
      <c r="GK104" s="203"/>
      <c r="GL104" s="203"/>
      <c r="GM104" s="203"/>
      <c r="GN104" s="203"/>
      <c r="GO104" s="203"/>
      <c r="GP104" s="203"/>
      <c r="GQ104" s="203"/>
      <c r="IA104" s="210"/>
      <c r="IB104" s="211"/>
      <c r="IC104" s="211"/>
      <c r="ID104" s="211"/>
      <c r="IE104" s="211"/>
      <c r="IF104" s="211"/>
      <c r="IG104" s="211"/>
      <c r="IH104" s="211"/>
      <c r="II104" s="211"/>
      <c r="IJ104" s="211"/>
      <c r="IK104" s="211"/>
      <c r="IL104" s="211"/>
      <c r="IM104" s="211"/>
      <c r="IN104" s="211"/>
      <c r="IO104" s="211"/>
      <c r="IP104" s="211"/>
      <c r="IQ104" s="211"/>
      <c r="IR104" s="211"/>
      <c r="IS104" s="211"/>
      <c r="IT104" s="211"/>
      <c r="IU104" s="211"/>
      <c r="IV104" s="212"/>
      <c r="IY104" s="210"/>
      <c r="IZ104" s="211"/>
      <c r="JA104" s="211"/>
      <c r="JB104" s="211"/>
      <c r="JC104" s="211"/>
      <c r="JD104" s="211"/>
      <c r="JE104" s="211"/>
      <c r="JF104" s="211"/>
      <c r="JG104" s="211"/>
      <c r="JH104" s="211"/>
      <c r="JI104" s="211"/>
      <c r="JJ104" s="211"/>
      <c r="JK104" s="211"/>
      <c r="JL104" s="211"/>
      <c r="JM104" s="211"/>
      <c r="JN104" s="211"/>
      <c r="JO104" s="211"/>
      <c r="JP104" s="211"/>
      <c r="JQ104" s="211"/>
      <c r="JR104" s="211"/>
      <c r="JS104" s="211"/>
      <c r="JT104" s="211"/>
      <c r="JU104" s="211"/>
      <c r="JV104" s="211"/>
      <c r="JW104" s="211"/>
      <c r="JX104" s="211"/>
      <c r="JY104" s="211"/>
      <c r="JZ104" s="211"/>
      <c r="KA104" s="211"/>
      <c r="KB104" s="211"/>
      <c r="KC104" s="211"/>
      <c r="KD104" s="211"/>
      <c r="KE104" s="211"/>
      <c r="KF104" s="212"/>
    </row>
    <row r="105" spans="1:292" s="200" customFormat="1" ht="15.75" hidden="1" customHeight="1" x14ac:dyDescent="0.45">
      <c r="A105" s="1"/>
      <c r="B105" s="1"/>
      <c r="C105" s="1"/>
      <c r="D105" s="1"/>
      <c r="E105" s="1"/>
      <c r="F105" s="1"/>
      <c r="G105" s="1"/>
      <c r="H105" s="1"/>
      <c r="DA105" s="206"/>
      <c r="DB105" s="203"/>
      <c r="DC105" s="203"/>
      <c r="DD105" s="203"/>
      <c r="DE105" s="203"/>
      <c r="DF105" s="203"/>
      <c r="DG105" s="203"/>
      <c r="DQ105" s="203"/>
      <c r="DR105" s="203"/>
      <c r="DS105" s="203"/>
      <c r="DT105" s="203"/>
      <c r="DU105" s="203"/>
      <c r="DV105" s="203"/>
      <c r="DW105" s="203"/>
      <c r="DX105" s="203"/>
      <c r="DY105" s="203"/>
      <c r="DZ105" s="203"/>
      <c r="EA105" s="203"/>
      <c r="EB105" s="203"/>
      <c r="EX105" s="203"/>
      <c r="EY105" s="203"/>
      <c r="EZ105" s="203"/>
      <c r="FA105" s="203"/>
      <c r="FB105" s="203"/>
      <c r="FC105" s="203"/>
      <c r="FD105" s="203"/>
      <c r="FE105" s="203"/>
      <c r="FF105" s="203"/>
      <c r="FG105" s="203"/>
      <c r="FH105" s="203"/>
      <c r="GA105" s="203"/>
      <c r="GB105" s="203"/>
      <c r="GC105" s="203"/>
      <c r="GD105" s="203"/>
      <c r="GE105" s="203"/>
      <c r="GF105" s="203"/>
      <c r="GG105" s="203"/>
      <c r="GH105" s="203"/>
      <c r="GI105" s="203"/>
      <c r="GJ105" s="203"/>
      <c r="GK105" s="203"/>
      <c r="GL105" s="203"/>
      <c r="GM105" s="203"/>
      <c r="GN105" s="203"/>
      <c r="GO105" s="203"/>
      <c r="GP105" s="203"/>
      <c r="GQ105" s="203"/>
      <c r="IA105" s="210"/>
      <c r="IB105" s="211"/>
      <c r="IC105" s="211"/>
      <c r="ID105" s="211"/>
      <c r="IE105" s="211"/>
      <c r="IF105" s="211"/>
      <c r="IG105" s="211"/>
      <c r="IH105" s="211"/>
      <c r="II105" s="211"/>
      <c r="IJ105" s="211"/>
      <c r="IK105" s="211"/>
      <c r="IL105" s="211"/>
      <c r="IM105" s="211"/>
      <c r="IN105" s="211"/>
      <c r="IO105" s="211"/>
      <c r="IP105" s="211"/>
      <c r="IQ105" s="211"/>
      <c r="IR105" s="211"/>
      <c r="IS105" s="211"/>
      <c r="IT105" s="211"/>
      <c r="IU105" s="211"/>
      <c r="IV105" s="212"/>
      <c r="IY105" s="210"/>
      <c r="IZ105" s="211"/>
      <c r="JA105" s="211"/>
      <c r="JB105" s="211"/>
      <c r="JC105" s="211"/>
      <c r="JD105" s="211"/>
      <c r="JE105" s="211"/>
      <c r="JF105" s="211"/>
      <c r="JG105" s="211"/>
      <c r="JH105" s="211"/>
      <c r="JI105" s="211"/>
      <c r="JJ105" s="211"/>
      <c r="JK105" s="211"/>
      <c r="JL105" s="211"/>
      <c r="JM105" s="211"/>
      <c r="JN105" s="211"/>
      <c r="JO105" s="211"/>
      <c r="JP105" s="211"/>
      <c r="JQ105" s="211"/>
      <c r="JR105" s="211"/>
      <c r="JS105" s="211"/>
      <c r="JT105" s="211"/>
      <c r="JU105" s="211"/>
      <c r="JV105" s="211"/>
      <c r="JW105" s="211"/>
      <c r="JX105" s="211"/>
      <c r="JY105" s="211"/>
      <c r="JZ105" s="211"/>
      <c r="KA105" s="211"/>
      <c r="KB105" s="211"/>
      <c r="KC105" s="211"/>
      <c r="KD105" s="211"/>
      <c r="KE105" s="211"/>
      <c r="KF105" s="212"/>
    </row>
    <row r="106" spans="1:292" s="200" customFormat="1" ht="15.75" hidden="1" customHeight="1" x14ac:dyDescent="0.45">
      <c r="A106" s="1"/>
      <c r="B106" s="1"/>
      <c r="C106" s="1"/>
      <c r="D106" s="1"/>
      <c r="E106" s="1"/>
      <c r="F106" s="1"/>
      <c r="G106" s="1"/>
      <c r="H106" s="1"/>
      <c r="DA106" s="206"/>
      <c r="DB106" s="203"/>
      <c r="DC106" s="203"/>
      <c r="DD106" s="203"/>
      <c r="DE106" s="203"/>
      <c r="DF106" s="203"/>
      <c r="DG106" s="203"/>
      <c r="DQ106" s="203"/>
      <c r="DR106" s="203"/>
      <c r="DS106" s="203"/>
      <c r="DT106" s="203"/>
      <c r="DU106" s="203"/>
      <c r="DV106" s="203"/>
      <c r="DW106" s="203"/>
      <c r="DX106" s="203"/>
      <c r="DY106" s="203"/>
      <c r="DZ106" s="203"/>
      <c r="EA106" s="203"/>
      <c r="EB106" s="203"/>
      <c r="EX106" s="203"/>
      <c r="EY106" s="203"/>
      <c r="EZ106" s="203"/>
      <c r="FA106" s="203"/>
      <c r="FB106" s="203"/>
      <c r="FC106" s="203"/>
      <c r="FD106" s="203"/>
      <c r="FE106" s="203"/>
      <c r="FF106" s="203"/>
      <c r="FG106" s="203"/>
      <c r="FH106" s="203"/>
      <c r="GA106" s="203"/>
      <c r="GB106" s="203"/>
      <c r="GC106" s="203"/>
      <c r="GD106" s="203"/>
      <c r="GE106" s="203"/>
      <c r="GF106" s="203"/>
      <c r="GG106" s="203"/>
      <c r="GH106" s="203"/>
      <c r="GI106" s="203"/>
      <c r="GJ106" s="203"/>
      <c r="GK106" s="203"/>
      <c r="GL106" s="203"/>
      <c r="GM106" s="203"/>
      <c r="GN106" s="203"/>
      <c r="GO106" s="203"/>
      <c r="GP106" s="203"/>
      <c r="GQ106" s="203"/>
      <c r="IA106" s="210"/>
      <c r="IB106" s="211"/>
      <c r="IC106" s="211"/>
      <c r="ID106" s="211"/>
      <c r="IE106" s="211"/>
      <c r="IF106" s="211"/>
      <c r="IG106" s="211"/>
      <c r="IH106" s="211"/>
      <c r="II106" s="211"/>
      <c r="IJ106" s="211"/>
      <c r="IK106" s="211"/>
      <c r="IL106" s="211"/>
      <c r="IM106" s="211"/>
      <c r="IN106" s="211"/>
      <c r="IO106" s="211"/>
      <c r="IP106" s="211"/>
      <c r="IQ106" s="211"/>
      <c r="IR106" s="211"/>
      <c r="IS106" s="211"/>
      <c r="IT106" s="211"/>
      <c r="IU106" s="211"/>
      <c r="IV106" s="212"/>
      <c r="IY106" s="210"/>
      <c r="IZ106" s="211"/>
      <c r="JA106" s="211"/>
      <c r="JB106" s="211"/>
      <c r="JC106" s="211"/>
      <c r="JD106" s="211"/>
      <c r="JE106" s="211"/>
      <c r="JF106" s="211"/>
      <c r="JG106" s="211"/>
      <c r="JH106" s="211"/>
      <c r="JI106" s="211"/>
      <c r="JJ106" s="211"/>
      <c r="JK106" s="211"/>
      <c r="JL106" s="211"/>
      <c r="JM106" s="211"/>
      <c r="JN106" s="211"/>
      <c r="JO106" s="211"/>
      <c r="JP106" s="211"/>
      <c r="JQ106" s="211"/>
      <c r="JR106" s="211"/>
      <c r="JS106" s="211"/>
      <c r="JT106" s="211"/>
      <c r="JU106" s="211"/>
      <c r="JV106" s="211"/>
      <c r="JW106" s="211"/>
      <c r="JX106" s="211"/>
      <c r="JY106" s="211"/>
      <c r="JZ106" s="211"/>
      <c r="KA106" s="211"/>
      <c r="KB106" s="211"/>
      <c r="KC106" s="211"/>
      <c r="KD106" s="211"/>
      <c r="KE106" s="211"/>
      <c r="KF106" s="212"/>
    </row>
    <row r="107" spans="1:292" s="200" customFormat="1" ht="15.75" hidden="1" customHeight="1" x14ac:dyDescent="0.45">
      <c r="A107" s="1"/>
      <c r="B107" s="1"/>
      <c r="C107" s="1"/>
      <c r="D107" s="1"/>
      <c r="E107" s="1"/>
      <c r="F107" s="1"/>
      <c r="G107" s="1"/>
      <c r="H107" s="1"/>
      <c r="K107" s="220"/>
      <c r="DA107" s="206"/>
      <c r="DB107" s="203"/>
      <c r="DC107" s="203"/>
      <c r="DD107" s="203"/>
      <c r="DE107" s="203"/>
      <c r="DF107" s="203"/>
      <c r="DG107" s="203"/>
      <c r="DQ107" s="203"/>
      <c r="DR107" s="203"/>
      <c r="DS107" s="203"/>
      <c r="DT107" s="203"/>
      <c r="DU107" s="203"/>
      <c r="DV107" s="203"/>
      <c r="DW107" s="203"/>
      <c r="DX107" s="203"/>
      <c r="DY107" s="203"/>
      <c r="DZ107" s="203"/>
      <c r="EA107" s="203"/>
      <c r="EB107" s="203"/>
      <c r="EX107" s="203"/>
      <c r="EY107" s="203"/>
      <c r="EZ107" s="203"/>
      <c r="FA107" s="203"/>
      <c r="FB107" s="203"/>
      <c r="FC107" s="203"/>
      <c r="FD107" s="203"/>
      <c r="FE107" s="203"/>
      <c r="FF107" s="203"/>
      <c r="FG107" s="203"/>
      <c r="FH107" s="203"/>
      <c r="GA107" s="203"/>
      <c r="GB107" s="203"/>
      <c r="GC107" s="203"/>
      <c r="GD107" s="203"/>
      <c r="GE107" s="203"/>
      <c r="GF107" s="203"/>
      <c r="GG107" s="203"/>
      <c r="GH107" s="203"/>
      <c r="GI107" s="203"/>
      <c r="GJ107" s="203"/>
      <c r="GK107" s="203"/>
      <c r="GL107" s="203"/>
      <c r="GM107" s="203"/>
      <c r="GN107" s="203"/>
      <c r="GO107" s="203"/>
      <c r="GP107" s="203"/>
      <c r="GQ107" s="203"/>
      <c r="IA107" s="210"/>
      <c r="IB107" s="211"/>
      <c r="IC107" s="211"/>
      <c r="ID107" s="211"/>
      <c r="IE107" s="211"/>
      <c r="IF107" s="211"/>
      <c r="IG107" s="211"/>
      <c r="IH107" s="211"/>
      <c r="II107" s="211"/>
      <c r="IJ107" s="211"/>
      <c r="IK107" s="211"/>
      <c r="IL107" s="211"/>
      <c r="IM107" s="211"/>
      <c r="IN107" s="211"/>
      <c r="IO107" s="211"/>
      <c r="IP107" s="211"/>
      <c r="IQ107" s="211"/>
      <c r="IR107" s="211"/>
      <c r="IS107" s="211"/>
      <c r="IT107" s="211"/>
      <c r="IU107" s="211"/>
      <c r="IV107" s="212"/>
      <c r="IY107" s="210"/>
      <c r="IZ107" s="211"/>
      <c r="JA107" s="211"/>
      <c r="JB107" s="211"/>
      <c r="JC107" s="211"/>
      <c r="JD107" s="211"/>
      <c r="JE107" s="211"/>
      <c r="JF107" s="211"/>
      <c r="JG107" s="211"/>
      <c r="JH107" s="211"/>
      <c r="JI107" s="211"/>
      <c r="JJ107" s="211"/>
      <c r="JK107" s="211"/>
      <c r="JL107" s="211"/>
      <c r="JM107" s="211"/>
      <c r="JN107" s="211"/>
      <c r="JO107" s="211"/>
      <c r="JP107" s="211"/>
      <c r="JQ107" s="211"/>
      <c r="JR107" s="211"/>
      <c r="JS107" s="211"/>
      <c r="JT107" s="211"/>
      <c r="JU107" s="211"/>
      <c r="JV107" s="211"/>
      <c r="JW107" s="211"/>
      <c r="JX107" s="211"/>
      <c r="JY107" s="211"/>
      <c r="JZ107" s="211"/>
      <c r="KA107" s="211"/>
      <c r="KB107" s="211"/>
      <c r="KC107" s="211"/>
      <c r="KD107" s="211"/>
      <c r="KE107" s="211"/>
      <c r="KF107" s="212"/>
    </row>
    <row r="108" spans="1:292" s="200" customFormat="1" ht="15.75" hidden="1" customHeight="1" x14ac:dyDescent="0.45">
      <c r="A108" s="1"/>
      <c r="B108" s="1"/>
      <c r="C108" s="1"/>
      <c r="D108" s="1"/>
      <c r="E108" s="1"/>
      <c r="F108" s="1"/>
      <c r="G108" s="1"/>
      <c r="H108" s="1"/>
      <c r="DA108" s="206"/>
      <c r="DB108" s="203"/>
      <c r="DC108" s="203"/>
      <c r="DD108" s="203"/>
      <c r="DE108" s="203"/>
      <c r="DF108" s="203"/>
      <c r="DG108" s="203"/>
      <c r="DQ108" s="203"/>
      <c r="DR108" s="203"/>
      <c r="DS108" s="203"/>
      <c r="DT108" s="203"/>
      <c r="DU108" s="203"/>
      <c r="DV108" s="203"/>
      <c r="DW108" s="203"/>
      <c r="DX108" s="203"/>
      <c r="DY108" s="203"/>
      <c r="DZ108" s="203"/>
      <c r="EA108" s="203"/>
      <c r="EB108" s="203"/>
      <c r="EX108" s="203"/>
      <c r="EY108" s="203"/>
      <c r="EZ108" s="203"/>
      <c r="FA108" s="203"/>
      <c r="FB108" s="203"/>
      <c r="FC108" s="203"/>
      <c r="FD108" s="203"/>
      <c r="FE108" s="203"/>
      <c r="FF108" s="203"/>
      <c r="FG108" s="203"/>
      <c r="FH108" s="203"/>
      <c r="GA108" s="203"/>
      <c r="GB108" s="203"/>
      <c r="GC108" s="203"/>
      <c r="GD108" s="203"/>
      <c r="GE108" s="203"/>
      <c r="GF108" s="203"/>
      <c r="GG108" s="203"/>
      <c r="GH108" s="203"/>
      <c r="GI108" s="203"/>
      <c r="GJ108" s="203"/>
      <c r="GK108" s="203"/>
      <c r="GL108" s="203"/>
      <c r="GM108" s="203"/>
      <c r="GN108" s="203"/>
      <c r="GO108" s="203"/>
      <c r="GP108" s="203"/>
      <c r="GQ108" s="203"/>
      <c r="IA108" s="210"/>
      <c r="IB108" s="211"/>
      <c r="IC108" s="211"/>
      <c r="ID108" s="211"/>
      <c r="IE108" s="211"/>
      <c r="IF108" s="211"/>
      <c r="IG108" s="211"/>
      <c r="IH108" s="211"/>
      <c r="II108" s="211"/>
      <c r="IJ108" s="211"/>
      <c r="IK108" s="211"/>
      <c r="IL108" s="211"/>
      <c r="IM108" s="211"/>
      <c r="IN108" s="211"/>
      <c r="IO108" s="211"/>
      <c r="IP108" s="211"/>
      <c r="IQ108" s="211"/>
      <c r="IR108" s="211"/>
      <c r="IS108" s="211"/>
      <c r="IT108" s="211"/>
      <c r="IU108" s="211"/>
      <c r="IV108" s="212"/>
      <c r="IY108" s="210"/>
      <c r="IZ108" s="211"/>
      <c r="JA108" s="211"/>
      <c r="JB108" s="211"/>
      <c r="JC108" s="211"/>
      <c r="JD108" s="211"/>
      <c r="JE108" s="211"/>
      <c r="JF108" s="211"/>
      <c r="JG108" s="211"/>
      <c r="JH108" s="211"/>
      <c r="JI108" s="211"/>
      <c r="JJ108" s="211"/>
      <c r="JK108" s="211"/>
      <c r="JL108" s="211"/>
      <c r="JM108" s="211"/>
      <c r="JN108" s="211"/>
      <c r="JO108" s="211"/>
      <c r="JP108" s="211"/>
      <c r="JQ108" s="211"/>
      <c r="JR108" s="211"/>
      <c r="JS108" s="211"/>
      <c r="JT108" s="211"/>
      <c r="JU108" s="211"/>
      <c r="JV108" s="211"/>
      <c r="JW108" s="211"/>
      <c r="JX108" s="211"/>
      <c r="JY108" s="211"/>
      <c r="JZ108" s="211"/>
      <c r="KA108" s="211"/>
      <c r="KB108" s="211"/>
      <c r="KC108" s="211"/>
      <c r="KD108" s="211"/>
      <c r="KE108" s="211"/>
      <c r="KF108" s="212"/>
    </row>
    <row r="109" spans="1:292" s="200" customFormat="1" ht="15.75" hidden="1" customHeight="1" x14ac:dyDescent="0.45">
      <c r="A109" s="1"/>
      <c r="B109" s="1"/>
      <c r="C109" s="1"/>
      <c r="D109" s="1"/>
      <c r="E109" s="1"/>
      <c r="F109" s="1"/>
      <c r="G109" s="1"/>
      <c r="H109" s="1"/>
      <c r="DA109" s="206"/>
      <c r="DB109" s="203"/>
      <c r="DC109" s="203"/>
      <c r="DD109" s="203"/>
      <c r="DE109" s="203"/>
      <c r="DF109" s="203"/>
      <c r="DG109" s="203"/>
      <c r="DQ109" s="203"/>
      <c r="DR109" s="203"/>
      <c r="DS109" s="203"/>
      <c r="DT109" s="203"/>
      <c r="DU109" s="203"/>
      <c r="DV109" s="203"/>
      <c r="DW109" s="203"/>
      <c r="DX109" s="203"/>
      <c r="DY109" s="203"/>
      <c r="DZ109" s="203"/>
      <c r="EA109" s="203"/>
      <c r="EB109" s="203"/>
      <c r="EH109" s="224"/>
      <c r="EI109" s="225"/>
      <c r="EJ109" s="225"/>
      <c r="EK109" s="225"/>
      <c r="EL109" s="225"/>
      <c r="EM109" s="225"/>
      <c r="EN109" s="225"/>
      <c r="EO109" s="225"/>
      <c r="EP109" s="225"/>
      <c r="EQ109" s="226"/>
      <c r="EX109" s="203"/>
      <c r="EY109" s="203"/>
      <c r="EZ109" s="203"/>
      <c r="FA109" s="203"/>
      <c r="FB109" s="203"/>
      <c r="FC109" s="203"/>
      <c r="FD109" s="203"/>
      <c r="FE109" s="203"/>
      <c r="FF109" s="203"/>
      <c r="FG109" s="203"/>
      <c r="FH109" s="203"/>
      <c r="GA109" s="203"/>
      <c r="GB109" s="203"/>
      <c r="GC109" s="203"/>
      <c r="GD109" s="203"/>
      <c r="GE109" s="203"/>
      <c r="GF109" s="203"/>
      <c r="GG109" s="203"/>
      <c r="GH109" s="203"/>
      <c r="GI109" s="203"/>
      <c r="GJ109" s="203"/>
      <c r="GK109" s="203"/>
      <c r="GL109" s="203"/>
      <c r="GM109" s="203"/>
      <c r="GN109" s="203"/>
      <c r="GO109" s="203"/>
      <c r="GP109" s="203"/>
      <c r="GQ109" s="203"/>
      <c r="IA109" s="210"/>
      <c r="IB109" s="211"/>
      <c r="IC109" s="211"/>
      <c r="ID109" s="211"/>
      <c r="IE109" s="211"/>
      <c r="IF109" s="211"/>
      <c r="IG109" s="211"/>
      <c r="IH109" s="211"/>
      <c r="II109" s="211"/>
      <c r="IJ109" s="211"/>
      <c r="IK109" s="211"/>
      <c r="IL109" s="211"/>
      <c r="IM109" s="211"/>
      <c r="IN109" s="211"/>
      <c r="IO109" s="211"/>
      <c r="IP109" s="211"/>
      <c r="IQ109" s="211"/>
      <c r="IR109" s="211"/>
      <c r="IS109" s="211"/>
      <c r="IT109" s="211"/>
      <c r="IU109" s="211"/>
      <c r="IV109" s="212"/>
      <c r="IY109" s="210"/>
      <c r="IZ109" s="211"/>
      <c r="JA109" s="211"/>
      <c r="JB109" s="211"/>
      <c r="JC109" s="211"/>
      <c r="JD109" s="211"/>
      <c r="JE109" s="211"/>
      <c r="JF109" s="211"/>
      <c r="JG109" s="211"/>
      <c r="JH109" s="211"/>
      <c r="JI109" s="211"/>
      <c r="JJ109" s="211"/>
      <c r="JK109" s="211"/>
      <c r="JL109" s="211"/>
      <c r="JM109" s="211"/>
      <c r="JN109" s="211"/>
      <c r="JO109" s="211"/>
      <c r="JP109" s="211"/>
      <c r="JQ109" s="211"/>
      <c r="JR109" s="211"/>
      <c r="JS109" s="211"/>
      <c r="JT109" s="211"/>
      <c r="JU109" s="211"/>
      <c r="JV109" s="211"/>
      <c r="JW109" s="211"/>
      <c r="JX109" s="211"/>
      <c r="JY109" s="211"/>
      <c r="JZ109" s="211"/>
      <c r="KA109" s="211"/>
      <c r="KB109" s="211"/>
      <c r="KC109" s="211"/>
      <c r="KD109" s="211"/>
      <c r="KE109" s="211"/>
      <c r="KF109" s="212"/>
    </row>
    <row r="110" spans="1:292" s="200" customFormat="1" ht="15.75" customHeight="1" x14ac:dyDescent="0.45">
      <c r="A110" s="1"/>
      <c r="B110" s="1"/>
      <c r="C110" s="1"/>
      <c r="D110" s="1"/>
      <c r="E110" s="1"/>
      <c r="F110" s="1"/>
      <c r="G110" s="1"/>
      <c r="H110" s="1"/>
      <c r="DA110" s="206"/>
      <c r="DB110" s="203"/>
      <c r="DC110" s="203"/>
      <c r="DD110" s="203"/>
      <c r="DE110" s="203"/>
      <c r="DF110" s="203"/>
      <c r="DG110" s="203"/>
      <c r="DQ110" s="203"/>
      <c r="DR110" s="203"/>
      <c r="DS110" s="203"/>
      <c r="DT110" s="203"/>
      <c r="DU110" s="203"/>
      <c r="DV110" s="203"/>
      <c r="DW110" s="203"/>
      <c r="DX110" s="203"/>
      <c r="DY110" s="203"/>
      <c r="DZ110" s="203"/>
      <c r="EA110" s="203"/>
      <c r="EB110" s="203"/>
      <c r="EH110" s="227"/>
      <c r="EI110" s="228"/>
      <c r="EJ110" s="228"/>
      <c r="EK110" s="228"/>
      <c r="EL110" s="228"/>
      <c r="EM110" s="228"/>
      <c r="EN110" s="228"/>
      <c r="EO110" s="228"/>
      <c r="EP110" s="228"/>
      <c r="EQ110" s="229"/>
      <c r="EX110" s="203"/>
      <c r="EY110" s="203"/>
      <c r="EZ110" s="203"/>
      <c r="FA110" s="203"/>
      <c r="FB110" s="203"/>
      <c r="FC110" s="203"/>
      <c r="FD110" s="203"/>
      <c r="FE110" s="203"/>
      <c r="FF110" s="203"/>
      <c r="FG110" s="203"/>
      <c r="FH110" s="203"/>
      <c r="GA110" s="203"/>
      <c r="GB110" s="203"/>
      <c r="GC110" s="203"/>
      <c r="GD110" s="203"/>
      <c r="GE110" s="203"/>
      <c r="GF110" s="203"/>
      <c r="GG110" s="203"/>
      <c r="GH110" s="203"/>
      <c r="GI110" s="203"/>
      <c r="GJ110" s="203"/>
      <c r="GK110" s="203"/>
      <c r="GL110" s="203"/>
      <c r="GM110" s="203"/>
      <c r="GN110" s="203"/>
      <c r="GO110" s="203"/>
      <c r="GP110" s="203"/>
      <c r="GQ110" s="203"/>
      <c r="IA110" s="210"/>
      <c r="IB110" s="211"/>
      <c r="IC110" s="211"/>
      <c r="ID110" s="211"/>
      <c r="IE110" s="211"/>
      <c r="IF110" s="211"/>
      <c r="IG110" s="211"/>
      <c r="IH110" s="211"/>
      <c r="II110" s="211"/>
      <c r="IJ110" s="211"/>
      <c r="IK110" s="211"/>
      <c r="IL110" s="211"/>
      <c r="IM110" s="211"/>
      <c r="IN110" s="211"/>
      <c r="IO110" s="211"/>
      <c r="IP110" s="211"/>
      <c r="IQ110" s="211"/>
      <c r="IR110" s="211"/>
      <c r="IS110" s="211"/>
      <c r="IT110" s="211"/>
      <c r="IU110" s="211"/>
      <c r="IV110" s="212"/>
      <c r="IY110" s="210"/>
      <c r="IZ110" s="211"/>
      <c r="JA110" s="211"/>
      <c r="JB110" s="211"/>
      <c r="JC110" s="211"/>
      <c r="JD110" s="211"/>
      <c r="JE110" s="211"/>
      <c r="JF110" s="211"/>
      <c r="JG110" s="211"/>
      <c r="JH110" s="211"/>
      <c r="JI110" s="211"/>
      <c r="JJ110" s="211"/>
      <c r="JK110" s="211"/>
      <c r="JL110" s="211"/>
      <c r="JM110" s="211"/>
      <c r="JN110" s="211"/>
      <c r="JO110" s="211"/>
      <c r="JP110" s="211"/>
      <c r="JQ110" s="211"/>
      <c r="JR110" s="211"/>
      <c r="JS110" s="211"/>
      <c r="JT110" s="211"/>
      <c r="JU110" s="211"/>
      <c r="JV110" s="211"/>
      <c r="JW110" s="211"/>
      <c r="JX110" s="211"/>
      <c r="JY110" s="211"/>
      <c r="JZ110" s="211"/>
      <c r="KA110" s="211"/>
      <c r="KB110" s="211"/>
      <c r="KC110" s="211"/>
      <c r="KD110" s="211"/>
      <c r="KE110" s="211"/>
      <c r="KF110" s="212"/>
    </row>
    <row r="111" spans="1:292" s="200" customFormat="1" ht="15.75" customHeight="1" x14ac:dyDescent="0.45">
      <c r="A111" s="1"/>
      <c r="B111" s="1"/>
      <c r="C111" s="1"/>
      <c r="D111" s="1"/>
      <c r="E111" s="1"/>
      <c r="F111" s="1"/>
      <c r="G111" s="1"/>
      <c r="H111" s="1"/>
      <c r="J111" s="214" t="s">
        <v>699</v>
      </c>
      <c r="DA111" s="206"/>
      <c r="DB111" s="203"/>
      <c r="DC111" s="203"/>
      <c r="DD111" s="203"/>
      <c r="DE111" s="203"/>
      <c r="DF111" s="203"/>
      <c r="DG111" s="203"/>
      <c r="DQ111" s="203"/>
      <c r="DR111" s="203"/>
      <c r="DS111" s="203"/>
      <c r="DT111" s="203"/>
      <c r="DU111" s="203"/>
      <c r="DV111" s="203"/>
      <c r="DW111" s="203"/>
      <c r="DX111" s="203"/>
      <c r="DY111" s="203"/>
      <c r="DZ111" s="203"/>
      <c r="EA111" s="203"/>
      <c r="EB111" s="203"/>
      <c r="EH111" s="227"/>
      <c r="EI111" s="228"/>
      <c r="EJ111" s="228"/>
      <c r="EK111" s="228"/>
      <c r="EL111" s="228"/>
      <c r="EM111" s="228"/>
      <c r="EN111" s="228"/>
      <c r="EO111" s="228"/>
      <c r="EP111" s="228"/>
      <c r="EQ111" s="229"/>
      <c r="EX111" s="214" t="s">
        <v>96</v>
      </c>
      <c r="EY111" s="203"/>
      <c r="EZ111" s="203"/>
      <c r="FA111" s="203"/>
      <c r="FB111" s="203"/>
      <c r="FC111" s="203"/>
      <c r="FD111" s="203"/>
      <c r="FE111" s="203"/>
      <c r="FF111" s="203"/>
      <c r="FG111" s="203"/>
      <c r="FH111" s="203"/>
      <c r="GA111" s="203"/>
      <c r="GB111" s="203"/>
      <c r="GC111" s="203"/>
      <c r="GD111" s="203"/>
      <c r="GE111" s="203"/>
      <c r="GF111" s="203"/>
      <c r="GG111" s="203"/>
      <c r="GH111" s="203"/>
      <c r="GI111" s="203"/>
      <c r="GJ111" s="203"/>
      <c r="GK111" s="203"/>
      <c r="GL111" s="203"/>
      <c r="GM111" s="203"/>
      <c r="GN111" s="203"/>
      <c r="GO111" s="203"/>
      <c r="GP111" s="203"/>
      <c r="GQ111" s="203"/>
      <c r="IA111" s="210"/>
      <c r="IB111" s="211"/>
      <c r="IC111" s="211"/>
      <c r="ID111" s="211"/>
      <c r="IE111" s="211"/>
      <c r="IF111" s="211"/>
      <c r="IG111" s="211"/>
      <c r="IH111" s="211"/>
      <c r="II111" s="211"/>
      <c r="IJ111" s="211"/>
      <c r="IK111" s="211"/>
      <c r="IL111" s="211"/>
      <c r="IM111" s="211"/>
      <c r="IN111" s="211"/>
      <c r="IO111" s="211"/>
      <c r="IP111" s="211"/>
      <c r="IQ111" s="211"/>
      <c r="IR111" s="211"/>
      <c r="IS111" s="211"/>
      <c r="IT111" s="211"/>
      <c r="IU111" s="211"/>
      <c r="IV111" s="212"/>
      <c r="IY111" s="210"/>
      <c r="IZ111" s="211"/>
      <c r="JA111" s="211"/>
      <c r="JB111" s="211"/>
      <c r="JC111" s="211"/>
      <c r="JD111" s="211"/>
      <c r="JE111" s="211"/>
      <c r="JF111" s="211"/>
      <c r="JG111" s="211"/>
      <c r="JH111" s="211"/>
      <c r="JI111" s="211"/>
      <c r="JJ111" s="211"/>
      <c r="JK111" s="211"/>
      <c r="JL111" s="211"/>
      <c r="JM111" s="211"/>
      <c r="JN111" s="211"/>
      <c r="JO111" s="211"/>
      <c r="JP111" s="211"/>
      <c r="JQ111" s="211"/>
      <c r="JR111" s="211"/>
      <c r="JS111" s="211"/>
      <c r="JT111" s="211"/>
      <c r="JU111" s="211"/>
      <c r="JV111" s="211"/>
      <c r="JW111" s="211"/>
      <c r="JX111" s="211"/>
      <c r="JY111" s="211"/>
      <c r="JZ111" s="211"/>
      <c r="KA111" s="211"/>
      <c r="KB111" s="211"/>
      <c r="KC111" s="211"/>
      <c r="KD111" s="211"/>
      <c r="KE111" s="211"/>
      <c r="KF111" s="212"/>
    </row>
    <row r="112" spans="1:292" s="200" customFormat="1" ht="15.75" customHeight="1" thickBot="1" x14ac:dyDescent="0.5">
      <c r="A112" s="1"/>
      <c r="B112" s="1"/>
      <c r="C112" s="1"/>
      <c r="D112" s="1"/>
      <c r="E112" s="1"/>
      <c r="F112" s="1"/>
      <c r="G112" s="1"/>
      <c r="H112" s="1"/>
      <c r="DA112" s="206"/>
      <c r="DB112" s="203" t="b">
        <v>1</v>
      </c>
      <c r="DC112" s="203" t="b">
        <v>0</v>
      </c>
      <c r="DD112" s="203"/>
      <c r="DE112" s="203"/>
      <c r="DF112" s="203"/>
      <c r="DG112" s="203"/>
      <c r="DQ112" s="203"/>
      <c r="DR112" s="203"/>
      <c r="DS112" s="203"/>
      <c r="DT112" s="203"/>
      <c r="DU112" s="203"/>
      <c r="DV112" s="203"/>
      <c r="DW112" s="203"/>
      <c r="DX112" s="203"/>
      <c r="DY112" s="203"/>
      <c r="DZ112" s="203"/>
      <c r="EA112" s="203"/>
      <c r="EB112" s="203"/>
      <c r="EH112" s="227"/>
      <c r="EI112" s="228" t="s">
        <v>400</v>
      </c>
      <c r="EJ112" s="228"/>
      <c r="EK112" s="228"/>
      <c r="EL112" s="228"/>
      <c r="EM112" s="228"/>
      <c r="EN112" s="228"/>
      <c r="EO112" s="228"/>
      <c r="EP112" s="228"/>
      <c r="EQ112" s="229"/>
      <c r="EX112" s="203"/>
      <c r="EY112" s="203"/>
      <c r="EZ112" s="203"/>
      <c r="FA112" s="203"/>
      <c r="FB112" s="203"/>
      <c r="FC112" s="203"/>
      <c r="FD112" s="203"/>
      <c r="FE112" s="203"/>
      <c r="FF112" s="203"/>
      <c r="FG112" s="203"/>
      <c r="FH112" s="203"/>
      <c r="GA112" s="203"/>
      <c r="GB112" s="203"/>
      <c r="GC112" s="203"/>
      <c r="GD112" s="203"/>
      <c r="GE112" s="203"/>
      <c r="GF112" s="203"/>
      <c r="GG112" s="203"/>
      <c r="GH112" s="203"/>
      <c r="GI112" s="203"/>
      <c r="GJ112" s="203"/>
      <c r="GK112" s="203"/>
      <c r="GL112" s="203"/>
      <c r="GM112" s="203"/>
      <c r="GN112" s="203"/>
      <c r="GO112" s="203"/>
      <c r="GP112" s="203"/>
      <c r="GQ112" s="203"/>
      <c r="IA112" s="210"/>
      <c r="IB112" s="211"/>
      <c r="IC112" s="211"/>
      <c r="ID112" s="211"/>
      <c r="IE112" s="211"/>
      <c r="IF112" s="211"/>
      <c r="IG112" s="211"/>
      <c r="IH112" s="211"/>
      <c r="II112" s="211"/>
      <c r="IJ112" s="211"/>
      <c r="IK112" s="211"/>
      <c r="IL112" s="211"/>
      <c r="IM112" s="211"/>
      <c r="IN112" s="211"/>
      <c r="IO112" s="211"/>
      <c r="IP112" s="211"/>
      <c r="IQ112" s="211"/>
      <c r="IR112" s="211"/>
      <c r="IS112" s="211"/>
      <c r="IT112" s="211"/>
      <c r="IU112" s="211"/>
      <c r="IV112" s="212"/>
      <c r="IY112" s="210"/>
      <c r="IZ112" s="211"/>
      <c r="JA112" s="211"/>
      <c r="JB112" s="211"/>
      <c r="JC112" s="211"/>
      <c r="JD112" s="211"/>
      <c r="JE112" s="211"/>
      <c r="JF112" s="211"/>
      <c r="JG112" s="211"/>
      <c r="JH112" s="211"/>
      <c r="JI112" s="211"/>
      <c r="JJ112" s="211"/>
      <c r="JK112" s="211"/>
      <c r="JL112" s="211"/>
      <c r="JM112" s="211"/>
      <c r="JN112" s="211"/>
      <c r="JO112" s="211"/>
      <c r="JP112" s="211"/>
      <c r="JQ112" s="211"/>
      <c r="JR112" s="211"/>
      <c r="JS112" s="211"/>
      <c r="JT112" s="211"/>
      <c r="JU112" s="211"/>
      <c r="JV112" s="211"/>
      <c r="JW112" s="211"/>
      <c r="JX112" s="211"/>
      <c r="JY112" s="211"/>
      <c r="JZ112" s="211"/>
      <c r="KA112" s="211"/>
      <c r="KB112" s="211"/>
      <c r="KC112" s="211"/>
      <c r="KD112" s="211"/>
      <c r="KE112" s="211"/>
      <c r="KF112" s="212"/>
    </row>
    <row r="113" spans="10:292" ht="15.75" customHeight="1" x14ac:dyDescent="0.45">
      <c r="K113" s="506"/>
      <c r="L113" s="534" t="str">
        <f>IF(DA113=FALSE,DC113,DB113)</f>
        <v>免責事項等をご確認の上、左チェックボックスにて同意をお願い致します</v>
      </c>
      <c r="M113" s="535"/>
      <c r="N113" s="535"/>
      <c r="O113" s="535"/>
      <c r="P113" s="535"/>
      <c r="Q113" s="535"/>
      <c r="R113" s="535"/>
      <c r="S113" s="535"/>
      <c r="T113" s="535"/>
      <c r="U113" s="535"/>
      <c r="V113" s="535"/>
      <c r="W113" s="535"/>
      <c r="X113" s="536"/>
      <c r="DA113" s="540" t="b">
        <v>0</v>
      </c>
      <c r="DB113" s="533" t="s">
        <v>691</v>
      </c>
      <c r="DC113" s="533" t="s">
        <v>692</v>
      </c>
      <c r="DD113" s="96"/>
      <c r="DE113" s="96"/>
      <c r="DF113" s="96"/>
      <c r="DG113" s="96"/>
      <c r="DQ113" s="96" t="s">
        <v>540</v>
      </c>
      <c r="DR113" s="96" t="str">
        <f>IF(COUNTIF(分析依頼!J11,"*福島*")&gt;0,"福島","")</f>
        <v/>
      </c>
      <c r="DS113" s="96"/>
      <c r="DT113" s="96"/>
      <c r="DU113" s="96"/>
      <c r="DV113" s="96"/>
      <c r="DW113" s="96"/>
      <c r="DX113" s="96"/>
      <c r="DY113" s="96"/>
      <c r="DZ113" s="96"/>
      <c r="EA113" s="96"/>
      <c r="EB113" s="96"/>
      <c r="EH113" s="129"/>
      <c r="EI113" s="130" t="s">
        <v>401</v>
      </c>
      <c r="EJ113" s="130" t="s">
        <v>404</v>
      </c>
      <c r="EK113" s="130"/>
      <c r="EL113" s="130"/>
      <c r="EM113" s="130"/>
      <c r="EN113" s="130"/>
      <c r="EO113" s="130"/>
      <c r="EP113" s="130"/>
      <c r="EQ113" s="131"/>
      <c r="EX113" s="498" t="str">
        <f>IF(DA113=TRUE,1,"")</f>
        <v/>
      </c>
      <c r="EY113" s="96"/>
      <c r="EZ113" s="96"/>
      <c r="FA113" s="96"/>
      <c r="FB113" s="96"/>
      <c r="FC113" s="96"/>
      <c r="FD113" s="96"/>
      <c r="FE113" s="96"/>
      <c r="FF113" s="96"/>
      <c r="FG113" s="96"/>
      <c r="FH113" s="96"/>
      <c r="GA113" s="96"/>
      <c r="GB113" s="96"/>
      <c r="GC113" s="96"/>
      <c r="GD113" s="96"/>
      <c r="GE113" s="96"/>
      <c r="GF113" s="96"/>
      <c r="GG113" s="96"/>
      <c r="GH113" s="96"/>
      <c r="GI113" s="96"/>
      <c r="GJ113" s="96"/>
      <c r="GK113" s="96"/>
      <c r="GL113" s="96"/>
      <c r="GM113" s="96"/>
      <c r="GN113" s="96"/>
      <c r="GO113" s="96"/>
      <c r="GP113" s="96"/>
      <c r="GQ113" s="96"/>
      <c r="IA113" s="105"/>
      <c r="IB113" s="86"/>
      <c r="IC113" s="86"/>
      <c r="ID113" s="86"/>
      <c r="IE113" s="86"/>
      <c r="IF113" s="86"/>
      <c r="IG113" s="86"/>
      <c r="IH113" s="86"/>
      <c r="II113" s="86"/>
      <c r="IJ113" s="86"/>
      <c r="IK113" s="86"/>
      <c r="IL113" s="86"/>
      <c r="IM113" s="86"/>
      <c r="IN113" s="86"/>
      <c r="IO113" s="86"/>
      <c r="IP113" s="86"/>
      <c r="IQ113" s="86"/>
      <c r="IR113" s="86"/>
      <c r="IS113" s="86"/>
      <c r="IT113" s="86"/>
      <c r="IU113" s="86"/>
      <c r="IV113" s="106"/>
      <c r="IY113" s="105"/>
      <c r="IZ113" s="86"/>
      <c r="JA113" s="86"/>
      <c r="JB113" s="86"/>
      <c r="JC113" s="86"/>
      <c r="JD113" s="86"/>
      <c r="JE113" s="86"/>
      <c r="JF113" s="86"/>
      <c r="JG113" s="86"/>
      <c r="JH113" s="86"/>
      <c r="JI113" s="86"/>
      <c r="JJ113" s="86"/>
      <c r="JK113" s="86"/>
      <c r="JL113" s="86"/>
      <c r="JM113" s="86"/>
      <c r="JN113" s="86"/>
      <c r="JO113" s="86"/>
      <c r="JP113" s="86"/>
      <c r="JQ113" s="86"/>
      <c r="JR113" s="86"/>
      <c r="JS113" s="86"/>
      <c r="JT113" s="86"/>
      <c r="JU113" s="86"/>
      <c r="JV113" s="86"/>
      <c r="JW113" s="86"/>
      <c r="JX113" s="86"/>
      <c r="JY113" s="86"/>
      <c r="JZ113" s="86"/>
      <c r="KA113" s="86"/>
      <c r="KB113" s="86"/>
      <c r="KC113" s="86"/>
      <c r="KD113" s="86"/>
      <c r="KE113" s="86"/>
      <c r="KF113" s="106"/>
    </row>
    <row r="114" spans="10:292" ht="15.75" customHeight="1" thickBot="1" x14ac:dyDescent="0.5">
      <c r="K114" s="507"/>
      <c r="L114" s="537"/>
      <c r="M114" s="538"/>
      <c r="N114" s="538"/>
      <c r="O114" s="538"/>
      <c r="P114" s="538"/>
      <c r="Q114" s="538"/>
      <c r="R114" s="538"/>
      <c r="S114" s="538"/>
      <c r="T114" s="538"/>
      <c r="U114" s="538"/>
      <c r="V114" s="538"/>
      <c r="W114" s="538"/>
      <c r="X114" s="539"/>
      <c r="DA114" s="540"/>
      <c r="DB114" s="533"/>
      <c r="DC114" s="533"/>
      <c r="DD114" s="96"/>
      <c r="DE114" s="96"/>
      <c r="DF114" s="96"/>
      <c r="DG114" s="96"/>
      <c r="DQ114" s="96" t="s">
        <v>541</v>
      </c>
      <c r="DR114" s="96">
        <f>IF(DR113="福島",307,289)</f>
        <v>289</v>
      </c>
      <c r="DS114" s="96"/>
      <c r="DT114" s="96"/>
      <c r="DU114" s="96"/>
      <c r="DV114" s="96"/>
      <c r="DW114" s="96"/>
      <c r="DX114" s="96"/>
      <c r="DY114" s="96"/>
      <c r="DZ114" s="96"/>
      <c r="EA114" s="96"/>
      <c r="EB114" s="96"/>
      <c r="EH114" s="129"/>
      <c r="EI114" s="130" t="s">
        <v>402</v>
      </c>
      <c r="EJ114" s="130" t="s">
        <v>405</v>
      </c>
      <c r="EK114" s="130" t="str">
        <f>IF(P131="","",IF(DA146=2,P131&amp;" 様",EI143))</f>
        <v/>
      </c>
      <c r="EL114" s="130"/>
      <c r="EM114" s="130"/>
      <c r="EN114" s="130"/>
      <c r="EO114" s="130"/>
      <c r="EP114" s="130"/>
      <c r="EQ114" s="131"/>
      <c r="EX114" s="500"/>
      <c r="EY114" s="96"/>
      <c r="EZ114" s="96"/>
      <c r="FA114" s="96"/>
      <c r="FB114" s="96"/>
      <c r="FC114" s="96"/>
      <c r="FD114" s="96"/>
      <c r="FE114" s="96"/>
      <c r="FF114" s="96"/>
      <c r="FG114" s="96"/>
      <c r="FH114" s="96"/>
      <c r="GA114" s="96"/>
      <c r="GB114" s="96"/>
      <c r="GC114" s="96"/>
      <c r="GD114" s="96"/>
      <c r="GE114" s="96"/>
      <c r="GF114" s="96"/>
      <c r="GG114" s="96"/>
      <c r="GH114" s="96"/>
      <c r="GI114" s="96"/>
      <c r="GJ114" s="96"/>
      <c r="GK114" s="96"/>
      <c r="GL114" s="96"/>
      <c r="GM114" s="96"/>
      <c r="GN114" s="96"/>
      <c r="GO114" s="96"/>
      <c r="GP114" s="96"/>
      <c r="GQ114" s="96"/>
      <c r="IA114" s="105"/>
      <c r="IB114" s="86"/>
      <c r="IC114" s="86"/>
      <c r="ID114" s="86"/>
      <c r="IE114" s="86"/>
      <c r="IF114" s="86"/>
      <c r="IG114" s="86"/>
      <c r="IH114" s="86"/>
      <c r="II114" s="86"/>
      <c r="IJ114" s="86"/>
      <c r="IK114" s="86"/>
      <c r="IL114" s="86"/>
      <c r="IM114" s="86"/>
      <c r="IN114" s="86"/>
      <c r="IO114" s="86"/>
      <c r="IP114" s="86"/>
      <c r="IQ114" s="86"/>
      <c r="IR114" s="86"/>
      <c r="IS114" s="86"/>
      <c r="IT114" s="86"/>
      <c r="IU114" s="86"/>
      <c r="IV114" s="106"/>
      <c r="IY114" s="105"/>
      <c r="IZ114" s="86"/>
      <c r="JA114" s="86"/>
      <c r="JB114" s="86"/>
      <c r="JC114" s="86"/>
      <c r="JD114" s="86"/>
      <c r="JE114" s="86"/>
      <c r="JF114" s="86"/>
      <c r="JG114" s="86"/>
      <c r="JH114" s="86"/>
      <c r="JI114" s="86"/>
      <c r="JJ114" s="86"/>
      <c r="JK114" s="86"/>
      <c r="JL114" s="86"/>
      <c r="JM114" s="86"/>
      <c r="JN114" s="86"/>
      <c r="JO114" s="86"/>
      <c r="JP114" s="86"/>
      <c r="JQ114" s="86"/>
      <c r="JR114" s="86"/>
      <c r="JS114" s="86"/>
      <c r="JT114" s="86"/>
      <c r="JU114" s="86"/>
      <c r="JV114" s="86"/>
      <c r="JW114" s="86"/>
      <c r="JX114" s="86"/>
      <c r="JY114" s="86"/>
      <c r="JZ114" s="86"/>
      <c r="KA114" s="86"/>
      <c r="KB114" s="86"/>
      <c r="KC114" s="86"/>
      <c r="KD114" s="86"/>
      <c r="KE114" s="86"/>
      <c r="KF114" s="106"/>
    </row>
    <row r="115" spans="10:292" ht="15.75" hidden="1" customHeight="1" x14ac:dyDescent="0.45">
      <c r="DA115" s="95"/>
      <c r="DB115" s="96"/>
      <c r="DC115" s="96"/>
      <c r="DD115" s="96"/>
      <c r="DE115" s="96"/>
      <c r="DF115" s="96"/>
      <c r="DG115" s="96"/>
      <c r="DQ115" s="96"/>
      <c r="DR115" s="96"/>
      <c r="DS115" s="96"/>
      <c r="DT115" s="96"/>
      <c r="DU115" s="96"/>
      <c r="DV115" s="96"/>
      <c r="DW115" s="96"/>
      <c r="DX115" s="96"/>
      <c r="DY115" s="96"/>
      <c r="DZ115" s="96"/>
      <c r="EA115" s="96"/>
      <c r="EB115" s="96"/>
      <c r="EH115" s="129"/>
      <c r="EI115" s="130"/>
      <c r="EJ115" s="130"/>
      <c r="EK115" s="130"/>
      <c r="EL115" s="130"/>
      <c r="EM115" s="130"/>
      <c r="EN115" s="130"/>
      <c r="EO115" s="130"/>
      <c r="EP115" s="130"/>
      <c r="EQ115" s="131"/>
      <c r="EX115" s="96"/>
      <c r="EY115" s="96"/>
      <c r="EZ115" s="96"/>
      <c r="FA115" s="96"/>
      <c r="FB115" s="96"/>
      <c r="FC115" s="96"/>
      <c r="FD115" s="96"/>
      <c r="FE115" s="96"/>
      <c r="FF115" s="96"/>
      <c r="FG115" s="96"/>
      <c r="FH115" s="96"/>
      <c r="GA115" s="96"/>
      <c r="GB115" s="96"/>
      <c r="GC115" s="96"/>
      <c r="GD115" s="96"/>
      <c r="GE115" s="96"/>
      <c r="GF115" s="96"/>
      <c r="GG115" s="96"/>
      <c r="GH115" s="96"/>
      <c r="GI115" s="96"/>
      <c r="GJ115" s="96"/>
      <c r="GK115" s="96"/>
      <c r="GL115" s="96"/>
      <c r="GM115" s="96"/>
      <c r="GN115" s="96"/>
      <c r="GO115" s="96"/>
      <c r="GP115" s="96"/>
      <c r="GQ115" s="96"/>
      <c r="IA115" s="105"/>
      <c r="IB115" s="86"/>
      <c r="IC115" s="86"/>
      <c r="ID115" s="86"/>
      <c r="IE115" s="86"/>
      <c r="IF115" s="86"/>
      <c r="IG115" s="86"/>
      <c r="IH115" s="86"/>
      <c r="II115" s="86"/>
      <c r="IJ115" s="86"/>
      <c r="IK115" s="86"/>
      <c r="IL115" s="86"/>
      <c r="IM115" s="86"/>
      <c r="IN115" s="86"/>
      <c r="IO115" s="86"/>
      <c r="IP115" s="86"/>
      <c r="IQ115" s="86"/>
      <c r="IR115" s="86"/>
      <c r="IS115" s="86"/>
      <c r="IT115" s="86"/>
      <c r="IU115" s="86"/>
      <c r="IV115" s="106"/>
      <c r="IY115" s="105"/>
      <c r="IZ115" s="86"/>
      <c r="JA115" s="86"/>
      <c r="JB115" s="86"/>
      <c r="JC115" s="86"/>
      <c r="JD115" s="86"/>
      <c r="JE115" s="86"/>
      <c r="JF115" s="86"/>
      <c r="JG115" s="86"/>
      <c r="JH115" s="86"/>
      <c r="JI115" s="86"/>
      <c r="JJ115" s="86"/>
      <c r="JK115" s="86"/>
      <c r="JL115" s="86"/>
      <c r="JM115" s="86"/>
      <c r="JN115" s="86"/>
      <c r="JO115" s="86"/>
      <c r="JP115" s="86"/>
      <c r="JQ115" s="86"/>
      <c r="JR115" s="86"/>
      <c r="JS115" s="86"/>
      <c r="JT115" s="86"/>
      <c r="JU115" s="86"/>
      <c r="JV115" s="86"/>
      <c r="JW115" s="86"/>
      <c r="JX115" s="86"/>
      <c r="JY115" s="86"/>
      <c r="JZ115" s="86"/>
      <c r="KA115" s="86"/>
      <c r="KB115" s="86"/>
      <c r="KC115" s="86"/>
      <c r="KD115" s="86"/>
      <c r="KE115" s="86"/>
      <c r="KF115" s="106"/>
    </row>
    <row r="116" spans="10:292" ht="15.75" hidden="1" customHeight="1" x14ac:dyDescent="0.45">
      <c r="DA116" s="95"/>
      <c r="DB116" s="96"/>
      <c r="DC116" s="96"/>
      <c r="DD116" s="96"/>
      <c r="DE116" s="96"/>
      <c r="DF116" s="96"/>
      <c r="DG116" s="96"/>
      <c r="DQ116" s="96"/>
      <c r="DR116" s="96"/>
      <c r="DS116" s="96"/>
      <c r="DT116" s="96"/>
      <c r="DU116" s="96"/>
      <c r="DV116" s="96"/>
      <c r="DW116" s="96"/>
      <c r="DX116" s="96"/>
      <c r="DY116" s="96"/>
      <c r="DZ116" s="96"/>
      <c r="EA116" s="96"/>
      <c r="EB116" s="96"/>
      <c r="EH116" s="129"/>
      <c r="EI116" s="130"/>
      <c r="EJ116" s="130"/>
      <c r="EK116" s="130"/>
      <c r="EL116" s="130"/>
      <c r="EM116" s="130"/>
      <c r="EN116" s="130"/>
      <c r="EO116" s="130"/>
      <c r="EP116" s="130"/>
      <c r="EQ116" s="131"/>
      <c r="EX116" s="96"/>
      <c r="EY116" s="96"/>
      <c r="EZ116" s="96"/>
      <c r="FA116" s="96"/>
      <c r="FB116" s="96"/>
      <c r="FC116" s="96"/>
      <c r="FD116" s="96"/>
      <c r="FE116" s="96"/>
      <c r="FF116" s="96"/>
      <c r="FG116" s="96"/>
      <c r="FH116" s="96"/>
      <c r="GA116" s="96"/>
      <c r="GB116" s="96"/>
      <c r="GC116" s="96"/>
      <c r="GD116" s="96"/>
      <c r="GE116" s="96"/>
      <c r="GF116" s="96"/>
      <c r="GG116" s="96"/>
      <c r="GH116" s="96"/>
      <c r="GI116" s="96"/>
      <c r="GJ116" s="96"/>
      <c r="GK116" s="96"/>
      <c r="GL116" s="96"/>
      <c r="GM116" s="96"/>
      <c r="GN116" s="96"/>
      <c r="GO116" s="96"/>
      <c r="GP116" s="96"/>
      <c r="GQ116" s="96"/>
      <c r="IA116" s="105"/>
      <c r="IB116" s="86"/>
      <c r="IC116" s="86"/>
      <c r="ID116" s="86"/>
      <c r="IE116" s="86"/>
      <c r="IF116" s="86"/>
      <c r="IG116" s="86"/>
      <c r="IH116" s="86"/>
      <c r="II116" s="86"/>
      <c r="IJ116" s="86"/>
      <c r="IK116" s="86"/>
      <c r="IL116" s="86"/>
      <c r="IM116" s="86"/>
      <c r="IN116" s="86"/>
      <c r="IO116" s="86"/>
      <c r="IP116" s="86"/>
      <c r="IQ116" s="86"/>
      <c r="IR116" s="86"/>
      <c r="IS116" s="86"/>
      <c r="IT116" s="86"/>
      <c r="IU116" s="86"/>
      <c r="IV116" s="106"/>
      <c r="IY116" s="105"/>
      <c r="IZ116" s="86"/>
      <c r="JA116" s="86"/>
      <c r="JB116" s="86"/>
      <c r="JC116" s="86"/>
      <c r="JD116" s="86"/>
      <c r="JE116" s="86"/>
      <c r="JF116" s="86"/>
      <c r="JG116" s="86"/>
      <c r="JH116" s="86"/>
      <c r="JI116" s="86"/>
      <c r="JJ116" s="86"/>
      <c r="JK116" s="86"/>
      <c r="JL116" s="86"/>
      <c r="JM116" s="86"/>
      <c r="JN116" s="86"/>
      <c r="JO116" s="86"/>
      <c r="JP116" s="86"/>
      <c r="JQ116" s="86"/>
      <c r="JR116" s="86"/>
      <c r="JS116" s="86"/>
      <c r="JT116" s="86"/>
      <c r="JU116" s="86"/>
      <c r="JV116" s="86"/>
      <c r="JW116" s="86"/>
      <c r="JX116" s="86"/>
      <c r="JY116" s="86"/>
      <c r="JZ116" s="86"/>
      <c r="KA116" s="86"/>
      <c r="KB116" s="86"/>
      <c r="KC116" s="86"/>
      <c r="KD116" s="86"/>
      <c r="KE116" s="86"/>
      <c r="KF116" s="106"/>
    </row>
    <row r="117" spans="10:292" ht="15.75" hidden="1" customHeight="1" x14ac:dyDescent="0.45">
      <c r="DA117" s="95"/>
      <c r="DB117" s="96"/>
      <c r="DC117" s="96"/>
      <c r="DD117" s="96"/>
      <c r="DE117" s="96"/>
      <c r="DF117" s="96"/>
      <c r="DG117" s="96"/>
      <c r="DQ117" s="96"/>
      <c r="DR117" s="96"/>
      <c r="DS117" s="96"/>
      <c r="DT117" s="96"/>
      <c r="DU117" s="96"/>
      <c r="DV117" s="96"/>
      <c r="DW117" s="96"/>
      <c r="DX117" s="96"/>
      <c r="DY117" s="96"/>
      <c r="DZ117" s="96"/>
      <c r="EA117" s="96"/>
      <c r="EB117" s="96"/>
      <c r="EH117" s="129"/>
      <c r="EI117" s="130"/>
      <c r="EJ117" s="130"/>
      <c r="EK117" s="130"/>
      <c r="EL117" s="130"/>
      <c r="EM117" s="130"/>
      <c r="EN117" s="130"/>
      <c r="EO117" s="130"/>
      <c r="EP117" s="130"/>
      <c r="EQ117" s="131"/>
      <c r="EX117" s="96"/>
      <c r="EY117" s="96"/>
      <c r="EZ117" s="96"/>
      <c r="FA117" s="96"/>
      <c r="FB117" s="96"/>
      <c r="FC117" s="96"/>
      <c r="FD117" s="96"/>
      <c r="FE117" s="96"/>
      <c r="FF117" s="96"/>
      <c r="FG117" s="96"/>
      <c r="FH117" s="96"/>
      <c r="GA117" s="96"/>
      <c r="GB117" s="96"/>
      <c r="GC117" s="96"/>
      <c r="GD117" s="96"/>
      <c r="GE117" s="96"/>
      <c r="GF117" s="96"/>
      <c r="GG117" s="96"/>
      <c r="GH117" s="96"/>
      <c r="GI117" s="96"/>
      <c r="GJ117" s="96"/>
      <c r="GK117" s="96"/>
      <c r="GL117" s="96"/>
      <c r="GM117" s="96"/>
      <c r="GN117" s="96"/>
      <c r="GO117" s="96"/>
      <c r="GP117" s="96"/>
      <c r="GQ117" s="96"/>
      <c r="IA117" s="105"/>
      <c r="IB117" s="86"/>
      <c r="IC117" s="86"/>
      <c r="ID117" s="86"/>
      <c r="IE117" s="86"/>
      <c r="IF117" s="86"/>
      <c r="IG117" s="86"/>
      <c r="IH117" s="86"/>
      <c r="II117" s="86"/>
      <c r="IJ117" s="86"/>
      <c r="IK117" s="86"/>
      <c r="IL117" s="86"/>
      <c r="IM117" s="86"/>
      <c r="IN117" s="86"/>
      <c r="IO117" s="86"/>
      <c r="IP117" s="86"/>
      <c r="IQ117" s="86"/>
      <c r="IR117" s="86"/>
      <c r="IS117" s="86"/>
      <c r="IT117" s="86"/>
      <c r="IU117" s="86"/>
      <c r="IV117" s="106"/>
      <c r="IY117" s="105"/>
      <c r="IZ117" s="86"/>
      <c r="JA117" s="86"/>
      <c r="JB117" s="86"/>
      <c r="JC117" s="86"/>
      <c r="JD117" s="86"/>
      <c r="JE117" s="86"/>
      <c r="JF117" s="86"/>
      <c r="JG117" s="86"/>
      <c r="JH117" s="86"/>
      <c r="JI117" s="86"/>
      <c r="JJ117" s="86"/>
      <c r="JK117" s="86"/>
      <c r="JL117" s="86"/>
      <c r="JM117" s="86"/>
      <c r="JN117" s="86"/>
      <c r="JO117" s="86"/>
      <c r="JP117" s="86"/>
      <c r="JQ117" s="86"/>
      <c r="JR117" s="86"/>
      <c r="JS117" s="86"/>
      <c r="JT117" s="86"/>
      <c r="JU117" s="86"/>
      <c r="JV117" s="86"/>
      <c r="JW117" s="86"/>
      <c r="JX117" s="86"/>
      <c r="JY117" s="86"/>
      <c r="JZ117" s="86"/>
      <c r="KA117" s="86"/>
      <c r="KB117" s="86"/>
      <c r="KC117" s="86"/>
      <c r="KD117" s="86"/>
      <c r="KE117" s="86"/>
      <c r="KF117" s="106"/>
    </row>
    <row r="118" spans="10:292" ht="15.75" hidden="1" customHeight="1" x14ac:dyDescent="0.45">
      <c r="DA118" s="95"/>
      <c r="DB118" s="96"/>
      <c r="DC118" s="96"/>
      <c r="DD118" s="96"/>
      <c r="DE118" s="96"/>
      <c r="DF118" s="96"/>
      <c r="DG118" s="96"/>
      <c r="DQ118" s="96"/>
      <c r="DR118" s="96"/>
      <c r="DS118" s="96"/>
      <c r="DT118" s="96"/>
      <c r="DU118" s="96"/>
      <c r="DV118" s="96"/>
      <c r="DW118" s="96"/>
      <c r="DX118" s="96"/>
      <c r="DY118" s="96"/>
      <c r="DZ118" s="96"/>
      <c r="EA118" s="96"/>
      <c r="EB118" s="96"/>
      <c r="EH118" s="129"/>
      <c r="EI118" s="130"/>
      <c r="EJ118" s="130"/>
      <c r="EK118" s="130"/>
      <c r="EL118" s="130"/>
      <c r="EM118" s="130"/>
      <c r="EN118" s="130"/>
      <c r="EO118" s="130"/>
      <c r="EP118" s="130"/>
      <c r="EQ118" s="131"/>
      <c r="EX118" s="96"/>
      <c r="EY118" s="96"/>
      <c r="EZ118" s="96"/>
      <c r="FA118" s="96"/>
      <c r="FB118" s="96"/>
      <c r="FC118" s="96"/>
      <c r="FD118" s="96"/>
      <c r="FE118" s="96"/>
      <c r="FF118" s="96"/>
      <c r="FG118" s="96"/>
      <c r="FH118" s="96"/>
      <c r="GA118" s="96"/>
      <c r="GB118" s="96"/>
      <c r="GC118" s="96"/>
      <c r="GD118" s="96"/>
      <c r="GE118" s="96"/>
      <c r="GF118" s="96"/>
      <c r="GG118" s="96"/>
      <c r="GH118" s="96"/>
      <c r="GI118" s="96"/>
      <c r="GJ118" s="96"/>
      <c r="GK118" s="96"/>
      <c r="GL118" s="96"/>
      <c r="GM118" s="96"/>
      <c r="GN118" s="96"/>
      <c r="GO118" s="96"/>
      <c r="GP118" s="96"/>
      <c r="GQ118" s="96"/>
      <c r="IA118" s="105"/>
      <c r="IB118" s="86"/>
      <c r="IC118" s="86"/>
      <c r="ID118" s="86"/>
      <c r="IE118" s="86"/>
      <c r="IF118" s="86"/>
      <c r="IG118" s="86"/>
      <c r="IH118" s="86"/>
      <c r="II118" s="86"/>
      <c r="IJ118" s="86"/>
      <c r="IK118" s="86"/>
      <c r="IL118" s="86"/>
      <c r="IM118" s="86"/>
      <c r="IN118" s="86"/>
      <c r="IO118" s="86"/>
      <c r="IP118" s="86"/>
      <c r="IQ118" s="86"/>
      <c r="IR118" s="86"/>
      <c r="IS118" s="86"/>
      <c r="IT118" s="86"/>
      <c r="IU118" s="86"/>
      <c r="IV118" s="106"/>
      <c r="IY118" s="105"/>
      <c r="IZ118" s="86"/>
      <c r="JA118" s="86"/>
      <c r="JB118" s="86"/>
      <c r="JC118" s="86"/>
      <c r="JD118" s="86"/>
      <c r="JE118" s="86"/>
      <c r="JF118" s="86"/>
      <c r="JG118" s="86"/>
      <c r="JH118" s="86"/>
      <c r="JI118" s="86"/>
      <c r="JJ118" s="86"/>
      <c r="JK118" s="86"/>
      <c r="JL118" s="86"/>
      <c r="JM118" s="86"/>
      <c r="JN118" s="86"/>
      <c r="JO118" s="86"/>
      <c r="JP118" s="86"/>
      <c r="JQ118" s="86"/>
      <c r="JR118" s="86"/>
      <c r="JS118" s="86"/>
      <c r="JT118" s="86"/>
      <c r="JU118" s="86"/>
      <c r="JV118" s="86"/>
      <c r="JW118" s="86"/>
      <c r="JX118" s="86"/>
      <c r="JY118" s="86"/>
      <c r="JZ118" s="86"/>
      <c r="KA118" s="86"/>
      <c r="KB118" s="86"/>
      <c r="KC118" s="86"/>
      <c r="KD118" s="86"/>
      <c r="KE118" s="86"/>
      <c r="KF118" s="106"/>
    </row>
    <row r="119" spans="10:292" ht="15.75" hidden="1" customHeight="1" x14ac:dyDescent="0.45">
      <c r="DA119" s="95"/>
      <c r="DB119" s="96"/>
      <c r="DC119" s="96"/>
      <c r="DD119" s="96"/>
      <c r="DE119" s="96"/>
      <c r="DF119" s="96"/>
      <c r="DG119" s="96"/>
      <c r="DQ119" s="96"/>
      <c r="DR119" s="96"/>
      <c r="DS119" s="96"/>
      <c r="DT119" s="96"/>
      <c r="DU119" s="96"/>
      <c r="DV119" s="96"/>
      <c r="DW119" s="96"/>
      <c r="DX119" s="96"/>
      <c r="DY119" s="96"/>
      <c r="DZ119" s="96"/>
      <c r="EA119" s="96"/>
      <c r="EB119" s="96"/>
      <c r="EH119" s="129"/>
      <c r="EI119" s="130"/>
      <c r="EJ119" s="130"/>
      <c r="EK119" s="130"/>
      <c r="EL119" s="130"/>
      <c r="EM119" s="130"/>
      <c r="EN119" s="130"/>
      <c r="EO119" s="130"/>
      <c r="EP119" s="130"/>
      <c r="EQ119" s="131"/>
      <c r="EX119" s="96"/>
      <c r="EY119" s="96"/>
      <c r="EZ119" s="96"/>
      <c r="FA119" s="96"/>
      <c r="FB119" s="96"/>
      <c r="FC119" s="96"/>
      <c r="FD119" s="96"/>
      <c r="FE119" s="96"/>
      <c r="FF119" s="96"/>
      <c r="FG119" s="96"/>
      <c r="FH119" s="96"/>
      <c r="GA119" s="96"/>
      <c r="GB119" s="96"/>
      <c r="GC119" s="96"/>
      <c r="GD119" s="96"/>
      <c r="GE119" s="96"/>
      <c r="GF119" s="96"/>
      <c r="GG119" s="96"/>
      <c r="GH119" s="96"/>
      <c r="GI119" s="96"/>
      <c r="GJ119" s="96"/>
      <c r="GK119" s="96"/>
      <c r="GL119" s="96"/>
      <c r="GM119" s="96"/>
      <c r="GN119" s="96"/>
      <c r="GO119" s="96"/>
      <c r="GP119" s="96"/>
      <c r="GQ119" s="96"/>
      <c r="IA119" s="105"/>
      <c r="IB119" s="86"/>
      <c r="IC119" s="86"/>
      <c r="ID119" s="86"/>
      <c r="IE119" s="86"/>
      <c r="IF119" s="86"/>
      <c r="IG119" s="86"/>
      <c r="IH119" s="86"/>
      <c r="II119" s="86"/>
      <c r="IJ119" s="86"/>
      <c r="IK119" s="86"/>
      <c r="IL119" s="86"/>
      <c r="IM119" s="86"/>
      <c r="IN119" s="86"/>
      <c r="IO119" s="86"/>
      <c r="IP119" s="86"/>
      <c r="IQ119" s="86"/>
      <c r="IR119" s="86"/>
      <c r="IS119" s="86"/>
      <c r="IT119" s="86"/>
      <c r="IU119" s="86"/>
      <c r="IV119" s="106"/>
      <c r="IY119" s="105"/>
      <c r="IZ119" s="86"/>
      <c r="JA119" s="86"/>
      <c r="JB119" s="86"/>
      <c r="JC119" s="86"/>
      <c r="JD119" s="86"/>
      <c r="JE119" s="86"/>
      <c r="JF119" s="86"/>
      <c r="JG119" s="86"/>
      <c r="JH119" s="86"/>
      <c r="JI119" s="86"/>
      <c r="JJ119" s="86"/>
      <c r="JK119" s="86"/>
      <c r="JL119" s="86"/>
      <c r="JM119" s="86"/>
      <c r="JN119" s="86"/>
      <c r="JO119" s="86"/>
      <c r="JP119" s="86"/>
      <c r="JQ119" s="86"/>
      <c r="JR119" s="86"/>
      <c r="JS119" s="86"/>
      <c r="JT119" s="86"/>
      <c r="JU119" s="86"/>
      <c r="JV119" s="86"/>
      <c r="JW119" s="86"/>
      <c r="JX119" s="86"/>
      <c r="JY119" s="86"/>
      <c r="JZ119" s="86"/>
      <c r="KA119" s="86"/>
      <c r="KB119" s="86"/>
      <c r="KC119" s="86"/>
      <c r="KD119" s="86"/>
      <c r="KE119" s="86"/>
      <c r="KF119" s="106"/>
    </row>
    <row r="120" spans="10:292" ht="15.75" customHeight="1" x14ac:dyDescent="0.45">
      <c r="DA120" s="95"/>
      <c r="DB120" s="96"/>
      <c r="DC120" s="96"/>
      <c r="DD120" s="96"/>
      <c r="DE120" s="96"/>
      <c r="DF120" s="96"/>
      <c r="DG120" s="96"/>
      <c r="DQ120" s="96"/>
      <c r="DR120" s="96"/>
      <c r="DS120" s="96"/>
      <c r="DT120" s="96"/>
      <c r="DU120" s="96"/>
      <c r="DV120" s="96"/>
      <c r="DW120" s="96"/>
      <c r="DX120" s="96"/>
      <c r="DY120" s="96"/>
      <c r="DZ120" s="96"/>
      <c r="EA120" s="96"/>
      <c r="EB120" s="96"/>
      <c r="EH120" s="129"/>
      <c r="EI120" s="130" t="s">
        <v>403</v>
      </c>
      <c r="EJ120" s="130" t="s">
        <v>405</v>
      </c>
      <c r="EK120" s="130" t="str">
        <f>IF(DA146=2,P134,IF(DA146=1,EK144))</f>
        <v/>
      </c>
      <c r="EL120" s="130"/>
      <c r="EM120" s="130"/>
      <c r="EN120" s="130"/>
      <c r="EO120" s="130"/>
      <c r="EP120" s="130"/>
      <c r="EQ120" s="131"/>
      <c r="EX120" s="96"/>
      <c r="EY120" s="96"/>
      <c r="EZ120" s="96"/>
      <c r="FA120" s="96"/>
      <c r="FB120" s="96"/>
      <c r="FC120" s="96"/>
      <c r="FD120" s="96"/>
      <c r="FE120" s="96"/>
      <c r="FF120" s="96"/>
      <c r="FG120" s="96"/>
      <c r="FH120" s="96"/>
      <c r="GA120" s="96"/>
      <c r="GB120" s="96"/>
      <c r="GC120" s="96"/>
      <c r="GD120" s="96"/>
      <c r="GE120" s="96"/>
      <c r="GF120" s="96"/>
      <c r="GG120" s="96"/>
      <c r="GH120" s="96"/>
      <c r="GI120" s="96"/>
      <c r="GJ120" s="96"/>
      <c r="GK120" s="96"/>
      <c r="GL120" s="96"/>
      <c r="GM120" s="96"/>
      <c r="GN120" s="96"/>
      <c r="GO120" s="96"/>
      <c r="GP120" s="96"/>
      <c r="GQ120" s="96"/>
      <c r="IA120" s="105"/>
      <c r="IB120" s="86"/>
      <c r="IC120" s="86"/>
      <c r="ID120" s="86"/>
      <c r="IE120" s="86"/>
      <c r="IF120" s="86"/>
      <c r="IG120" s="86"/>
      <c r="IH120" s="86"/>
      <c r="II120" s="86"/>
      <c r="IJ120" s="86"/>
      <c r="IK120" s="86"/>
      <c r="IL120" s="86"/>
      <c r="IM120" s="86"/>
      <c r="IN120" s="86"/>
      <c r="IO120" s="86"/>
      <c r="IP120" s="86"/>
      <c r="IQ120" s="86"/>
      <c r="IR120" s="86"/>
      <c r="IS120" s="86"/>
      <c r="IT120" s="86"/>
      <c r="IU120" s="86"/>
      <c r="IV120" s="106"/>
      <c r="IY120" s="105"/>
      <c r="IZ120" s="86"/>
      <c r="JA120" s="86"/>
      <c r="JB120" s="86"/>
      <c r="JC120" s="86"/>
      <c r="JD120" s="86"/>
      <c r="JE120" s="86"/>
      <c r="JF120" s="86"/>
      <c r="JG120" s="86"/>
      <c r="JH120" s="86"/>
      <c r="JI120" s="86"/>
      <c r="JJ120" s="86"/>
      <c r="JK120" s="86"/>
      <c r="JL120" s="86"/>
      <c r="JM120" s="86"/>
      <c r="JN120" s="86"/>
      <c r="JO120" s="86"/>
      <c r="JP120" s="86"/>
      <c r="JQ120" s="86"/>
      <c r="JR120" s="86"/>
      <c r="JS120" s="86"/>
      <c r="JT120" s="86"/>
      <c r="JU120" s="86"/>
      <c r="JV120" s="86"/>
      <c r="JW120" s="86"/>
      <c r="JX120" s="86"/>
      <c r="JY120" s="86"/>
      <c r="JZ120" s="86"/>
      <c r="KA120" s="86"/>
      <c r="KB120" s="86"/>
      <c r="KC120" s="86"/>
      <c r="KD120" s="86"/>
      <c r="KE120" s="86"/>
      <c r="KF120" s="106"/>
    </row>
    <row r="121" spans="10:292" ht="15.75" customHeight="1" x14ac:dyDescent="0.45">
      <c r="J121" s="3" t="s">
        <v>97</v>
      </c>
      <c r="AA121" s="3" t="s">
        <v>610</v>
      </c>
      <c r="DA121" s="95"/>
      <c r="DB121" s="96"/>
      <c r="DC121" s="96"/>
      <c r="DD121" s="96"/>
      <c r="DE121" s="96"/>
      <c r="DF121" s="96"/>
      <c r="DG121" s="96"/>
      <c r="DQ121" s="96" t="s">
        <v>237</v>
      </c>
      <c r="DR121" s="96"/>
      <c r="DS121" s="96"/>
      <c r="DT121" s="96"/>
      <c r="DU121" s="96"/>
      <c r="DV121" s="96"/>
      <c r="DW121" s="96" t="s">
        <v>610</v>
      </c>
      <c r="DX121" s="96"/>
      <c r="DY121" s="96"/>
      <c r="DZ121" s="96"/>
      <c r="EA121" s="96"/>
      <c r="EB121" s="96"/>
      <c r="EH121" s="129"/>
      <c r="EI121" s="130" t="s">
        <v>408</v>
      </c>
      <c r="EJ121" s="130" t="s">
        <v>405</v>
      </c>
      <c r="EK121" s="130" t="str">
        <f>IF(EJ141=EJ140,"",IF(DA146=2,"",IF(EJ141&gt;EJ140,EJ143)))</f>
        <v/>
      </c>
      <c r="EL121" s="130"/>
      <c r="EM121" s="130"/>
      <c r="EN121" s="130"/>
      <c r="EO121" s="130"/>
      <c r="EP121" s="130"/>
      <c r="EQ121" s="131"/>
      <c r="EX121" s="3" t="s">
        <v>97</v>
      </c>
      <c r="EY121" s="96"/>
      <c r="EZ121" s="96"/>
      <c r="FA121" s="96"/>
      <c r="FB121" s="96"/>
      <c r="FC121" s="96"/>
      <c r="FD121" s="3" t="s">
        <v>610</v>
      </c>
      <c r="FE121" s="96"/>
      <c r="FF121" s="96"/>
      <c r="FG121" s="96"/>
      <c r="FH121" s="96"/>
      <c r="GA121" s="96"/>
      <c r="GB121" s="96"/>
      <c r="GC121" s="96"/>
      <c r="GD121" s="96"/>
      <c r="GE121" s="96"/>
      <c r="GF121" s="96"/>
      <c r="GG121" s="96"/>
      <c r="GH121" s="96"/>
      <c r="GI121" s="96"/>
      <c r="GJ121" s="96"/>
      <c r="GK121" s="96"/>
      <c r="GL121" s="96"/>
      <c r="GM121" s="96"/>
      <c r="GN121" s="96"/>
      <c r="GO121" s="96"/>
      <c r="GP121" s="96"/>
      <c r="GQ121" s="96"/>
      <c r="IA121" s="105"/>
      <c r="IB121" s="86"/>
      <c r="IC121" s="86"/>
      <c r="ID121" s="86"/>
      <c r="IE121" s="86"/>
      <c r="IF121" s="86"/>
      <c r="IG121" s="86"/>
      <c r="IH121" s="86"/>
      <c r="II121" s="86"/>
      <c r="IJ121" s="86"/>
      <c r="IK121" s="86"/>
      <c r="IL121" s="86"/>
      <c r="IM121" s="86"/>
      <c r="IN121" s="86"/>
      <c r="IO121" s="86"/>
      <c r="IP121" s="86"/>
      <c r="IQ121" s="86"/>
      <c r="IR121" s="86"/>
      <c r="IS121" s="86"/>
      <c r="IT121" s="86"/>
      <c r="IU121" s="86"/>
      <c r="IV121" s="106"/>
      <c r="IY121" s="105"/>
      <c r="IZ121" s="86"/>
      <c r="JA121" s="86"/>
      <c r="JB121" s="86"/>
      <c r="JC121" s="86"/>
      <c r="JD121" s="86"/>
      <c r="JE121" s="86"/>
      <c r="JF121" s="86"/>
      <c r="JG121" s="86"/>
      <c r="JH121" s="86"/>
      <c r="JI121" s="86"/>
      <c r="JJ121" s="86"/>
      <c r="JK121" s="86"/>
      <c r="JL121" s="86"/>
      <c r="JM121" s="86"/>
      <c r="JN121" s="86"/>
      <c r="JO121" s="86"/>
      <c r="JP121" s="86"/>
      <c r="JQ121" s="86"/>
      <c r="JR121" s="86"/>
      <c r="JS121" s="86"/>
      <c r="JT121" s="86"/>
      <c r="JU121" s="86"/>
      <c r="JV121" s="86"/>
      <c r="JW121" s="86"/>
      <c r="JX121" s="86"/>
      <c r="JY121" s="86"/>
      <c r="JZ121" s="86"/>
      <c r="KA121" s="86"/>
      <c r="KB121" s="86"/>
      <c r="KC121" s="86"/>
      <c r="KD121" s="86"/>
      <c r="KE121" s="86"/>
      <c r="KF121" s="106"/>
    </row>
    <row r="122" spans="10:292" ht="15.75" hidden="1" customHeight="1" x14ac:dyDescent="0.45">
      <c r="DA122" s="95"/>
      <c r="DB122" s="96"/>
      <c r="DC122" s="96"/>
      <c r="DD122" s="96"/>
      <c r="DE122" s="96"/>
      <c r="DF122" s="96"/>
      <c r="DG122" s="96"/>
      <c r="DQ122" s="96"/>
      <c r="DR122" s="96"/>
      <c r="DS122" s="96"/>
      <c r="DT122" s="96"/>
      <c r="DU122" s="96"/>
      <c r="DV122" s="96"/>
      <c r="DW122" s="96"/>
      <c r="DX122" s="96"/>
      <c r="DY122" s="96"/>
      <c r="DZ122" s="96"/>
      <c r="EA122" s="96"/>
      <c r="EB122" s="96"/>
      <c r="EH122" s="129"/>
      <c r="EI122" s="130"/>
      <c r="EJ122" s="130"/>
      <c r="EK122" s="130"/>
      <c r="EL122" s="130"/>
      <c r="EM122" s="130"/>
      <c r="EN122" s="130"/>
      <c r="EO122" s="130"/>
      <c r="EP122" s="130"/>
      <c r="EQ122" s="131"/>
      <c r="EX122" s="96"/>
      <c r="EY122" s="96"/>
      <c r="EZ122" s="96"/>
      <c r="FA122" s="96"/>
      <c r="FB122" s="96"/>
      <c r="FC122" s="96"/>
      <c r="FD122" s="96"/>
      <c r="FE122" s="96"/>
      <c r="FF122" s="96"/>
      <c r="FG122" s="96"/>
      <c r="FH122" s="96"/>
      <c r="GA122" s="96"/>
      <c r="GB122" s="96"/>
      <c r="GC122" s="96"/>
      <c r="GD122" s="96"/>
      <c r="GE122" s="96"/>
      <c r="GF122" s="96"/>
      <c r="GG122" s="96"/>
      <c r="GH122" s="96"/>
      <c r="GI122" s="96"/>
      <c r="GJ122" s="96"/>
      <c r="GK122" s="96"/>
      <c r="GL122" s="96"/>
      <c r="GM122" s="96"/>
      <c r="GN122" s="96"/>
      <c r="GO122" s="96"/>
      <c r="GP122" s="96"/>
      <c r="GQ122" s="96"/>
      <c r="IA122" s="105"/>
      <c r="IB122" s="86"/>
      <c r="IC122" s="86"/>
      <c r="ID122" s="86"/>
      <c r="IE122" s="86"/>
      <c r="IF122" s="86"/>
      <c r="IG122" s="86"/>
      <c r="IH122" s="86"/>
      <c r="II122" s="86"/>
      <c r="IJ122" s="86"/>
      <c r="IK122" s="86"/>
      <c r="IL122" s="86"/>
      <c r="IM122" s="86"/>
      <c r="IN122" s="86"/>
      <c r="IO122" s="86"/>
      <c r="IP122" s="86"/>
      <c r="IQ122" s="86"/>
      <c r="IR122" s="86"/>
      <c r="IS122" s="86"/>
      <c r="IT122" s="86"/>
      <c r="IU122" s="86"/>
      <c r="IV122" s="106"/>
      <c r="IY122" s="105"/>
      <c r="IZ122" s="86"/>
      <c r="JA122" s="86"/>
      <c r="JB122" s="86"/>
      <c r="JC122" s="86"/>
      <c r="JD122" s="86"/>
      <c r="JE122" s="86"/>
      <c r="JF122" s="86"/>
      <c r="JG122" s="86"/>
      <c r="JH122" s="86"/>
      <c r="JI122" s="86"/>
      <c r="JJ122" s="86"/>
      <c r="JK122" s="86"/>
      <c r="JL122" s="86"/>
      <c r="JM122" s="86"/>
      <c r="JN122" s="86"/>
      <c r="JO122" s="86"/>
      <c r="JP122" s="86"/>
      <c r="JQ122" s="86"/>
      <c r="JR122" s="86"/>
      <c r="JS122" s="86"/>
      <c r="JT122" s="86"/>
      <c r="JU122" s="86"/>
      <c r="JV122" s="86"/>
      <c r="JW122" s="86"/>
      <c r="JX122" s="86"/>
      <c r="JY122" s="86"/>
      <c r="JZ122" s="86"/>
      <c r="KA122" s="86"/>
      <c r="KB122" s="86"/>
      <c r="KC122" s="86"/>
      <c r="KD122" s="86"/>
      <c r="KE122" s="86"/>
      <c r="KF122" s="106"/>
    </row>
    <row r="123" spans="10:292" ht="15.75" hidden="1" customHeight="1" x14ac:dyDescent="0.45">
      <c r="DA123" s="95"/>
      <c r="DB123" s="96"/>
      <c r="DC123" s="96"/>
      <c r="DD123" s="96"/>
      <c r="DE123" s="96"/>
      <c r="DF123" s="96"/>
      <c r="DG123" s="96"/>
      <c r="DQ123" s="96"/>
      <c r="DR123" s="96"/>
      <c r="DS123" s="96"/>
      <c r="DT123" s="96"/>
      <c r="DU123" s="96"/>
      <c r="DV123" s="96"/>
      <c r="DW123" s="96"/>
      <c r="DX123" s="96"/>
      <c r="DY123" s="96"/>
      <c r="DZ123" s="96"/>
      <c r="EA123" s="96"/>
      <c r="EB123" s="96"/>
      <c r="EH123" s="129"/>
      <c r="EI123" s="130"/>
      <c r="EJ123" s="130"/>
      <c r="EK123" s="130"/>
      <c r="EL123" s="130"/>
      <c r="EM123" s="130"/>
      <c r="EN123" s="130"/>
      <c r="EO123" s="130"/>
      <c r="EP123" s="130"/>
      <c r="EQ123" s="131"/>
      <c r="EX123" s="96"/>
      <c r="EY123" s="96"/>
      <c r="EZ123" s="96"/>
      <c r="FA123" s="96"/>
      <c r="FB123" s="96"/>
      <c r="FC123" s="96"/>
      <c r="FD123" s="96"/>
      <c r="FE123" s="96"/>
      <c r="FF123" s="96"/>
      <c r="FG123" s="96"/>
      <c r="FH123" s="96"/>
      <c r="GA123" s="96"/>
      <c r="GB123" s="96"/>
      <c r="GC123" s="96"/>
      <c r="GD123" s="96"/>
      <c r="GE123" s="96"/>
      <c r="GF123" s="96"/>
      <c r="GG123" s="96"/>
      <c r="GH123" s="96"/>
      <c r="GI123" s="96"/>
      <c r="GJ123" s="96"/>
      <c r="GK123" s="96"/>
      <c r="GL123" s="96"/>
      <c r="GM123" s="96"/>
      <c r="GN123" s="96"/>
      <c r="GO123" s="96"/>
      <c r="GP123" s="96"/>
      <c r="GQ123" s="96"/>
      <c r="IA123" s="105"/>
      <c r="IB123" s="86"/>
      <c r="IC123" s="86"/>
      <c r="ID123" s="86"/>
      <c r="IE123" s="86"/>
      <c r="IF123" s="86"/>
      <c r="IG123" s="86"/>
      <c r="IH123" s="86"/>
      <c r="II123" s="86"/>
      <c r="IJ123" s="86"/>
      <c r="IK123" s="86"/>
      <c r="IL123" s="86"/>
      <c r="IM123" s="86"/>
      <c r="IN123" s="86"/>
      <c r="IO123" s="86"/>
      <c r="IP123" s="86"/>
      <c r="IQ123" s="86"/>
      <c r="IR123" s="86"/>
      <c r="IS123" s="86"/>
      <c r="IT123" s="86"/>
      <c r="IU123" s="86"/>
      <c r="IV123" s="106"/>
      <c r="IY123" s="105"/>
      <c r="IZ123" s="86"/>
      <c r="JA123" s="86"/>
      <c r="JB123" s="86"/>
      <c r="JC123" s="86"/>
      <c r="JD123" s="86"/>
      <c r="JE123" s="86"/>
      <c r="JF123" s="86"/>
      <c r="JG123" s="86"/>
      <c r="JH123" s="86"/>
      <c r="JI123" s="86"/>
      <c r="JJ123" s="86"/>
      <c r="JK123" s="86"/>
      <c r="JL123" s="86"/>
      <c r="JM123" s="86"/>
      <c r="JN123" s="86"/>
      <c r="JO123" s="86"/>
      <c r="JP123" s="86"/>
      <c r="JQ123" s="86"/>
      <c r="JR123" s="86"/>
      <c r="JS123" s="86"/>
      <c r="JT123" s="86"/>
      <c r="JU123" s="86"/>
      <c r="JV123" s="86"/>
      <c r="JW123" s="86"/>
      <c r="JX123" s="86"/>
      <c r="JY123" s="86"/>
      <c r="JZ123" s="86"/>
      <c r="KA123" s="86"/>
      <c r="KB123" s="86"/>
      <c r="KC123" s="86"/>
      <c r="KD123" s="86"/>
      <c r="KE123" s="86"/>
      <c r="KF123" s="106"/>
    </row>
    <row r="124" spans="10:292" ht="15.75" hidden="1" customHeight="1" x14ac:dyDescent="0.45">
      <c r="DA124" s="95"/>
      <c r="DB124" s="96"/>
      <c r="DC124" s="96"/>
      <c r="DD124" s="96"/>
      <c r="DE124" s="96"/>
      <c r="DF124" s="96"/>
      <c r="DG124" s="96"/>
      <c r="DQ124" s="96"/>
      <c r="DR124" s="96"/>
      <c r="DS124" s="96"/>
      <c r="DT124" s="96"/>
      <c r="DU124" s="96"/>
      <c r="DV124" s="96"/>
      <c r="DW124" s="96"/>
      <c r="DX124" s="96"/>
      <c r="DY124" s="96"/>
      <c r="DZ124" s="96"/>
      <c r="EA124" s="96"/>
      <c r="EB124" s="96"/>
      <c r="EH124" s="129"/>
      <c r="EI124" s="130"/>
      <c r="EJ124" s="130"/>
      <c r="EK124" s="130"/>
      <c r="EL124" s="130"/>
      <c r="EM124" s="130"/>
      <c r="EN124" s="130"/>
      <c r="EO124" s="130"/>
      <c r="EP124" s="130"/>
      <c r="EQ124" s="131"/>
      <c r="EX124" s="96"/>
      <c r="EY124" s="96"/>
      <c r="EZ124" s="96"/>
      <c r="FA124" s="96"/>
      <c r="FB124" s="96"/>
      <c r="FC124" s="96"/>
      <c r="FD124" s="96"/>
      <c r="FE124" s="96"/>
      <c r="FF124" s="96"/>
      <c r="FG124" s="96"/>
      <c r="FH124" s="96"/>
      <c r="GA124" s="96"/>
      <c r="GB124" s="96"/>
      <c r="GC124" s="96"/>
      <c r="GD124" s="96"/>
      <c r="GE124" s="96"/>
      <c r="GF124" s="96"/>
      <c r="GG124" s="96"/>
      <c r="GH124" s="96"/>
      <c r="GI124" s="96"/>
      <c r="GJ124" s="96"/>
      <c r="GK124" s="96"/>
      <c r="GL124" s="96"/>
      <c r="GM124" s="96"/>
      <c r="GN124" s="96"/>
      <c r="GO124" s="96"/>
      <c r="GP124" s="96"/>
      <c r="GQ124" s="96"/>
      <c r="IA124" s="105"/>
      <c r="IB124" s="86"/>
      <c r="IC124" s="86"/>
      <c r="ID124" s="86"/>
      <c r="IE124" s="86"/>
      <c r="IF124" s="86"/>
      <c r="IG124" s="86"/>
      <c r="IH124" s="86"/>
      <c r="II124" s="86"/>
      <c r="IJ124" s="86"/>
      <c r="IK124" s="86"/>
      <c r="IL124" s="86"/>
      <c r="IM124" s="86"/>
      <c r="IN124" s="86"/>
      <c r="IO124" s="86"/>
      <c r="IP124" s="86"/>
      <c r="IQ124" s="86"/>
      <c r="IR124" s="86"/>
      <c r="IS124" s="86"/>
      <c r="IT124" s="86"/>
      <c r="IU124" s="86"/>
      <c r="IV124" s="106"/>
      <c r="IY124" s="105"/>
      <c r="IZ124" s="86"/>
      <c r="JA124" s="86"/>
      <c r="JB124" s="86"/>
      <c r="JC124" s="86"/>
      <c r="JD124" s="86"/>
      <c r="JE124" s="86"/>
      <c r="JF124" s="86"/>
      <c r="JG124" s="86"/>
      <c r="JH124" s="86"/>
      <c r="JI124" s="86"/>
      <c r="JJ124" s="86"/>
      <c r="JK124" s="86"/>
      <c r="JL124" s="86"/>
      <c r="JM124" s="86"/>
      <c r="JN124" s="86"/>
      <c r="JO124" s="86"/>
      <c r="JP124" s="86"/>
      <c r="JQ124" s="86"/>
      <c r="JR124" s="86"/>
      <c r="JS124" s="86"/>
      <c r="JT124" s="86"/>
      <c r="JU124" s="86"/>
      <c r="JV124" s="86"/>
      <c r="JW124" s="86"/>
      <c r="JX124" s="86"/>
      <c r="JY124" s="86"/>
      <c r="JZ124" s="86"/>
      <c r="KA124" s="86"/>
      <c r="KB124" s="86"/>
      <c r="KC124" s="86"/>
      <c r="KD124" s="86"/>
      <c r="KE124" s="86"/>
      <c r="KF124" s="106"/>
    </row>
    <row r="125" spans="10:292" ht="15.75" hidden="1" customHeight="1" x14ac:dyDescent="0.45">
      <c r="DA125" s="95"/>
      <c r="DB125" s="96"/>
      <c r="DC125" s="96"/>
      <c r="DD125" s="96"/>
      <c r="DE125" s="96"/>
      <c r="DF125" s="96"/>
      <c r="DG125" s="96"/>
      <c r="DQ125" s="96"/>
      <c r="DR125" s="96"/>
      <c r="DS125" s="96"/>
      <c r="DT125" s="96"/>
      <c r="DU125" s="96"/>
      <c r="DV125" s="96"/>
      <c r="DW125" s="96"/>
      <c r="DX125" s="96"/>
      <c r="DY125" s="96"/>
      <c r="DZ125" s="96"/>
      <c r="EA125" s="96"/>
      <c r="EB125" s="96"/>
      <c r="EH125" s="129"/>
      <c r="EI125" s="130"/>
      <c r="EJ125" s="130"/>
      <c r="EK125" s="130"/>
      <c r="EL125" s="130"/>
      <c r="EM125" s="130"/>
      <c r="EN125" s="130"/>
      <c r="EO125" s="130"/>
      <c r="EP125" s="130"/>
      <c r="EQ125" s="131"/>
      <c r="EX125" s="96"/>
      <c r="EY125" s="96"/>
      <c r="EZ125" s="96"/>
      <c r="FA125" s="96"/>
      <c r="FB125" s="96"/>
      <c r="FC125" s="96"/>
      <c r="FD125" s="96"/>
      <c r="FE125" s="96"/>
      <c r="FF125" s="96"/>
      <c r="FG125" s="96"/>
      <c r="FH125" s="96"/>
      <c r="GA125" s="96"/>
      <c r="GB125" s="96"/>
      <c r="GC125" s="96"/>
      <c r="GD125" s="96"/>
      <c r="GE125" s="96"/>
      <c r="GF125" s="96"/>
      <c r="GG125" s="96"/>
      <c r="GH125" s="96"/>
      <c r="GI125" s="96"/>
      <c r="GJ125" s="96"/>
      <c r="GK125" s="96"/>
      <c r="GL125" s="96"/>
      <c r="GM125" s="96"/>
      <c r="GN125" s="96"/>
      <c r="GO125" s="96"/>
      <c r="GP125" s="96"/>
      <c r="GQ125" s="96"/>
      <c r="IA125" s="105"/>
      <c r="IB125" s="86"/>
      <c r="IC125" s="86"/>
      <c r="ID125" s="86"/>
      <c r="IE125" s="86"/>
      <c r="IF125" s="86"/>
      <c r="IG125" s="86"/>
      <c r="IH125" s="86"/>
      <c r="II125" s="86"/>
      <c r="IJ125" s="86"/>
      <c r="IK125" s="86"/>
      <c r="IL125" s="86"/>
      <c r="IM125" s="86"/>
      <c r="IN125" s="86"/>
      <c r="IO125" s="86"/>
      <c r="IP125" s="86"/>
      <c r="IQ125" s="86"/>
      <c r="IR125" s="86"/>
      <c r="IS125" s="86"/>
      <c r="IT125" s="86"/>
      <c r="IU125" s="86"/>
      <c r="IV125" s="106"/>
      <c r="IY125" s="105"/>
      <c r="IZ125" s="86"/>
      <c r="JA125" s="86"/>
      <c r="JB125" s="86"/>
      <c r="JC125" s="86"/>
      <c r="JD125" s="86"/>
      <c r="JE125" s="86"/>
      <c r="JF125" s="86"/>
      <c r="JG125" s="86"/>
      <c r="JH125" s="86"/>
      <c r="JI125" s="86"/>
      <c r="JJ125" s="86"/>
      <c r="JK125" s="86"/>
      <c r="JL125" s="86"/>
      <c r="JM125" s="86"/>
      <c r="JN125" s="86"/>
      <c r="JO125" s="86"/>
      <c r="JP125" s="86"/>
      <c r="JQ125" s="86"/>
      <c r="JR125" s="86"/>
      <c r="JS125" s="86"/>
      <c r="JT125" s="86"/>
      <c r="JU125" s="86"/>
      <c r="JV125" s="86"/>
      <c r="JW125" s="86"/>
      <c r="JX125" s="86"/>
      <c r="JY125" s="86"/>
      <c r="JZ125" s="86"/>
      <c r="KA125" s="86"/>
      <c r="KB125" s="86"/>
      <c r="KC125" s="86"/>
      <c r="KD125" s="86"/>
      <c r="KE125" s="86"/>
      <c r="KF125" s="106"/>
    </row>
    <row r="126" spans="10:292" ht="15.75" customHeight="1" thickBot="1" x14ac:dyDescent="0.5">
      <c r="DA126" s="95"/>
      <c r="DB126" s="96"/>
      <c r="DC126" s="96"/>
      <c r="DD126" s="96"/>
      <c r="DE126" s="96"/>
      <c r="DF126" s="96"/>
      <c r="DG126" s="96"/>
      <c r="DQ126" s="96"/>
      <c r="DR126" s="96"/>
      <c r="DS126" s="96"/>
      <c r="DT126" s="96"/>
      <c r="DU126" s="96"/>
      <c r="DV126" s="96"/>
      <c r="DW126" s="96"/>
      <c r="DX126" s="101" t="s">
        <v>272</v>
      </c>
      <c r="DY126" s="101" t="s">
        <v>433</v>
      </c>
      <c r="DZ126" s="96"/>
      <c r="EA126" s="96"/>
      <c r="EB126" s="96"/>
      <c r="EH126" s="129"/>
      <c r="EI126" s="130" t="s">
        <v>409</v>
      </c>
      <c r="EJ126" s="130" t="s">
        <v>405</v>
      </c>
      <c r="EK126" s="130" t="str">
        <f>IF(EL141=EL140,"",IF(DA146=2,"",IF(EL141&gt;EL140,EL144)))</f>
        <v/>
      </c>
      <c r="EL126" s="130"/>
      <c r="EM126" s="130"/>
      <c r="EN126" s="130"/>
      <c r="EO126" s="130"/>
      <c r="EP126" s="130"/>
      <c r="EQ126" s="131"/>
      <c r="EX126" s="101" t="s">
        <v>480</v>
      </c>
      <c r="EY126" s="101" t="s">
        <v>481</v>
      </c>
      <c r="EZ126" s="96"/>
      <c r="FA126" s="96"/>
      <c r="FB126" s="96"/>
      <c r="FC126" s="96"/>
      <c r="FD126" s="101" t="s">
        <v>480</v>
      </c>
      <c r="FE126" s="101" t="s">
        <v>481</v>
      </c>
      <c r="FF126" s="96"/>
      <c r="FG126" s="96"/>
      <c r="FH126" s="96"/>
      <c r="GA126" s="96"/>
      <c r="GB126" s="96"/>
      <c r="GC126" s="96"/>
      <c r="GD126" s="96"/>
      <c r="GE126" s="96"/>
      <c r="GF126" s="96"/>
      <c r="GG126" s="96"/>
      <c r="GH126" s="96"/>
      <c r="GI126" s="96"/>
      <c r="GJ126" s="96"/>
      <c r="GK126" s="96"/>
      <c r="GL126" s="96"/>
      <c r="GM126" s="96"/>
      <c r="GN126" s="96"/>
      <c r="GO126" s="96"/>
      <c r="GP126" s="96"/>
      <c r="GQ126" s="96"/>
      <c r="IA126" s="105"/>
      <c r="IB126" s="86"/>
      <c r="IC126" s="86"/>
      <c r="ID126" s="86"/>
      <c r="IE126" s="86"/>
      <c r="IF126" s="86"/>
      <c r="IG126" s="86"/>
      <c r="IH126" s="86"/>
      <c r="II126" s="86"/>
      <c r="IJ126" s="86"/>
      <c r="IK126" s="86"/>
      <c r="IL126" s="86"/>
      <c r="IM126" s="86"/>
      <c r="IN126" s="86"/>
      <c r="IO126" s="86"/>
      <c r="IP126" s="86"/>
      <c r="IQ126" s="86"/>
      <c r="IR126" s="86"/>
      <c r="IS126" s="86"/>
      <c r="IT126" s="86"/>
      <c r="IU126" s="86"/>
      <c r="IV126" s="106"/>
      <c r="IY126" s="105"/>
      <c r="IZ126" s="86"/>
      <c r="JA126" s="86"/>
      <c r="JB126" s="86"/>
      <c r="JC126" s="86"/>
      <c r="JD126" s="86"/>
      <c r="JE126" s="86"/>
      <c r="JF126" s="86"/>
      <c r="JG126" s="86"/>
      <c r="JH126" s="86"/>
      <c r="JI126" s="86"/>
      <c r="JJ126" s="86"/>
      <c r="JK126" s="86"/>
      <c r="JL126" s="86"/>
      <c r="JM126" s="86"/>
      <c r="JN126" s="86"/>
      <c r="JO126" s="86"/>
      <c r="JP126" s="86"/>
      <c r="JQ126" s="86"/>
      <c r="JR126" s="86"/>
      <c r="JS126" s="86"/>
      <c r="JT126" s="86"/>
      <c r="JU126" s="86"/>
      <c r="JV126" s="86"/>
      <c r="JW126" s="86"/>
      <c r="JX126" s="86"/>
      <c r="JY126" s="86"/>
      <c r="JZ126" s="86"/>
      <c r="KA126" s="86"/>
      <c r="KB126" s="86"/>
      <c r="KC126" s="86"/>
      <c r="KD126" s="86"/>
      <c r="KE126" s="86"/>
      <c r="KF126" s="106"/>
    </row>
    <row r="127" spans="10:292" ht="30" customHeight="1" x14ac:dyDescent="0.45">
      <c r="K127" s="555" t="s">
        <v>98</v>
      </c>
      <c r="L127" s="556"/>
      <c r="M127" s="556"/>
      <c r="N127" s="50"/>
      <c r="O127" s="169" t="s">
        <v>99</v>
      </c>
      <c r="P127" s="546"/>
      <c r="Q127" s="547"/>
      <c r="R127" s="547"/>
      <c r="S127" s="547"/>
      <c r="T127" s="547"/>
      <c r="U127" s="547"/>
      <c r="V127" s="547"/>
      <c r="W127" s="547"/>
      <c r="X127" s="548"/>
      <c r="AB127" s="67" t="s">
        <v>98</v>
      </c>
      <c r="AC127" s="68"/>
      <c r="AD127" s="50"/>
      <c r="AE127" s="50"/>
      <c r="AF127" s="167" t="s">
        <v>99</v>
      </c>
      <c r="AG127" s="546"/>
      <c r="AH127" s="547"/>
      <c r="AI127" s="547"/>
      <c r="AJ127" s="547"/>
      <c r="AK127" s="547"/>
      <c r="AL127" s="547"/>
      <c r="AM127" s="547"/>
      <c r="AN127" s="547"/>
      <c r="AO127" s="548"/>
      <c r="DA127" s="95"/>
      <c r="DB127" s="96"/>
      <c r="DC127" s="96"/>
      <c r="DD127" s="96"/>
      <c r="DE127" s="96"/>
      <c r="DF127" s="96"/>
      <c r="DG127" s="96"/>
      <c r="DQ127" s="96"/>
      <c r="DR127" s="96" t="s">
        <v>98</v>
      </c>
      <c r="DS127" s="96" t="s">
        <v>242</v>
      </c>
      <c r="DT127" s="103" t="s">
        <v>338</v>
      </c>
      <c r="DU127" s="96"/>
      <c r="DV127" s="96"/>
      <c r="DW127" s="96"/>
      <c r="DX127" s="96" t="s">
        <v>98</v>
      </c>
      <c r="DY127" s="96" t="s">
        <v>273</v>
      </c>
      <c r="DZ127" s="96"/>
      <c r="EA127" s="96" t="str">
        <f>IF($DA$253&lt;&gt;1,"",AG127)</f>
        <v/>
      </c>
      <c r="EB127" s="96"/>
      <c r="EH127" s="129"/>
      <c r="EI127" s="130" t="s">
        <v>410</v>
      </c>
      <c r="EJ127" s="130" t="s">
        <v>405</v>
      </c>
      <c r="EK127" s="130" t="str">
        <f>IF(EM141=EM140,"",IF(DA146=2,"",IF(EM141&gt;EM140,EM143)))</f>
        <v/>
      </c>
      <c r="EL127" s="130"/>
      <c r="EM127" s="130"/>
      <c r="EN127" s="130"/>
      <c r="EO127" s="130"/>
      <c r="EP127" s="130"/>
      <c r="EQ127" s="131"/>
      <c r="EX127" s="96" t="str">
        <f>O127</f>
        <v>*必須</v>
      </c>
      <c r="EY127" s="96" t="str">
        <f>IF(EX127="","",IF(AND(EX127="*必須",P127&lt;&gt;""),1,""))</f>
        <v/>
      </c>
      <c r="EZ127" s="96"/>
      <c r="FA127" s="96" t="s">
        <v>482</v>
      </c>
      <c r="FB127" s="96" t="s">
        <v>483</v>
      </c>
      <c r="FC127" s="96"/>
      <c r="FD127" s="119" t="str">
        <f>AF127</f>
        <v>*必須</v>
      </c>
      <c r="FE127" s="96" t="str">
        <f>IF(FD127="","",IF(AND(FD127="*必須",AG127&lt;&gt;""),1,""))</f>
        <v/>
      </c>
      <c r="FF127" s="119"/>
      <c r="FG127" s="96" t="s">
        <v>482</v>
      </c>
      <c r="FH127" s="96" t="s">
        <v>483</v>
      </c>
      <c r="GA127" s="96"/>
      <c r="GB127" s="96"/>
      <c r="GC127" s="96"/>
      <c r="GD127" s="96"/>
      <c r="GE127" s="96"/>
      <c r="GF127" s="96"/>
      <c r="GG127" s="96"/>
      <c r="GH127" s="96"/>
      <c r="GI127" s="96"/>
      <c r="GJ127" s="96"/>
      <c r="GK127" s="96"/>
      <c r="GL127" s="96"/>
      <c r="GM127" s="96"/>
      <c r="GN127" s="96"/>
      <c r="GO127" s="96"/>
      <c r="GP127" s="96"/>
      <c r="GQ127" s="96"/>
      <c r="IA127" s="105"/>
      <c r="IB127" s="86"/>
      <c r="IC127" s="86"/>
      <c r="ID127" s="86"/>
      <c r="IE127" s="86"/>
      <c r="IF127" s="86"/>
      <c r="IG127" s="86"/>
      <c r="IH127" s="86"/>
      <c r="II127" s="86"/>
      <c r="IJ127" s="86"/>
      <c r="IK127" s="86"/>
      <c r="IL127" s="86"/>
      <c r="IM127" s="86"/>
      <c r="IN127" s="86"/>
      <c r="IO127" s="86"/>
      <c r="IP127" s="86"/>
      <c r="IQ127" s="86"/>
      <c r="IR127" s="86"/>
      <c r="IS127" s="86"/>
      <c r="IT127" s="86"/>
      <c r="IU127" s="86"/>
      <c r="IV127" s="106"/>
      <c r="IY127" s="105"/>
      <c r="IZ127" s="86"/>
      <c r="JA127" s="86"/>
      <c r="JB127" s="86"/>
      <c r="JC127" s="86"/>
      <c r="JD127" s="86"/>
      <c r="JE127" s="86"/>
      <c r="JF127" s="86"/>
      <c r="JG127" s="86"/>
      <c r="JH127" s="86"/>
      <c r="JI127" s="86"/>
      <c r="JJ127" s="86"/>
      <c r="JK127" s="86"/>
      <c r="JL127" s="86"/>
      <c r="JM127" s="86"/>
      <c r="JN127" s="86"/>
      <c r="JO127" s="86"/>
      <c r="JP127" s="86"/>
      <c r="JQ127" s="86"/>
      <c r="JR127" s="86"/>
      <c r="JS127" s="86"/>
      <c r="JT127" s="86"/>
      <c r="JU127" s="86"/>
      <c r="JV127" s="86"/>
      <c r="JW127" s="86"/>
      <c r="JX127" s="86"/>
      <c r="JY127" s="86"/>
      <c r="JZ127" s="86"/>
      <c r="KA127" s="86"/>
      <c r="KB127" s="86"/>
      <c r="KC127" s="86"/>
      <c r="KD127" s="86"/>
      <c r="KE127" s="86"/>
      <c r="KF127" s="106"/>
    </row>
    <row r="128" spans="10:292" ht="30" customHeight="1" x14ac:dyDescent="0.45">
      <c r="K128" s="516" t="s">
        <v>551</v>
      </c>
      <c r="L128" s="517"/>
      <c r="M128" s="517"/>
      <c r="N128" s="517"/>
      <c r="O128" s="170" t="s">
        <v>99</v>
      </c>
      <c r="P128" s="549"/>
      <c r="Q128" s="550"/>
      <c r="R128" s="550"/>
      <c r="S128" s="550"/>
      <c r="T128" s="550"/>
      <c r="U128" s="550"/>
      <c r="V128" s="550"/>
      <c r="W128" s="550"/>
      <c r="X128" s="551"/>
      <c r="AB128" s="70" t="s">
        <v>100</v>
      </c>
      <c r="AC128" s="65"/>
      <c r="AD128" s="58"/>
      <c r="AE128" s="58"/>
      <c r="AF128" s="168" t="s">
        <v>99</v>
      </c>
      <c r="AG128" s="549"/>
      <c r="AH128" s="550"/>
      <c r="AI128" s="550"/>
      <c r="AJ128" s="550"/>
      <c r="AK128" s="550"/>
      <c r="AL128" s="550"/>
      <c r="AM128" s="550"/>
      <c r="AN128" s="550"/>
      <c r="AO128" s="551"/>
      <c r="DA128" s="95"/>
      <c r="DB128" s="96"/>
      <c r="DC128" s="96"/>
      <c r="DD128" s="96"/>
      <c r="DE128" s="96"/>
      <c r="DF128" s="96"/>
      <c r="DG128" s="96"/>
      <c r="DQ128" s="96"/>
      <c r="DR128" s="96" t="s">
        <v>100</v>
      </c>
      <c r="DS128" s="96" t="s">
        <v>243</v>
      </c>
      <c r="DT128" s="96"/>
      <c r="DU128" s="96"/>
      <c r="DV128" s="96"/>
      <c r="DW128" s="96"/>
      <c r="DX128" s="96" t="s">
        <v>100</v>
      </c>
      <c r="DY128" s="96" t="s">
        <v>274</v>
      </c>
      <c r="DZ128" s="96"/>
      <c r="EA128" s="121" t="str">
        <f>IF($DA$253&lt;&gt;1,"",AG128)</f>
        <v/>
      </c>
      <c r="EB128" s="96"/>
      <c r="EH128" s="129"/>
      <c r="EI128" s="130" t="s">
        <v>411</v>
      </c>
      <c r="EJ128" s="130" t="s">
        <v>405</v>
      </c>
      <c r="EK128" s="130" t="str">
        <f>IF(EO141=EO140,"",IF(DA146=2,"",IF(EO141&gt;EO140,EO144)))</f>
        <v/>
      </c>
      <c r="EL128" s="130"/>
      <c r="EM128" s="130"/>
      <c r="EN128" s="130"/>
      <c r="EO128" s="130"/>
      <c r="EP128" s="130"/>
      <c r="EQ128" s="131"/>
      <c r="EX128" s="96" t="str">
        <f t="shared" ref="EX128:EX135" si="0">O128</f>
        <v>*必須</v>
      </c>
      <c r="EY128" s="96" t="str">
        <f t="shared" ref="EY128:EY135" si="1">IF(EX128="","",IF(AND(EX128="*必須",P128&lt;&gt;""),1,""))</f>
        <v/>
      </c>
      <c r="EZ128" s="96"/>
      <c r="FA128" s="96">
        <f>COUNTIF(EX127:EX135,"*必須")</f>
        <v>6</v>
      </c>
      <c r="FB128" s="96">
        <f>COUNT(EY127:EY135)</f>
        <v>0</v>
      </c>
      <c r="FC128" s="96"/>
      <c r="FD128" s="119" t="str">
        <f t="shared" ref="FD128:FD135" si="2">AF128</f>
        <v>*必須</v>
      </c>
      <c r="FE128" s="96" t="str">
        <f t="shared" ref="FE128:FE135" si="3">IF(FD128="","",IF(AND(FD128="*必須",AG128&lt;&gt;""),1,""))</f>
        <v/>
      </c>
      <c r="FF128" s="119"/>
      <c r="FG128" s="96">
        <f>COUNTIF(FD127:FD135,"*必須")</f>
        <v>5</v>
      </c>
      <c r="FH128" s="96">
        <f>COUNT(FE127:FE135)</f>
        <v>0</v>
      </c>
      <c r="GA128" s="96"/>
      <c r="GB128" s="96"/>
      <c r="GC128" s="96"/>
      <c r="GD128" s="96"/>
      <c r="GE128" s="96"/>
      <c r="GF128" s="96"/>
      <c r="GG128" s="96"/>
      <c r="GH128" s="96"/>
      <c r="GI128" s="96"/>
      <c r="GJ128" s="96"/>
      <c r="GK128" s="96"/>
      <c r="GL128" s="96"/>
      <c r="GM128" s="96"/>
      <c r="GN128" s="96"/>
      <c r="GO128" s="96"/>
      <c r="GP128" s="96"/>
      <c r="GQ128" s="96"/>
      <c r="IA128" s="105"/>
      <c r="IB128" s="86"/>
      <c r="IC128" s="86"/>
      <c r="ID128" s="86"/>
      <c r="IE128" s="86"/>
      <c r="IF128" s="86"/>
      <c r="IG128" s="86"/>
      <c r="IH128" s="86"/>
      <c r="II128" s="86"/>
      <c r="IJ128" s="86"/>
      <c r="IK128" s="86"/>
      <c r="IL128" s="86"/>
      <c r="IM128" s="86"/>
      <c r="IN128" s="86"/>
      <c r="IO128" s="86"/>
      <c r="IP128" s="86"/>
      <c r="IQ128" s="86"/>
      <c r="IR128" s="86"/>
      <c r="IS128" s="86"/>
      <c r="IT128" s="86"/>
      <c r="IU128" s="86"/>
      <c r="IV128" s="106"/>
      <c r="IY128" s="105"/>
      <c r="IZ128" s="86"/>
      <c r="JA128" s="86"/>
      <c r="JB128" s="86"/>
      <c r="JC128" s="86"/>
      <c r="JD128" s="86"/>
      <c r="JE128" s="86"/>
      <c r="JF128" s="86"/>
      <c r="JG128" s="86"/>
      <c r="JH128" s="86"/>
      <c r="JI128" s="86"/>
      <c r="JJ128" s="86"/>
      <c r="JK128" s="86"/>
      <c r="JL128" s="86"/>
      <c r="JM128" s="86"/>
      <c r="JN128" s="86"/>
      <c r="JO128" s="86"/>
      <c r="JP128" s="86"/>
      <c r="JQ128" s="86"/>
      <c r="JR128" s="86"/>
      <c r="JS128" s="86"/>
      <c r="JT128" s="86"/>
      <c r="JU128" s="86"/>
      <c r="JV128" s="86"/>
      <c r="JW128" s="86"/>
      <c r="JX128" s="86"/>
      <c r="JY128" s="86"/>
      <c r="JZ128" s="86"/>
      <c r="KA128" s="86"/>
      <c r="KB128" s="86"/>
      <c r="KC128" s="86"/>
      <c r="KD128" s="86"/>
      <c r="KE128" s="86"/>
      <c r="KF128" s="106"/>
    </row>
    <row r="129" spans="11:292" ht="30" customHeight="1" x14ac:dyDescent="0.45">
      <c r="K129" s="516" t="s">
        <v>101</v>
      </c>
      <c r="L129" s="517"/>
      <c r="M129" s="517"/>
      <c r="N129" s="58"/>
      <c r="O129" s="170" t="s">
        <v>99</v>
      </c>
      <c r="P129" s="511"/>
      <c r="Q129" s="512"/>
      <c r="R129" s="512"/>
      <c r="S129" s="512"/>
      <c r="T129" s="512"/>
      <c r="U129" s="512"/>
      <c r="V129" s="512"/>
      <c r="W129" s="512"/>
      <c r="X129" s="513"/>
      <c r="AB129" s="70" t="s">
        <v>101</v>
      </c>
      <c r="AC129" s="65"/>
      <c r="AD129" s="58"/>
      <c r="AE129" s="58"/>
      <c r="AF129" s="168" t="s">
        <v>99</v>
      </c>
      <c r="AG129" s="511"/>
      <c r="AH129" s="512"/>
      <c r="AI129" s="512"/>
      <c r="AJ129" s="512"/>
      <c r="AK129" s="512"/>
      <c r="AL129" s="512"/>
      <c r="AM129" s="512"/>
      <c r="AN129" s="512"/>
      <c r="AO129" s="513"/>
      <c r="DA129" s="95"/>
      <c r="DB129" s="96"/>
      <c r="DC129" s="96"/>
      <c r="DD129" s="96"/>
      <c r="DE129" s="96"/>
      <c r="DF129" s="96"/>
      <c r="DG129" s="96"/>
      <c r="DQ129" s="96"/>
      <c r="DR129" s="96" t="s">
        <v>101</v>
      </c>
      <c r="DS129" s="101" t="s">
        <v>288</v>
      </c>
      <c r="DT129" s="96"/>
      <c r="DU129" s="96"/>
      <c r="DV129" s="96"/>
      <c r="DW129" s="96"/>
      <c r="DX129" s="96" t="s">
        <v>101</v>
      </c>
      <c r="DY129" s="101" t="s">
        <v>289</v>
      </c>
      <c r="DZ129" s="96"/>
      <c r="EA129" s="96"/>
      <c r="EB129" s="96"/>
      <c r="EH129" s="129"/>
      <c r="EI129" s="130" t="s">
        <v>412</v>
      </c>
      <c r="EJ129" s="130" t="s">
        <v>405</v>
      </c>
      <c r="EK129" s="130" t="str">
        <f>IF(EN141=EN140,"",IF(DA146=2,"",IF(EN141&gt;EN140,EN143)))</f>
        <v/>
      </c>
      <c r="EL129" s="130"/>
      <c r="EM129" s="130"/>
      <c r="EN129" s="130"/>
      <c r="EO129" s="130"/>
      <c r="EP129" s="130"/>
      <c r="EQ129" s="131"/>
      <c r="EX129" s="96" t="str">
        <f t="shared" si="0"/>
        <v>*必須</v>
      </c>
      <c r="EY129" s="96" t="str">
        <f t="shared" si="1"/>
        <v/>
      </c>
      <c r="EZ129" s="96"/>
      <c r="FA129" s="96"/>
      <c r="FB129" s="96"/>
      <c r="FC129" s="96"/>
      <c r="FD129" s="119" t="str">
        <f t="shared" si="2"/>
        <v>*必須</v>
      </c>
      <c r="FE129" s="96" t="str">
        <f t="shared" si="3"/>
        <v/>
      </c>
      <c r="FF129" s="119"/>
      <c r="FG129" s="96"/>
      <c r="FH129" s="96"/>
      <c r="GA129" s="96"/>
      <c r="GB129" s="96"/>
      <c r="GC129" s="96"/>
      <c r="GD129" s="96"/>
      <c r="GE129" s="96"/>
      <c r="GF129" s="96"/>
      <c r="GG129" s="96"/>
      <c r="GH129" s="96"/>
      <c r="GI129" s="96"/>
      <c r="GJ129" s="96"/>
      <c r="GK129" s="96"/>
      <c r="GL129" s="96"/>
      <c r="GM129" s="96"/>
      <c r="GN129" s="96"/>
      <c r="GO129" s="96"/>
      <c r="GP129" s="96"/>
      <c r="GQ129" s="96"/>
      <c r="IA129" s="105"/>
      <c r="IB129" s="86"/>
      <c r="IC129" s="86"/>
      <c r="ID129" s="86"/>
      <c r="IE129" s="86"/>
      <c r="IF129" s="86"/>
      <c r="IG129" s="86"/>
      <c r="IH129" s="86"/>
      <c r="II129" s="86"/>
      <c r="IJ129" s="86"/>
      <c r="IK129" s="86"/>
      <c r="IL129" s="86"/>
      <c r="IM129" s="86"/>
      <c r="IN129" s="86"/>
      <c r="IO129" s="86"/>
      <c r="IP129" s="86"/>
      <c r="IQ129" s="86"/>
      <c r="IR129" s="86"/>
      <c r="IS129" s="86"/>
      <c r="IT129" s="86"/>
      <c r="IU129" s="86"/>
      <c r="IV129" s="106"/>
      <c r="IY129" s="105"/>
      <c r="IZ129" s="86"/>
      <c r="JA129" s="86"/>
      <c r="JB129" s="86"/>
      <c r="JC129" s="86"/>
      <c r="JD129" s="86"/>
      <c r="JE129" s="86"/>
      <c r="JF129" s="86"/>
      <c r="JG129" s="86"/>
      <c r="JH129" s="86"/>
      <c r="JI129" s="86"/>
      <c r="JJ129" s="86"/>
      <c r="JK129" s="86"/>
      <c r="JL129" s="86"/>
      <c r="JM129" s="86"/>
      <c r="JN129" s="86"/>
      <c r="JO129" s="86"/>
      <c r="JP129" s="86"/>
      <c r="JQ129" s="86"/>
      <c r="JR129" s="86"/>
      <c r="JS129" s="86"/>
      <c r="JT129" s="86"/>
      <c r="JU129" s="86"/>
      <c r="JV129" s="86"/>
      <c r="JW129" s="86"/>
      <c r="JX129" s="86"/>
      <c r="JY129" s="86"/>
      <c r="JZ129" s="86"/>
      <c r="KA129" s="86"/>
      <c r="KB129" s="86"/>
      <c r="KC129" s="86"/>
      <c r="KD129" s="86"/>
      <c r="KE129" s="86"/>
      <c r="KF129" s="106"/>
    </row>
    <row r="130" spans="11:292" ht="30" customHeight="1" x14ac:dyDescent="0.45">
      <c r="K130" s="516" t="s">
        <v>102</v>
      </c>
      <c r="L130" s="517"/>
      <c r="M130" s="517"/>
      <c r="N130" s="58"/>
      <c r="O130" s="58"/>
      <c r="P130" s="511"/>
      <c r="Q130" s="512"/>
      <c r="R130" s="512"/>
      <c r="S130" s="512"/>
      <c r="T130" s="512"/>
      <c r="U130" s="512"/>
      <c r="V130" s="512"/>
      <c r="W130" s="512"/>
      <c r="X130" s="513"/>
      <c r="AB130" s="70" t="s">
        <v>102</v>
      </c>
      <c r="AC130" s="65"/>
      <c r="AD130" s="58"/>
      <c r="AE130" s="58"/>
      <c r="AF130" s="66"/>
      <c r="AG130" s="579"/>
      <c r="AH130" s="580"/>
      <c r="AI130" s="580"/>
      <c r="AJ130" s="580"/>
      <c r="AK130" s="580"/>
      <c r="AL130" s="580"/>
      <c r="AM130" s="580"/>
      <c r="AN130" s="580"/>
      <c r="AO130" s="581"/>
      <c r="DA130" s="95"/>
      <c r="DB130" s="96"/>
      <c r="DC130" s="96"/>
      <c r="DD130" s="96"/>
      <c r="DE130" s="96"/>
      <c r="DF130" s="96"/>
      <c r="DG130" s="96"/>
      <c r="DQ130" s="96"/>
      <c r="DR130" s="96" t="s">
        <v>102</v>
      </c>
      <c r="DS130" s="96" t="s">
        <v>244</v>
      </c>
      <c r="DT130" s="96"/>
      <c r="DU130" s="96"/>
      <c r="DV130" s="96"/>
      <c r="DW130" s="96"/>
      <c r="DX130" s="96" t="s">
        <v>102</v>
      </c>
      <c r="DY130" s="96" t="s">
        <v>275</v>
      </c>
      <c r="DZ130" s="96"/>
      <c r="EA130" s="96" t="str">
        <f>IF($DA$253&lt;&gt;1,"",AG130)</f>
        <v/>
      </c>
      <c r="EB130" s="96"/>
      <c r="EH130" s="129"/>
      <c r="EI130" s="130" t="s">
        <v>413</v>
      </c>
      <c r="EJ130" s="130" t="s">
        <v>405</v>
      </c>
      <c r="EK130" s="130" t="str">
        <f>IF(EP141=EP140,"",IF(DA146=2,"",IF(EP141&gt;EP140,EP144)))</f>
        <v/>
      </c>
      <c r="EL130" s="130"/>
      <c r="EM130" s="130"/>
      <c r="EN130" s="130"/>
      <c r="EO130" s="130"/>
      <c r="EP130" s="130"/>
      <c r="EQ130" s="131"/>
      <c r="EX130" s="96">
        <f t="shared" si="0"/>
        <v>0</v>
      </c>
      <c r="EY130" s="96" t="str">
        <f t="shared" si="1"/>
        <v/>
      </c>
      <c r="EZ130" s="96"/>
      <c r="FA130" s="96" t="s">
        <v>484</v>
      </c>
      <c r="FB130" s="136">
        <f>FA128-FB128</f>
        <v>6</v>
      </c>
      <c r="FC130" s="96"/>
      <c r="FD130" s="119">
        <f t="shared" si="2"/>
        <v>0</v>
      </c>
      <c r="FE130" s="96" t="str">
        <f t="shared" si="3"/>
        <v/>
      </c>
      <c r="FF130" s="119"/>
      <c r="FG130" s="96" t="s">
        <v>484</v>
      </c>
      <c r="FH130" s="136">
        <f>FG128-FH128</f>
        <v>5</v>
      </c>
      <c r="GA130" s="96"/>
      <c r="GB130" s="96"/>
      <c r="GC130" s="96"/>
      <c r="GD130" s="96"/>
      <c r="GE130" s="96"/>
      <c r="GF130" s="96"/>
      <c r="GG130" s="96"/>
      <c r="GH130" s="96"/>
      <c r="GI130" s="96"/>
      <c r="GJ130" s="96"/>
      <c r="GK130" s="96"/>
      <c r="GL130" s="96"/>
      <c r="GM130" s="96"/>
      <c r="GN130" s="96"/>
      <c r="GO130" s="96"/>
      <c r="GP130" s="96"/>
      <c r="GQ130" s="96"/>
      <c r="IA130" s="105"/>
      <c r="IB130" s="86"/>
      <c r="IC130" s="86"/>
      <c r="ID130" s="86"/>
      <c r="IE130" s="86"/>
      <c r="IF130" s="86"/>
      <c r="IG130" s="86"/>
      <c r="IH130" s="86"/>
      <c r="II130" s="86"/>
      <c r="IJ130" s="86"/>
      <c r="IK130" s="86"/>
      <c r="IL130" s="86"/>
      <c r="IM130" s="86"/>
      <c r="IN130" s="86"/>
      <c r="IO130" s="86"/>
      <c r="IP130" s="86"/>
      <c r="IQ130" s="86"/>
      <c r="IR130" s="86"/>
      <c r="IS130" s="86"/>
      <c r="IT130" s="86"/>
      <c r="IU130" s="86"/>
      <c r="IV130" s="106"/>
      <c r="IY130" s="105"/>
      <c r="IZ130" s="86"/>
      <c r="JA130" s="86"/>
      <c r="JB130" s="86"/>
      <c r="JC130" s="86"/>
      <c r="JD130" s="86"/>
      <c r="JE130" s="86"/>
      <c r="JF130" s="86"/>
      <c r="JG130" s="86"/>
      <c r="JH130" s="86"/>
      <c r="JI130" s="86"/>
      <c r="JJ130" s="86"/>
      <c r="JK130" s="86"/>
      <c r="JL130" s="86"/>
      <c r="JM130" s="86"/>
      <c r="JN130" s="86"/>
      <c r="JO130" s="86"/>
      <c r="JP130" s="86"/>
      <c r="JQ130" s="86"/>
      <c r="JR130" s="86"/>
      <c r="JS130" s="86"/>
      <c r="JT130" s="86"/>
      <c r="JU130" s="86"/>
      <c r="JV130" s="86"/>
      <c r="JW130" s="86"/>
      <c r="JX130" s="86"/>
      <c r="JY130" s="86"/>
      <c r="JZ130" s="86"/>
      <c r="KA130" s="86"/>
      <c r="KB130" s="86"/>
      <c r="KC130" s="86"/>
      <c r="KD130" s="86"/>
      <c r="KE130" s="86"/>
      <c r="KF130" s="106"/>
    </row>
    <row r="131" spans="11:292" ht="30" customHeight="1" x14ac:dyDescent="0.45">
      <c r="K131" s="516" t="s">
        <v>334</v>
      </c>
      <c r="L131" s="517"/>
      <c r="M131" s="517"/>
      <c r="N131" s="58"/>
      <c r="O131" s="170" t="s">
        <v>99</v>
      </c>
      <c r="P131" s="579"/>
      <c r="Q131" s="580"/>
      <c r="R131" s="580"/>
      <c r="S131" s="580"/>
      <c r="T131" s="580"/>
      <c r="U131" s="580"/>
      <c r="V131" s="580"/>
      <c r="W131" s="580"/>
      <c r="X131" s="581"/>
      <c r="AB131" s="70" t="s">
        <v>103</v>
      </c>
      <c r="AC131" s="65"/>
      <c r="AD131" s="58"/>
      <c r="AE131" s="58"/>
      <c r="AF131" s="168" t="s">
        <v>99</v>
      </c>
      <c r="AG131" s="579"/>
      <c r="AH131" s="580"/>
      <c r="AI131" s="580"/>
      <c r="AJ131" s="580"/>
      <c r="AK131" s="580"/>
      <c r="AL131" s="580"/>
      <c r="AM131" s="580"/>
      <c r="AN131" s="580"/>
      <c r="AO131" s="581"/>
      <c r="DA131" s="95"/>
      <c r="DB131" s="96"/>
      <c r="DC131" s="96"/>
      <c r="DD131" s="96"/>
      <c r="DE131" s="96"/>
      <c r="DF131" s="96"/>
      <c r="DG131" s="96"/>
      <c r="DQ131" s="96"/>
      <c r="DR131" s="96" t="s">
        <v>103</v>
      </c>
      <c r="DS131" s="96" t="s">
        <v>245</v>
      </c>
      <c r="DT131" s="103" t="s">
        <v>338</v>
      </c>
      <c r="DU131" s="96"/>
      <c r="DV131" s="96"/>
      <c r="DW131" s="96"/>
      <c r="DX131" s="96" t="s">
        <v>103</v>
      </c>
      <c r="DY131" s="96" t="s">
        <v>276</v>
      </c>
      <c r="DZ131" s="96"/>
      <c r="EA131" s="96" t="str">
        <f>IF($DA$253&lt;&gt;1,"",AG131)</f>
        <v/>
      </c>
      <c r="EB131" s="96"/>
      <c r="EH131" s="129"/>
      <c r="EI131" s="130"/>
      <c r="EJ131" s="130"/>
      <c r="EK131" s="130"/>
      <c r="EL131" s="130"/>
      <c r="EM131" s="130"/>
      <c r="EN131" s="130"/>
      <c r="EO131" s="130"/>
      <c r="EP131" s="130"/>
      <c r="EQ131" s="131"/>
      <c r="EX131" s="96" t="str">
        <f t="shared" si="0"/>
        <v>*必須</v>
      </c>
      <c r="EY131" s="96" t="str">
        <f t="shared" si="1"/>
        <v/>
      </c>
      <c r="EZ131" s="96"/>
      <c r="FA131" s="96"/>
      <c r="FB131" s="96"/>
      <c r="FC131" s="96"/>
      <c r="FD131" s="119" t="str">
        <f t="shared" si="2"/>
        <v>*必須</v>
      </c>
      <c r="FE131" s="96" t="str">
        <f t="shared" si="3"/>
        <v/>
      </c>
      <c r="FF131" s="119"/>
      <c r="FG131" s="96"/>
      <c r="FH131" s="96"/>
      <c r="GA131" s="96"/>
      <c r="GB131" s="96"/>
      <c r="GC131" s="96"/>
      <c r="GD131" s="96"/>
      <c r="GE131" s="96"/>
      <c r="GF131" s="96"/>
      <c r="GG131" s="96"/>
      <c r="GH131" s="96"/>
      <c r="GI131" s="96"/>
      <c r="GJ131" s="96"/>
      <c r="GK131" s="96"/>
      <c r="GL131" s="96"/>
      <c r="GM131" s="96"/>
      <c r="GN131" s="96"/>
      <c r="GO131" s="96"/>
      <c r="GP131" s="96"/>
      <c r="GQ131" s="96"/>
      <c r="IA131" s="105"/>
      <c r="IB131" s="86"/>
      <c r="IC131" s="86"/>
      <c r="ID131" s="86"/>
      <c r="IE131" s="86"/>
      <c r="IF131" s="86"/>
      <c r="IG131" s="86"/>
      <c r="IH131" s="86"/>
      <c r="II131" s="86"/>
      <c r="IJ131" s="86"/>
      <c r="IK131" s="86"/>
      <c r="IL131" s="86"/>
      <c r="IM131" s="86"/>
      <c r="IN131" s="86"/>
      <c r="IO131" s="86"/>
      <c r="IP131" s="86"/>
      <c r="IQ131" s="86"/>
      <c r="IR131" s="86"/>
      <c r="IS131" s="86"/>
      <c r="IT131" s="86"/>
      <c r="IU131" s="86"/>
      <c r="IV131" s="106"/>
      <c r="IY131" s="105"/>
      <c r="IZ131" s="86"/>
      <c r="JA131" s="86"/>
      <c r="JB131" s="86"/>
      <c r="JC131" s="86"/>
      <c r="JD131" s="86"/>
      <c r="JE131" s="86"/>
      <c r="JF131" s="86"/>
      <c r="JG131" s="86"/>
      <c r="JH131" s="86"/>
      <c r="JI131" s="86"/>
      <c r="JJ131" s="86"/>
      <c r="JK131" s="86"/>
      <c r="JL131" s="86"/>
      <c r="JM131" s="86"/>
      <c r="JN131" s="86"/>
      <c r="JO131" s="86"/>
      <c r="JP131" s="86"/>
      <c r="JQ131" s="86"/>
      <c r="JR131" s="86"/>
      <c r="JS131" s="86"/>
      <c r="JT131" s="86"/>
      <c r="JU131" s="86"/>
      <c r="JV131" s="86"/>
      <c r="JW131" s="86"/>
      <c r="JX131" s="86"/>
      <c r="JY131" s="86"/>
      <c r="JZ131" s="86"/>
      <c r="KA131" s="86"/>
      <c r="KB131" s="86"/>
      <c r="KC131" s="86"/>
      <c r="KD131" s="86"/>
      <c r="KE131" s="86"/>
      <c r="KF131" s="106"/>
    </row>
    <row r="132" spans="11:292" ht="30" customHeight="1" x14ac:dyDescent="0.45">
      <c r="K132" s="516" t="s">
        <v>104</v>
      </c>
      <c r="L132" s="517"/>
      <c r="M132" s="517"/>
      <c r="N132" s="58"/>
      <c r="O132" s="170" t="s">
        <v>99</v>
      </c>
      <c r="P132" s="511"/>
      <c r="Q132" s="512"/>
      <c r="R132" s="512"/>
      <c r="S132" s="512"/>
      <c r="T132" s="512"/>
      <c r="U132" s="512"/>
      <c r="V132" s="512"/>
      <c r="W132" s="512"/>
      <c r="X132" s="513"/>
      <c r="AB132" s="70" t="s">
        <v>104</v>
      </c>
      <c r="AC132" s="65"/>
      <c r="AD132" s="58"/>
      <c r="AE132" s="58"/>
      <c r="AF132" s="168" t="s">
        <v>99</v>
      </c>
      <c r="AG132" s="511"/>
      <c r="AH132" s="512"/>
      <c r="AI132" s="512"/>
      <c r="AJ132" s="512"/>
      <c r="AK132" s="512"/>
      <c r="AL132" s="512"/>
      <c r="AM132" s="512"/>
      <c r="AN132" s="512"/>
      <c r="AO132" s="513"/>
      <c r="DA132" s="95"/>
      <c r="DB132" s="96"/>
      <c r="DC132" s="96"/>
      <c r="DD132" s="96"/>
      <c r="DE132" s="96"/>
      <c r="DF132" s="96"/>
      <c r="DG132" s="96"/>
      <c r="DQ132" s="96"/>
      <c r="DR132" s="96" t="s">
        <v>104</v>
      </c>
      <c r="DS132" s="96" t="s">
        <v>246</v>
      </c>
      <c r="DT132" s="103" t="s">
        <v>338</v>
      </c>
      <c r="DU132" s="96"/>
      <c r="DV132" s="96"/>
      <c r="DW132" s="96"/>
      <c r="DX132" s="96" t="s">
        <v>104</v>
      </c>
      <c r="DY132" s="96" t="s">
        <v>277</v>
      </c>
      <c r="DZ132" s="96"/>
      <c r="EA132" s="96" t="str">
        <f>IF($DA$253&lt;&gt;1,"",AG132)</f>
        <v/>
      </c>
      <c r="EB132" s="96"/>
      <c r="EH132" s="129"/>
      <c r="EI132" s="130"/>
      <c r="EJ132" s="130"/>
      <c r="EK132" s="130"/>
      <c r="EL132" s="130"/>
      <c r="EM132" s="130"/>
      <c r="EN132" s="130"/>
      <c r="EO132" s="130"/>
      <c r="EP132" s="130"/>
      <c r="EQ132" s="131"/>
      <c r="EX132" s="96" t="str">
        <f t="shared" si="0"/>
        <v>*必須</v>
      </c>
      <c r="EY132" s="96" t="str">
        <f t="shared" si="1"/>
        <v/>
      </c>
      <c r="EZ132" s="96"/>
      <c r="FA132" s="96"/>
      <c r="FB132" s="96"/>
      <c r="FC132" s="96"/>
      <c r="FD132" s="119" t="str">
        <f t="shared" si="2"/>
        <v>*必須</v>
      </c>
      <c r="FE132" s="96" t="str">
        <f t="shared" si="3"/>
        <v/>
      </c>
      <c r="FF132" s="119"/>
      <c r="FG132" s="96"/>
      <c r="FH132" s="96"/>
      <c r="GA132" s="96"/>
      <c r="GB132" s="96"/>
      <c r="GC132" s="96"/>
      <c r="GD132" s="96"/>
      <c r="GE132" s="96"/>
      <c r="GF132" s="96"/>
      <c r="GG132" s="96"/>
      <c r="GH132" s="96"/>
      <c r="GI132" s="96"/>
      <c r="GJ132" s="96"/>
      <c r="GK132" s="96"/>
      <c r="GL132" s="96"/>
      <c r="GM132" s="96"/>
      <c r="GN132" s="96"/>
      <c r="GO132" s="96"/>
      <c r="GP132" s="96"/>
      <c r="GQ132" s="96"/>
      <c r="IA132" s="105"/>
      <c r="IB132" s="86"/>
      <c r="IC132" s="86"/>
      <c r="ID132" s="86"/>
      <c r="IE132" s="86"/>
      <c r="IF132" s="86"/>
      <c r="IG132" s="86"/>
      <c r="IH132" s="86"/>
      <c r="II132" s="86"/>
      <c r="IJ132" s="86"/>
      <c r="IK132" s="86"/>
      <c r="IL132" s="86"/>
      <c r="IM132" s="86"/>
      <c r="IN132" s="86"/>
      <c r="IO132" s="86"/>
      <c r="IP132" s="86"/>
      <c r="IQ132" s="86"/>
      <c r="IR132" s="86"/>
      <c r="IS132" s="86"/>
      <c r="IT132" s="86"/>
      <c r="IU132" s="86"/>
      <c r="IV132" s="106"/>
      <c r="IY132" s="105"/>
      <c r="IZ132" s="86"/>
      <c r="JA132" s="86"/>
      <c r="JB132" s="86"/>
      <c r="JC132" s="86"/>
      <c r="JD132" s="86"/>
      <c r="JE132" s="86"/>
      <c r="JF132" s="86"/>
      <c r="JG132" s="86"/>
      <c r="JH132" s="86"/>
      <c r="JI132" s="86"/>
      <c r="JJ132" s="86"/>
      <c r="JK132" s="86"/>
      <c r="JL132" s="86"/>
      <c r="JM132" s="86"/>
      <c r="JN132" s="86"/>
      <c r="JO132" s="86"/>
      <c r="JP132" s="86"/>
      <c r="JQ132" s="86"/>
      <c r="JR132" s="86"/>
      <c r="JS132" s="86"/>
      <c r="JT132" s="86"/>
      <c r="JU132" s="86"/>
      <c r="JV132" s="86"/>
      <c r="JW132" s="86"/>
      <c r="JX132" s="86"/>
      <c r="JY132" s="86"/>
      <c r="JZ132" s="86"/>
      <c r="KA132" s="86"/>
      <c r="KB132" s="86"/>
      <c r="KC132" s="86"/>
      <c r="KD132" s="86"/>
      <c r="KE132" s="86"/>
      <c r="KF132" s="106"/>
    </row>
    <row r="133" spans="11:292" ht="30" customHeight="1" x14ac:dyDescent="0.45">
      <c r="K133" s="516" t="s">
        <v>105</v>
      </c>
      <c r="L133" s="517"/>
      <c r="M133" s="517"/>
      <c r="N133" s="58"/>
      <c r="O133" s="58"/>
      <c r="P133" s="511"/>
      <c r="Q133" s="512"/>
      <c r="R133" s="512"/>
      <c r="S133" s="512"/>
      <c r="T133" s="512"/>
      <c r="U133" s="512"/>
      <c r="V133" s="512"/>
      <c r="W133" s="512"/>
      <c r="X133" s="513"/>
      <c r="AB133" s="70" t="s">
        <v>106</v>
      </c>
      <c r="AC133" s="65"/>
      <c r="AD133" s="58"/>
      <c r="AE133" s="58"/>
      <c r="AF133" s="66"/>
      <c r="AG133" s="511"/>
      <c r="AH133" s="512"/>
      <c r="AI133" s="512"/>
      <c r="AJ133" s="512"/>
      <c r="AK133" s="512"/>
      <c r="AL133" s="512"/>
      <c r="AM133" s="512"/>
      <c r="AN133" s="512"/>
      <c r="AO133" s="513"/>
      <c r="DA133" s="95"/>
      <c r="DB133" s="96" t="str">
        <f>IF(DR113="福島","！福島用依頼書！","")&amp;IF(P133=""," ","顧客携帯 "&amp;P133)</f>
        <v xml:space="preserve"> </v>
      </c>
      <c r="DC133" s="96"/>
      <c r="DD133" s="96"/>
      <c r="DE133" s="96"/>
      <c r="DF133" s="96"/>
      <c r="DG133" s="96"/>
      <c r="DQ133" s="96"/>
      <c r="DR133" s="96" t="s">
        <v>105</v>
      </c>
      <c r="DS133" s="101"/>
      <c r="DT133" s="103" t="s">
        <v>338</v>
      </c>
      <c r="DU133" s="96"/>
      <c r="DV133" s="96"/>
      <c r="DW133" s="96"/>
      <c r="DX133" s="96" t="s">
        <v>106</v>
      </c>
      <c r="DY133" s="96" t="s">
        <v>278</v>
      </c>
      <c r="DZ133" s="96"/>
      <c r="EA133" s="96" t="str">
        <f>IF($DA$253&lt;&gt;1,"",AG133)</f>
        <v/>
      </c>
      <c r="EB133" s="96"/>
      <c r="EH133" s="129"/>
      <c r="EI133" s="130"/>
      <c r="EJ133" s="130"/>
      <c r="EK133" s="130"/>
      <c r="EL133" s="130"/>
      <c r="EM133" s="130"/>
      <c r="EN133" s="130"/>
      <c r="EO133" s="130"/>
      <c r="EP133" s="130"/>
      <c r="EQ133" s="131"/>
      <c r="EX133" s="96">
        <f t="shared" si="0"/>
        <v>0</v>
      </c>
      <c r="EY133" s="96" t="str">
        <f t="shared" si="1"/>
        <v/>
      </c>
      <c r="EZ133" s="96"/>
      <c r="FA133" s="96"/>
      <c r="FB133" s="96"/>
      <c r="FC133" s="96"/>
      <c r="FD133" s="119">
        <f t="shared" si="2"/>
        <v>0</v>
      </c>
      <c r="FE133" s="96" t="str">
        <f t="shared" si="3"/>
        <v/>
      </c>
      <c r="FF133" s="119"/>
      <c r="FG133" s="96"/>
      <c r="FH133" s="96"/>
      <c r="GA133" s="96"/>
      <c r="GB133" s="96"/>
      <c r="GC133" s="96"/>
      <c r="GD133" s="96"/>
      <c r="GE133" s="96"/>
      <c r="GF133" s="96"/>
      <c r="GG133" s="96"/>
      <c r="GH133" s="96"/>
      <c r="GI133" s="96"/>
      <c r="GJ133" s="96"/>
      <c r="GK133" s="96"/>
      <c r="GL133" s="96"/>
      <c r="GM133" s="96"/>
      <c r="GN133" s="96"/>
      <c r="GO133" s="96"/>
      <c r="GP133" s="96"/>
      <c r="GQ133" s="96"/>
      <c r="IA133" s="105"/>
      <c r="IB133" s="86"/>
      <c r="IC133" s="86"/>
      <c r="ID133" s="86"/>
      <c r="IE133" s="86"/>
      <c r="IF133" s="86"/>
      <c r="IG133" s="86"/>
      <c r="IH133" s="86"/>
      <c r="II133" s="86"/>
      <c r="IJ133" s="86"/>
      <c r="IK133" s="86"/>
      <c r="IL133" s="86"/>
      <c r="IM133" s="86"/>
      <c r="IN133" s="86"/>
      <c r="IO133" s="86"/>
      <c r="IP133" s="86"/>
      <c r="IQ133" s="86"/>
      <c r="IR133" s="86"/>
      <c r="IS133" s="86"/>
      <c r="IT133" s="86"/>
      <c r="IU133" s="86"/>
      <c r="IV133" s="106"/>
      <c r="IY133" s="105"/>
      <c r="IZ133" s="86"/>
      <c r="JA133" s="86"/>
      <c r="JB133" s="86"/>
      <c r="JC133" s="86"/>
      <c r="JD133" s="86"/>
      <c r="JE133" s="86"/>
      <c r="JF133" s="86"/>
      <c r="JG133" s="86"/>
      <c r="JH133" s="86"/>
      <c r="JI133" s="86"/>
      <c r="JJ133" s="86"/>
      <c r="JK133" s="86"/>
      <c r="JL133" s="86"/>
      <c r="JM133" s="86"/>
      <c r="JN133" s="86"/>
      <c r="JO133" s="86"/>
      <c r="JP133" s="86"/>
      <c r="JQ133" s="86"/>
      <c r="JR133" s="86"/>
      <c r="JS133" s="86"/>
      <c r="JT133" s="86"/>
      <c r="JU133" s="86"/>
      <c r="JV133" s="86"/>
      <c r="JW133" s="86"/>
      <c r="JX133" s="86"/>
      <c r="JY133" s="86"/>
      <c r="JZ133" s="86"/>
      <c r="KA133" s="86"/>
      <c r="KB133" s="86"/>
      <c r="KC133" s="86"/>
      <c r="KD133" s="86"/>
      <c r="KE133" s="86"/>
      <c r="KF133" s="106"/>
    </row>
    <row r="134" spans="11:292" ht="30" customHeight="1" thickBot="1" x14ac:dyDescent="0.5">
      <c r="K134" s="516" t="s">
        <v>106</v>
      </c>
      <c r="L134" s="517"/>
      <c r="M134" s="517"/>
      <c r="N134" s="58"/>
      <c r="O134" s="170" t="str">
        <f>IF(DA146=2,"*必須","")</f>
        <v/>
      </c>
      <c r="P134" s="511"/>
      <c r="Q134" s="512"/>
      <c r="R134" s="512"/>
      <c r="S134" s="512"/>
      <c r="T134" s="512"/>
      <c r="U134" s="512"/>
      <c r="V134" s="512"/>
      <c r="W134" s="512"/>
      <c r="X134" s="513"/>
      <c r="AB134" s="71" t="s">
        <v>157</v>
      </c>
      <c r="AC134" s="30"/>
      <c r="AD134" s="62"/>
      <c r="AE134" s="62"/>
      <c r="AF134" s="72"/>
      <c r="AG134" s="665"/>
      <c r="AH134" s="666"/>
      <c r="AI134" s="666"/>
      <c r="AJ134" s="666"/>
      <c r="AK134" s="666"/>
      <c r="AL134" s="666"/>
      <c r="AM134" s="666"/>
      <c r="AN134" s="666"/>
      <c r="AO134" s="667"/>
      <c r="DA134" s="95"/>
      <c r="DB134" s="96"/>
      <c r="DC134" s="96"/>
      <c r="DD134" s="96"/>
      <c r="DE134" s="96"/>
      <c r="DF134" s="96"/>
      <c r="DG134" s="96"/>
      <c r="DQ134" s="96"/>
      <c r="DR134" s="96" t="s">
        <v>106</v>
      </c>
      <c r="DS134" s="96" t="s">
        <v>247</v>
      </c>
      <c r="DT134" s="96"/>
      <c r="DU134" s="96"/>
      <c r="DV134" s="96"/>
      <c r="DW134" s="96"/>
      <c r="DX134" s="96" t="s">
        <v>162</v>
      </c>
      <c r="DY134" s="96" t="s">
        <v>279</v>
      </c>
      <c r="DZ134" s="96"/>
      <c r="EA134" s="96" t="str">
        <f>IF($DA$253&lt;&gt;1,"",AG134)</f>
        <v/>
      </c>
      <c r="EB134" s="96"/>
      <c r="EH134" s="129"/>
      <c r="EI134" s="130"/>
      <c r="EJ134" s="130"/>
      <c r="EK134" s="130"/>
      <c r="EL134" s="130"/>
      <c r="EM134" s="130"/>
      <c r="EN134" s="130"/>
      <c r="EO134" s="130"/>
      <c r="EP134" s="130"/>
      <c r="EQ134" s="131"/>
      <c r="EX134" s="96" t="str">
        <f>O134</f>
        <v/>
      </c>
      <c r="EY134" s="96" t="str">
        <f t="shared" si="1"/>
        <v/>
      </c>
      <c r="EZ134" s="96"/>
      <c r="FA134" s="96"/>
      <c r="FB134" s="96"/>
      <c r="FC134" s="96"/>
      <c r="FD134" s="119">
        <f t="shared" si="2"/>
        <v>0</v>
      </c>
      <c r="FE134" s="96" t="str">
        <f t="shared" si="3"/>
        <v/>
      </c>
      <c r="FF134" s="119"/>
      <c r="FG134" s="96"/>
      <c r="FH134" s="96"/>
      <c r="GA134" s="96"/>
      <c r="GB134" s="96"/>
      <c r="GC134" s="96"/>
      <c r="GD134" s="96"/>
      <c r="GE134" s="96"/>
      <c r="GF134" s="96"/>
      <c r="GG134" s="96"/>
      <c r="GH134" s="96"/>
      <c r="GI134" s="96"/>
      <c r="GJ134" s="96"/>
      <c r="GK134" s="96"/>
      <c r="GL134" s="96"/>
      <c r="GM134" s="96"/>
      <c r="GN134" s="96"/>
      <c r="GO134" s="96"/>
      <c r="GP134" s="96"/>
      <c r="GQ134" s="96"/>
      <c r="IA134" s="105"/>
      <c r="IB134" s="86"/>
      <c r="IC134" s="86"/>
      <c r="ID134" s="86"/>
      <c r="IE134" s="86"/>
      <c r="IF134" s="86"/>
      <c r="IG134" s="86"/>
      <c r="IH134" s="86"/>
      <c r="II134" s="86"/>
      <c r="IJ134" s="86"/>
      <c r="IK134" s="86"/>
      <c r="IL134" s="86"/>
      <c r="IM134" s="86"/>
      <c r="IN134" s="86"/>
      <c r="IO134" s="86"/>
      <c r="IP134" s="86"/>
      <c r="IQ134" s="86"/>
      <c r="IR134" s="86"/>
      <c r="IS134" s="86"/>
      <c r="IT134" s="86"/>
      <c r="IU134" s="86"/>
      <c r="IV134" s="106"/>
      <c r="IY134" s="105"/>
      <c r="IZ134" s="86"/>
      <c r="JA134" s="86"/>
      <c r="JB134" s="86"/>
      <c r="JC134" s="86"/>
      <c r="JD134" s="86"/>
      <c r="JE134" s="86"/>
      <c r="JF134" s="86"/>
      <c r="JG134" s="86"/>
      <c r="JH134" s="86"/>
      <c r="JI134" s="86"/>
      <c r="JJ134" s="86"/>
      <c r="JK134" s="86"/>
      <c r="JL134" s="86"/>
      <c r="JM134" s="86"/>
      <c r="JN134" s="86"/>
      <c r="JO134" s="86"/>
      <c r="JP134" s="86"/>
      <c r="JQ134" s="86"/>
      <c r="JR134" s="86"/>
      <c r="JS134" s="86"/>
      <c r="JT134" s="86"/>
      <c r="JU134" s="86"/>
      <c r="JV134" s="86"/>
      <c r="JW134" s="86"/>
      <c r="JX134" s="86"/>
      <c r="JY134" s="86"/>
      <c r="JZ134" s="86"/>
      <c r="KA134" s="86"/>
      <c r="KB134" s="86"/>
      <c r="KC134" s="86"/>
      <c r="KD134" s="86"/>
      <c r="KE134" s="86"/>
      <c r="KF134" s="106"/>
    </row>
    <row r="135" spans="11:292" ht="30" customHeight="1" thickBot="1" x14ac:dyDescent="0.5">
      <c r="K135" s="577" t="s">
        <v>150</v>
      </c>
      <c r="L135" s="578"/>
      <c r="M135" s="578"/>
      <c r="N135" s="17"/>
      <c r="O135" s="171" t="s">
        <v>99</v>
      </c>
      <c r="P135" s="525"/>
      <c r="Q135" s="526"/>
      <c r="R135" s="526"/>
      <c r="S135" s="526"/>
      <c r="T135" s="526"/>
      <c r="U135" s="526"/>
      <c r="V135" s="526"/>
      <c r="W135" s="526"/>
      <c r="X135" s="527"/>
      <c r="DA135" s="95"/>
      <c r="DB135" s="96"/>
      <c r="DC135" s="96"/>
      <c r="DD135" s="96"/>
      <c r="DE135" s="96"/>
      <c r="DF135" s="96"/>
      <c r="DG135" s="96"/>
      <c r="DQ135" s="96"/>
      <c r="DR135" s="96" t="s">
        <v>236</v>
      </c>
      <c r="DS135" s="96" t="s">
        <v>248</v>
      </c>
      <c r="DT135" s="96"/>
      <c r="DU135" s="96"/>
      <c r="DV135" s="96"/>
      <c r="DW135" s="96"/>
      <c r="DX135" s="96"/>
      <c r="DY135" s="96"/>
      <c r="DZ135" s="96"/>
      <c r="EA135" s="96"/>
      <c r="EB135" s="96"/>
      <c r="EH135" s="129"/>
      <c r="EI135" s="130" t="s">
        <v>402</v>
      </c>
      <c r="EJ135" s="130" t="s">
        <v>408</v>
      </c>
      <c r="EK135" s="130" t="s">
        <v>403</v>
      </c>
      <c r="EL135" s="130" t="s">
        <v>409</v>
      </c>
      <c r="EM135" s="130" t="s">
        <v>410</v>
      </c>
      <c r="EN135" s="130" t="s">
        <v>412</v>
      </c>
      <c r="EO135" s="130" t="s">
        <v>411</v>
      </c>
      <c r="EP135" s="130" t="s">
        <v>413</v>
      </c>
      <c r="EQ135" s="131"/>
      <c r="EX135" s="96" t="str">
        <f t="shared" si="0"/>
        <v>*必須</v>
      </c>
      <c r="EY135" s="96" t="str">
        <f t="shared" si="1"/>
        <v/>
      </c>
      <c r="EZ135" s="96"/>
      <c r="FA135" s="96"/>
      <c r="FB135" s="96"/>
      <c r="FC135" s="96"/>
      <c r="FD135" s="119">
        <f t="shared" si="2"/>
        <v>0</v>
      </c>
      <c r="FE135" s="96" t="str">
        <f t="shared" si="3"/>
        <v/>
      </c>
      <c r="FF135" s="119"/>
      <c r="FG135" s="96"/>
      <c r="FH135" s="96"/>
      <c r="GA135" s="96"/>
      <c r="GB135" s="96"/>
      <c r="GC135" s="96"/>
      <c r="GD135" s="96"/>
      <c r="GE135" s="96"/>
      <c r="GF135" s="96"/>
      <c r="GG135" s="96"/>
      <c r="GH135" s="96"/>
      <c r="GI135" s="96"/>
      <c r="GJ135" s="96"/>
      <c r="GK135" s="96"/>
      <c r="GL135" s="96"/>
      <c r="GM135" s="96"/>
      <c r="GN135" s="96"/>
      <c r="GO135" s="96"/>
      <c r="GP135" s="96"/>
      <c r="GQ135" s="96"/>
      <c r="IA135" s="105"/>
      <c r="IB135" s="86"/>
      <c r="IC135" s="86"/>
      <c r="ID135" s="86"/>
      <c r="IE135" s="86"/>
      <c r="IF135" s="86"/>
      <c r="IG135" s="86"/>
      <c r="IH135" s="86"/>
      <c r="II135" s="86"/>
      <c r="IJ135" s="86"/>
      <c r="IK135" s="86"/>
      <c r="IL135" s="86"/>
      <c r="IM135" s="86"/>
      <c r="IN135" s="86"/>
      <c r="IO135" s="86"/>
      <c r="IP135" s="86"/>
      <c r="IQ135" s="86"/>
      <c r="IR135" s="86"/>
      <c r="IS135" s="86"/>
      <c r="IT135" s="86"/>
      <c r="IU135" s="86"/>
      <c r="IV135" s="106"/>
      <c r="IY135" s="105"/>
      <c r="IZ135" s="86"/>
      <c r="JA135" s="86"/>
      <c r="JB135" s="86"/>
      <c r="JC135" s="86"/>
      <c r="JD135" s="86"/>
      <c r="JE135" s="86"/>
      <c r="JF135" s="86"/>
      <c r="JG135" s="86"/>
      <c r="JH135" s="86"/>
      <c r="JI135" s="86"/>
      <c r="JJ135" s="86"/>
      <c r="JK135" s="86"/>
      <c r="JL135" s="86"/>
      <c r="JM135" s="86"/>
      <c r="JN135" s="86"/>
      <c r="JO135" s="86"/>
      <c r="JP135" s="86"/>
      <c r="JQ135" s="86"/>
      <c r="JR135" s="86"/>
      <c r="JS135" s="86"/>
      <c r="JT135" s="86"/>
      <c r="JU135" s="86"/>
      <c r="JV135" s="86"/>
      <c r="JW135" s="86"/>
      <c r="JX135" s="86"/>
      <c r="JY135" s="86"/>
      <c r="JZ135" s="86"/>
      <c r="KA135" s="86"/>
      <c r="KB135" s="86"/>
      <c r="KC135" s="86"/>
      <c r="KD135" s="86"/>
      <c r="KE135" s="86"/>
      <c r="KF135" s="106"/>
    </row>
    <row r="136" spans="11:292" ht="15.75" hidden="1" customHeight="1" x14ac:dyDescent="0.45">
      <c r="DA136" s="95"/>
      <c r="DB136" s="96"/>
      <c r="DC136" s="96"/>
      <c r="DD136" s="96"/>
      <c r="DE136" s="96"/>
      <c r="DF136" s="96"/>
      <c r="DG136" s="96"/>
      <c r="DQ136" s="96"/>
      <c r="DR136" s="96"/>
      <c r="DS136" s="96" t="s">
        <v>249</v>
      </c>
      <c r="DT136" s="96"/>
      <c r="DU136" s="96"/>
      <c r="DV136" s="96"/>
      <c r="DW136" s="96"/>
      <c r="DX136" s="96"/>
      <c r="DY136" s="96"/>
      <c r="DZ136" s="96"/>
      <c r="EA136" s="96"/>
      <c r="EB136" s="96"/>
      <c r="EH136" s="129"/>
      <c r="EI136" s="130"/>
      <c r="EJ136" s="130"/>
      <c r="EK136" s="130"/>
      <c r="EL136" s="130"/>
      <c r="EM136" s="130"/>
      <c r="EN136" s="130"/>
      <c r="EO136" s="130"/>
      <c r="EP136" s="130"/>
      <c r="EQ136" s="131"/>
      <c r="EX136" s="96"/>
      <c r="EY136" s="96"/>
      <c r="EZ136" s="96"/>
      <c r="FA136" s="96"/>
      <c r="FB136" s="96"/>
      <c r="FC136" s="96"/>
      <c r="FD136" s="119"/>
      <c r="FE136" s="119"/>
      <c r="FF136" s="119"/>
      <c r="FG136" s="96"/>
      <c r="FH136" s="96"/>
      <c r="GA136" s="96"/>
      <c r="GB136" s="96"/>
      <c r="GC136" s="96"/>
      <c r="GD136" s="96"/>
      <c r="GE136" s="96"/>
      <c r="GF136" s="96"/>
      <c r="GG136" s="96"/>
      <c r="GH136" s="96"/>
      <c r="GI136" s="96"/>
      <c r="GJ136" s="96"/>
      <c r="GK136" s="96"/>
      <c r="GL136" s="96"/>
      <c r="GM136" s="96"/>
      <c r="GN136" s="96"/>
      <c r="GO136" s="96"/>
      <c r="GP136" s="96"/>
      <c r="GQ136" s="96"/>
      <c r="IA136" s="105"/>
      <c r="IB136" s="86"/>
      <c r="IC136" s="86"/>
      <c r="ID136" s="86"/>
      <c r="IE136" s="86"/>
      <c r="IF136" s="86"/>
      <c r="IG136" s="86"/>
      <c r="IH136" s="86"/>
      <c r="II136" s="86"/>
      <c r="IJ136" s="86"/>
      <c r="IK136" s="86"/>
      <c r="IL136" s="86"/>
      <c r="IM136" s="86"/>
      <c r="IN136" s="86"/>
      <c r="IO136" s="86"/>
      <c r="IP136" s="86"/>
      <c r="IQ136" s="86"/>
      <c r="IR136" s="86"/>
      <c r="IS136" s="86"/>
      <c r="IT136" s="86"/>
      <c r="IU136" s="86"/>
      <c r="IV136" s="106"/>
      <c r="IY136" s="105"/>
      <c r="IZ136" s="86"/>
      <c r="JA136" s="86"/>
      <c r="JB136" s="86"/>
      <c r="JC136" s="86"/>
      <c r="JD136" s="86"/>
      <c r="JE136" s="86"/>
      <c r="JF136" s="86"/>
      <c r="JG136" s="86"/>
      <c r="JH136" s="86"/>
      <c r="JI136" s="86"/>
      <c r="JJ136" s="86"/>
      <c r="JK136" s="86"/>
      <c r="JL136" s="86"/>
      <c r="JM136" s="86"/>
      <c r="JN136" s="86"/>
      <c r="JO136" s="86"/>
      <c r="JP136" s="86"/>
      <c r="JQ136" s="86"/>
      <c r="JR136" s="86"/>
      <c r="JS136" s="86"/>
      <c r="JT136" s="86"/>
      <c r="JU136" s="86"/>
      <c r="JV136" s="86"/>
      <c r="JW136" s="86"/>
      <c r="JX136" s="86"/>
      <c r="JY136" s="86"/>
      <c r="JZ136" s="86"/>
      <c r="KA136" s="86"/>
      <c r="KB136" s="86"/>
      <c r="KC136" s="86"/>
      <c r="KD136" s="86"/>
      <c r="KE136" s="86"/>
      <c r="KF136" s="106"/>
    </row>
    <row r="137" spans="11:292" ht="15.75" hidden="1" customHeight="1" x14ac:dyDescent="0.45">
      <c r="DA137" s="95"/>
      <c r="DB137" s="96"/>
      <c r="DC137" s="96"/>
      <c r="DD137" s="96"/>
      <c r="DE137" s="96"/>
      <c r="DF137" s="96"/>
      <c r="DG137" s="96"/>
      <c r="DQ137" s="96"/>
      <c r="DR137" s="96"/>
      <c r="DS137" s="96" t="s">
        <v>250</v>
      </c>
      <c r="DT137" s="96"/>
      <c r="DU137" s="96"/>
      <c r="DV137" s="96"/>
      <c r="DW137" s="96"/>
      <c r="DX137" s="96"/>
      <c r="DY137" s="96"/>
      <c r="DZ137" s="96"/>
      <c r="EA137" s="96"/>
      <c r="EB137" s="96"/>
      <c r="EH137" s="129"/>
      <c r="EI137" s="130"/>
      <c r="EJ137" s="130"/>
      <c r="EK137" s="130"/>
      <c r="EL137" s="130"/>
      <c r="EM137" s="130"/>
      <c r="EN137" s="130"/>
      <c r="EO137" s="130"/>
      <c r="EP137" s="130"/>
      <c r="EQ137" s="131"/>
      <c r="EX137" s="96"/>
      <c r="EY137" s="96"/>
      <c r="EZ137" s="96"/>
      <c r="FA137" s="96"/>
      <c r="FB137" s="96"/>
      <c r="FC137" s="96"/>
      <c r="FD137" s="119"/>
      <c r="FE137" s="119"/>
      <c r="FF137" s="119"/>
      <c r="FG137" s="96"/>
      <c r="FH137" s="96"/>
      <c r="GA137" s="96"/>
      <c r="GB137" s="96"/>
      <c r="GC137" s="96"/>
      <c r="GD137" s="96"/>
      <c r="GE137" s="96"/>
      <c r="GF137" s="96"/>
      <c r="GG137" s="96"/>
      <c r="GH137" s="96"/>
      <c r="GI137" s="96"/>
      <c r="GJ137" s="96"/>
      <c r="GK137" s="96"/>
      <c r="GL137" s="96"/>
      <c r="GM137" s="96"/>
      <c r="GN137" s="96"/>
      <c r="GO137" s="96"/>
      <c r="GP137" s="96"/>
      <c r="GQ137" s="96"/>
      <c r="IA137" s="105"/>
      <c r="IB137" s="86"/>
      <c r="IC137" s="86"/>
      <c r="ID137" s="86"/>
      <c r="IE137" s="86"/>
      <c r="IF137" s="86"/>
      <c r="IG137" s="86"/>
      <c r="IH137" s="86"/>
      <c r="II137" s="86"/>
      <c r="IJ137" s="86"/>
      <c r="IK137" s="86"/>
      <c r="IL137" s="86"/>
      <c r="IM137" s="86"/>
      <c r="IN137" s="86"/>
      <c r="IO137" s="86"/>
      <c r="IP137" s="86"/>
      <c r="IQ137" s="86"/>
      <c r="IR137" s="86"/>
      <c r="IS137" s="86"/>
      <c r="IT137" s="86"/>
      <c r="IU137" s="86"/>
      <c r="IV137" s="106"/>
      <c r="IY137" s="105"/>
      <c r="IZ137" s="86"/>
      <c r="JA137" s="86"/>
      <c r="JB137" s="86"/>
      <c r="JC137" s="86"/>
      <c r="JD137" s="86"/>
      <c r="JE137" s="86"/>
      <c r="JF137" s="86"/>
      <c r="JG137" s="86"/>
      <c r="JH137" s="86"/>
      <c r="JI137" s="86"/>
      <c r="JJ137" s="86"/>
      <c r="JK137" s="86"/>
      <c r="JL137" s="86"/>
      <c r="JM137" s="86"/>
      <c r="JN137" s="86"/>
      <c r="JO137" s="86"/>
      <c r="JP137" s="86"/>
      <c r="JQ137" s="86"/>
      <c r="JR137" s="86"/>
      <c r="JS137" s="86"/>
      <c r="JT137" s="86"/>
      <c r="JU137" s="86"/>
      <c r="JV137" s="86"/>
      <c r="JW137" s="86"/>
      <c r="JX137" s="86"/>
      <c r="JY137" s="86"/>
      <c r="JZ137" s="86"/>
      <c r="KA137" s="86"/>
      <c r="KB137" s="86"/>
      <c r="KC137" s="86"/>
      <c r="KD137" s="86"/>
      <c r="KE137" s="86"/>
      <c r="KF137" s="106"/>
    </row>
    <row r="138" spans="11:292" ht="15.75" hidden="1" customHeight="1" x14ac:dyDescent="0.45">
      <c r="DA138" s="95"/>
      <c r="DB138" s="96"/>
      <c r="DC138" s="96"/>
      <c r="DD138" s="96"/>
      <c r="DE138" s="96"/>
      <c r="DF138" s="96"/>
      <c r="DG138" s="96"/>
      <c r="DQ138" s="96"/>
      <c r="DR138" s="96"/>
      <c r="DS138" s="96" t="s">
        <v>251</v>
      </c>
      <c r="DT138" s="96"/>
      <c r="DU138" s="96"/>
      <c r="DV138" s="96"/>
      <c r="DW138" s="96"/>
      <c r="DX138" s="96"/>
      <c r="DY138" s="96"/>
      <c r="DZ138" s="96"/>
      <c r="EA138" s="96"/>
      <c r="EB138" s="96"/>
      <c r="EH138" s="129"/>
      <c r="EI138" s="130"/>
      <c r="EJ138" s="130"/>
      <c r="EK138" s="130"/>
      <c r="EL138" s="130"/>
      <c r="EM138" s="130"/>
      <c r="EN138" s="130"/>
      <c r="EO138" s="130"/>
      <c r="EP138" s="130"/>
      <c r="EQ138" s="131"/>
      <c r="EX138" s="96"/>
      <c r="EY138" s="96"/>
      <c r="EZ138" s="96"/>
      <c r="FA138" s="96"/>
      <c r="FB138" s="96"/>
      <c r="FC138" s="96"/>
      <c r="FD138" s="96"/>
      <c r="FE138" s="96"/>
      <c r="FF138" s="96"/>
      <c r="FG138" s="96"/>
      <c r="FH138" s="96"/>
      <c r="GA138" s="96"/>
      <c r="GB138" s="96"/>
      <c r="GC138" s="96"/>
      <c r="GD138" s="96"/>
      <c r="GE138" s="96"/>
      <c r="GF138" s="96"/>
      <c r="GG138" s="96"/>
      <c r="GH138" s="96"/>
      <c r="GI138" s="96"/>
      <c r="GJ138" s="96"/>
      <c r="GK138" s="96"/>
      <c r="GL138" s="96"/>
      <c r="GM138" s="96"/>
      <c r="GN138" s="96"/>
      <c r="GO138" s="96"/>
      <c r="GP138" s="96"/>
      <c r="GQ138" s="96"/>
      <c r="IA138" s="105"/>
      <c r="IB138" s="86"/>
      <c r="IC138" s="86"/>
      <c r="ID138" s="86"/>
      <c r="IE138" s="86"/>
      <c r="IF138" s="86"/>
      <c r="IG138" s="86"/>
      <c r="IH138" s="86"/>
      <c r="II138" s="86"/>
      <c r="IJ138" s="86"/>
      <c r="IK138" s="86"/>
      <c r="IL138" s="86"/>
      <c r="IM138" s="86"/>
      <c r="IN138" s="86"/>
      <c r="IO138" s="86"/>
      <c r="IP138" s="86"/>
      <c r="IQ138" s="86"/>
      <c r="IR138" s="86"/>
      <c r="IS138" s="86"/>
      <c r="IT138" s="86"/>
      <c r="IU138" s="86"/>
      <c r="IV138" s="106"/>
      <c r="IY138" s="105"/>
      <c r="IZ138" s="86"/>
      <c r="JA138" s="86"/>
      <c r="JB138" s="86"/>
      <c r="JC138" s="86"/>
      <c r="JD138" s="86"/>
      <c r="JE138" s="86"/>
      <c r="JF138" s="86"/>
      <c r="JG138" s="86"/>
      <c r="JH138" s="86"/>
      <c r="JI138" s="86"/>
      <c r="JJ138" s="86"/>
      <c r="JK138" s="86"/>
      <c r="JL138" s="86"/>
      <c r="JM138" s="86"/>
      <c r="JN138" s="86"/>
      <c r="JO138" s="86"/>
      <c r="JP138" s="86"/>
      <c r="JQ138" s="86"/>
      <c r="JR138" s="86"/>
      <c r="JS138" s="86"/>
      <c r="JT138" s="86"/>
      <c r="JU138" s="86"/>
      <c r="JV138" s="86"/>
      <c r="JW138" s="86"/>
      <c r="JX138" s="86"/>
      <c r="JY138" s="86"/>
      <c r="JZ138" s="86"/>
      <c r="KA138" s="86"/>
      <c r="KB138" s="86"/>
      <c r="KC138" s="86"/>
      <c r="KD138" s="86"/>
      <c r="KE138" s="86"/>
      <c r="KF138" s="106"/>
    </row>
    <row r="139" spans="11:292" ht="15.75" hidden="1" customHeight="1" x14ac:dyDescent="0.45">
      <c r="DA139" s="95"/>
      <c r="DB139" s="96"/>
      <c r="DC139" s="96"/>
      <c r="DD139" s="96"/>
      <c r="DE139" s="96"/>
      <c r="DF139" s="96"/>
      <c r="DG139" s="96"/>
      <c r="DQ139" s="96"/>
      <c r="DR139" s="96"/>
      <c r="DS139" s="96" t="s">
        <v>252</v>
      </c>
      <c r="DT139" s="96"/>
      <c r="DU139" s="96"/>
      <c r="DV139" s="96"/>
      <c r="DW139" s="96"/>
      <c r="DX139" s="96"/>
      <c r="DY139" s="96"/>
      <c r="DZ139" s="96"/>
      <c r="EA139" s="96"/>
      <c r="EB139" s="96"/>
      <c r="EH139" s="129"/>
      <c r="EI139" s="130"/>
      <c r="EJ139" s="130"/>
      <c r="EK139" s="130"/>
      <c r="EL139" s="130"/>
      <c r="EM139" s="130"/>
      <c r="EN139" s="130"/>
      <c r="EO139" s="130"/>
      <c r="EP139" s="130"/>
      <c r="EQ139" s="131"/>
      <c r="EX139" s="96"/>
      <c r="EY139" s="96"/>
      <c r="EZ139" s="96"/>
      <c r="FA139" s="96"/>
      <c r="FB139" s="96"/>
      <c r="FC139" s="96"/>
      <c r="FD139" s="96"/>
      <c r="FE139" s="96"/>
      <c r="FF139" s="96"/>
      <c r="FG139" s="96"/>
      <c r="FH139" s="96"/>
      <c r="GA139" s="96"/>
      <c r="GB139" s="96"/>
      <c r="GC139" s="96"/>
      <c r="GD139" s="96"/>
      <c r="GE139" s="96"/>
      <c r="GF139" s="96"/>
      <c r="GG139" s="96"/>
      <c r="GH139" s="96"/>
      <c r="GI139" s="96"/>
      <c r="GJ139" s="96"/>
      <c r="GK139" s="96"/>
      <c r="GL139" s="96"/>
      <c r="GM139" s="96"/>
      <c r="GN139" s="96"/>
      <c r="GO139" s="96"/>
      <c r="GP139" s="96"/>
      <c r="GQ139" s="96"/>
      <c r="IA139" s="105"/>
      <c r="IB139" s="86"/>
      <c r="IC139" s="86"/>
      <c r="ID139" s="86"/>
      <c r="IE139" s="86"/>
      <c r="IF139" s="86"/>
      <c r="IG139" s="86"/>
      <c r="IH139" s="86"/>
      <c r="II139" s="86"/>
      <c r="IJ139" s="86"/>
      <c r="IK139" s="86"/>
      <c r="IL139" s="86"/>
      <c r="IM139" s="86"/>
      <c r="IN139" s="86"/>
      <c r="IO139" s="86"/>
      <c r="IP139" s="86"/>
      <c r="IQ139" s="86"/>
      <c r="IR139" s="86"/>
      <c r="IS139" s="86"/>
      <c r="IT139" s="86"/>
      <c r="IU139" s="86"/>
      <c r="IV139" s="106"/>
      <c r="IY139" s="105"/>
      <c r="IZ139" s="86"/>
      <c r="JA139" s="86"/>
      <c r="JB139" s="86"/>
      <c r="JC139" s="86"/>
      <c r="JD139" s="86"/>
      <c r="JE139" s="86"/>
      <c r="JF139" s="86"/>
      <c r="JG139" s="86"/>
      <c r="JH139" s="86"/>
      <c r="JI139" s="86"/>
      <c r="JJ139" s="86"/>
      <c r="JK139" s="86"/>
      <c r="JL139" s="86"/>
      <c r="JM139" s="86"/>
      <c r="JN139" s="86"/>
      <c r="JO139" s="86"/>
      <c r="JP139" s="86"/>
      <c r="JQ139" s="86"/>
      <c r="JR139" s="86"/>
      <c r="JS139" s="86"/>
      <c r="JT139" s="86"/>
      <c r="JU139" s="86"/>
      <c r="JV139" s="86"/>
      <c r="JW139" s="86"/>
      <c r="JX139" s="86"/>
      <c r="JY139" s="86"/>
      <c r="JZ139" s="86"/>
      <c r="KA139" s="86"/>
      <c r="KB139" s="86"/>
      <c r="KC139" s="86"/>
      <c r="KD139" s="86"/>
      <c r="KE139" s="86"/>
      <c r="KF139" s="106"/>
    </row>
    <row r="140" spans="11:292" ht="15.75" hidden="1" customHeight="1" x14ac:dyDescent="0.45">
      <c r="DA140" s="95"/>
      <c r="DB140" s="96"/>
      <c r="DC140" s="96"/>
      <c r="DD140" s="96"/>
      <c r="DE140" s="96"/>
      <c r="DF140" s="96"/>
      <c r="DG140" s="96"/>
      <c r="DQ140" s="96"/>
      <c r="DR140" s="96"/>
      <c r="DS140" s="96"/>
      <c r="DT140" s="96"/>
      <c r="DU140" s="96"/>
      <c r="DV140" s="96"/>
      <c r="DW140" s="96"/>
      <c r="DX140" s="96"/>
      <c r="DY140" s="96"/>
      <c r="DZ140" s="96"/>
      <c r="EA140" s="96"/>
      <c r="EB140" s="96"/>
      <c r="EH140" s="129"/>
      <c r="EI140" s="130">
        <f>LEN(P131)+2</f>
        <v>2</v>
      </c>
      <c r="EJ140" s="130">
        <v>11</v>
      </c>
      <c r="EK140" s="130">
        <f>LEN(P135)</f>
        <v>0</v>
      </c>
      <c r="EL140" s="130">
        <v>8</v>
      </c>
      <c r="EM140" s="130">
        <v>11</v>
      </c>
      <c r="EN140" s="130">
        <v>11</v>
      </c>
      <c r="EO140" s="130">
        <v>8</v>
      </c>
      <c r="EP140" s="130">
        <v>8</v>
      </c>
      <c r="EQ140" s="131"/>
      <c r="EX140" s="96"/>
      <c r="EY140" s="96"/>
      <c r="EZ140" s="96"/>
      <c r="FA140" s="96" t="s">
        <v>494</v>
      </c>
      <c r="FB140" s="96">
        <f>FB165+FB201</f>
        <v>0</v>
      </c>
      <c r="FC140" s="96"/>
      <c r="FD140" s="96"/>
      <c r="FE140" s="96"/>
      <c r="FF140" s="96"/>
      <c r="FG140" s="96"/>
      <c r="FH140" s="96"/>
      <c r="GA140" s="96"/>
      <c r="GB140" s="96"/>
      <c r="GC140" s="96"/>
      <c r="GD140" s="96"/>
      <c r="GE140" s="96"/>
      <c r="GF140" s="96"/>
      <c r="GG140" s="96"/>
      <c r="GH140" s="96"/>
      <c r="GI140" s="96"/>
      <c r="GJ140" s="96"/>
      <c r="GK140" s="96"/>
      <c r="GL140" s="96"/>
      <c r="GM140" s="96"/>
      <c r="GN140" s="96"/>
      <c r="GO140" s="96"/>
      <c r="GP140" s="96"/>
      <c r="GQ140" s="96"/>
      <c r="IA140" s="105"/>
      <c r="IB140" s="86"/>
      <c r="IC140" s="86"/>
      <c r="ID140" s="86"/>
      <c r="IE140" s="86"/>
      <c r="IF140" s="86"/>
      <c r="IG140" s="86"/>
      <c r="IH140" s="86"/>
      <c r="II140" s="86"/>
      <c r="IJ140" s="86"/>
      <c r="IK140" s="86"/>
      <c r="IL140" s="86"/>
      <c r="IM140" s="86"/>
      <c r="IN140" s="86"/>
      <c r="IO140" s="86"/>
      <c r="IP140" s="86"/>
      <c r="IQ140" s="86"/>
      <c r="IR140" s="86"/>
      <c r="IS140" s="86"/>
      <c r="IT140" s="86"/>
      <c r="IU140" s="86"/>
      <c r="IV140" s="106"/>
      <c r="IY140" s="105"/>
      <c r="IZ140" s="86"/>
      <c r="JA140" s="86"/>
      <c r="JB140" s="86"/>
      <c r="JC140" s="86"/>
      <c r="JD140" s="86"/>
      <c r="JE140" s="86"/>
      <c r="JF140" s="86"/>
      <c r="JG140" s="86"/>
      <c r="JH140" s="86"/>
      <c r="JI140" s="86"/>
      <c r="JJ140" s="86"/>
      <c r="JK140" s="86"/>
      <c r="JL140" s="86"/>
      <c r="JM140" s="86"/>
      <c r="JN140" s="86"/>
      <c r="JO140" s="86"/>
      <c r="JP140" s="86"/>
      <c r="JQ140" s="86"/>
      <c r="JR140" s="86"/>
      <c r="JS140" s="86"/>
      <c r="JT140" s="86"/>
      <c r="JU140" s="86"/>
      <c r="JV140" s="86"/>
      <c r="JW140" s="86"/>
      <c r="JX140" s="86"/>
      <c r="JY140" s="86"/>
      <c r="JZ140" s="86"/>
      <c r="KA140" s="86"/>
      <c r="KB140" s="86"/>
      <c r="KC140" s="86"/>
      <c r="KD140" s="86"/>
      <c r="KE140" s="86"/>
      <c r="KF140" s="106"/>
    </row>
    <row r="141" spans="11:292" ht="15.75" hidden="1" customHeight="1" x14ac:dyDescent="0.45">
      <c r="DA141" s="95"/>
      <c r="DB141" s="96"/>
      <c r="DC141" s="96"/>
      <c r="DD141" s="96"/>
      <c r="DE141" s="96"/>
      <c r="DF141" s="96"/>
      <c r="DG141" s="96"/>
      <c r="DQ141" s="96" t="s">
        <v>107</v>
      </c>
      <c r="DR141" s="96"/>
      <c r="DS141" s="96"/>
      <c r="DT141" s="96"/>
      <c r="DU141" s="96"/>
      <c r="DV141" s="96"/>
      <c r="DW141" s="96" t="s">
        <v>158</v>
      </c>
      <c r="DX141" s="96"/>
      <c r="DY141" s="96"/>
      <c r="DZ141" s="96"/>
      <c r="EA141" s="96"/>
      <c r="EB141" s="96"/>
      <c r="EH141" s="129"/>
      <c r="EI141" s="132">
        <f t="shared" ref="EI141:EP141" si="4">LEN(EI143)</f>
        <v>2</v>
      </c>
      <c r="EJ141" s="132">
        <f>LEN(EJ143)</f>
        <v>11</v>
      </c>
      <c r="EK141" s="132">
        <f t="shared" si="4"/>
        <v>1</v>
      </c>
      <c r="EL141" s="132">
        <f t="shared" si="4"/>
        <v>8</v>
      </c>
      <c r="EM141" s="132">
        <f>LEN(EM143)</f>
        <v>11</v>
      </c>
      <c r="EN141" s="132">
        <f t="shared" si="4"/>
        <v>11</v>
      </c>
      <c r="EO141" s="132">
        <f t="shared" si="4"/>
        <v>8</v>
      </c>
      <c r="EP141" s="132">
        <f t="shared" si="4"/>
        <v>8</v>
      </c>
      <c r="EQ141" s="131"/>
      <c r="EX141" s="3" t="s">
        <v>107</v>
      </c>
      <c r="EY141" s="96"/>
      <c r="EZ141" s="96"/>
      <c r="FA141" s="96">
        <f>SUM(FA144,FA162,FA183,FA203)</f>
        <v>7</v>
      </c>
      <c r="FB141" s="96">
        <f>SUM(FB144,FB162,FB183,FB203)</f>
        <v>2</v>
      </c>
      <c r="FC141" s="96"/>
      <c r="FD141" s="3" t="s">
        <v>158</v>
      </c>
      <c r="FE141" s="96"/>
      <c r="FF141" s="96"/>
      <c r="FG141" s="96"/>
      <c r="FH141" s="96"/>
      <c r="GA141" s="96"/>
      <c r="GB141" s="96"/>
      <c r="GC141" s="96"/>
      <c r="GD141" s="96"/>
      <c r="GE141" s="96"/>
      <c r="GF141" s="96"/>
      <c r="GG141" s="96"/>
      <c r="GH141" s="96"/>
      <c r="GI141" s="96"/>
      <c r="GJ141" s="96"/>
      <c r="GK141" s="96"/>
      <c r="GL141" s="96"/>
      <c r="GM141" s="96"/>
      <c r="GN141" s="96"/>
      <c r="GO141" s="96"/>
      <c r="GP141" s="96"/>
      <c r="GQ141" s="96"/>
      <c r="IA141" s="105"/>
      <c r="IB141" s="86"/>
      <c r="IC141" s="86"/>
      <c r="ID141" s="86"/>
      <c r="IE141" s="86"/>
      <c r="IF141" s="86"/>
      <c r="IG141" s="86"/>
      <c r="IH141" s="86"/>
      <c r="II141" s="86"/>
      <c r="IJ141" s="86"/>
      <c r="IK141" s="86"/>
      <c r="IL141" s="86"/>
      <c r="IM141" s="86"/>
      <c r="IN141" s="86"/>
      <c r="IO141" s="86"/>
      <c r="IP141" s="86"/>
      <c r="IQ141" s="86"/>
      <c r="IR141" s="86"/>
      <c r="IS141" s="86"/>
      <c r="IT141" s="86"/>
      <c r="IU141" s="86"/>
      <c r="IV141" s="106"/>
      <c r="IY141" s="105"/>
      <c r="IZ141" s="86"/>
      <c r="JA141" s="86"/>
      <c r="JB141" s="86"/>
      <c r="JC141" s="86"/>
      <c r="JD141" s="86"/>
      <c r="JE141" s="86"/>
      <c r="JF141" s="86"/>
      <c r="JG141" s="86"/>
      <c r="JH141" s="86"/>
      <c r="JI141" s="86"/>
      <c r="JJ141" s="86"/>
      <c r="JK141" s="86"/>
      <c r="JL141" s="86"/>
      <c r="JM141" s="86"/>
      <c r="JN141" s="86"/>
      <c r="JO141" s="86"/>
      <c r="JP141" s="86"/>
      <c r="JQ141" s="86"/>
      <c r="JR141" s="86"/>
      <c r="JS141" s="86"/>
      <c r="JT141" s="86"/>
      <c r="JU141" s="86"/>
      <c r="JV141" s="86"/>
      <c r="JW141" s="86"/>
      <c r="JX141" s="86"/>
      <c r="JY141" s="86"/>
      <c r="JZ141" s="86"/>
      <c r="KA141" s="86"/>
      <c r="KB141" s="86"/>
      <c r="KC141" s="86"/>
      <c r="KD141" s="86"/>
      <c r="KE141" s="86"/>
      <c r="KF141" s="106"/>
    </row>
    <row r="142" spans="11:292" ht="15.75" hidden="1" customHeight="1" x14ac:dyDescent="0.45">
      <c r="W142" s="348"/>
      <c r="X142" s="348"/>
      <c r="Z142" s="237"/>
      <c r="AA142" s="237"/>
      <c r="AB142" s="237"/>
      <c r="AC142" s="237"/>
      <c r="AD142" s="237"/>
      <c r="AE142" s="237"/>
      <c r="AF142" s="237"/>
      <c r="AG142" s="237"/>
      <c r="AH142" s="237"/>
      <c r="AI142" s="237"/>
      <c r="AJ142" s="237"/>
      <c r="AK142" s="237"/>
      <c r="AL142" s="237"/>
      <c r="AM142" s="237"/>
      <c r="AN142" s="237"/>
      <c r="AO142" s="237"/>
      <c r="AP142" s="237"/>
      <c r="AQ142" s="237"/>
      <c r="DA142" s="95"/>
      <c r="DB142" s="96"/>
      <c r="DC142" s="96"/>
      <c r="DD142" s="96"/>
      <c r="DE142" s="96"/>
      <c r="DF142" s="96"/>
      <c r="DG142" s="96"/>
      <c r="DQ142" s="96"/>
      <c r="DR142" s="96"/>
      <c r="DS142" s="96"/>
      <c r="DT142" s="96"/>
      <c r="DU142" s="96"/>
      <c r="DV142" s="96"/>
      <c r="DW142" s="96"/>
      <c r="DX142" s="101" t="s">
        <v>272</v>
      </c>
      <c r="DY142" s="101" t="s">
        <v>280</v>
      </c>
      <c r="DZ142" s="96"/>
      <c r="EA142" s="96"/>
      <c r="EB142" s="96"/>
      <c r="EH142" s="129"/>
      <c r="EI142" s="132" t="s">
        <v>382</v>
      </c>
      <c r="EJ142" s="132" t="s">
        <v>384</v>
      </c>
      <c r="EK142" s="132" t="s">
        <v>386</v>
      </c>
      <c r="EL142" s="132" t="s">
        <v>391</v>
      </c>
      <c r="EM142" s="132" t="s">
        <v>393</v>
      </c>
      <c r="EN142" s="132" t="s">
        <v>394</v>
      </c>
      <c r="EO142" s="132" t="s">
        <v>395</v>
      </c>
      <c r="EP142" s="132" t="s">
        <v>396</v>
      </c>
      <c r="EQ142" s="131"/>
      <c r="EX142" s="101" t="s">
        <v>480</v>
      </c>
      <c r="EY142" s="101" t="s">
        <v>481</v>
      </c>
      <c r="EZ142" s="96"/>
      <c r="FA142" s="96"/>
      <c r="FB142" s="136">
        <f>FA141-FB141</f>
        <v>5</v>
      </c>
      <c r="FC142" s="96"/>
      <c r="FD142" s="101" t="s">
        <v>480</v>
      </c>
      <c r="FE142" s="96"/>
      <c r="FF142" s="96"/>
      <c r="FG142" s="96"/>
      <c r="FH142" s="96"/>
      <c r="GA142" s="96"/>
      <c r="GB142" s="96"/>
      <c r="GC142" s="96"/>
      <c r="GD142" s="96"/>
      <c r="GE142" s="96"/>
      <c r="GF142" s="96"/>
      <c r="GG142" s="96"/>
      <c r="GH142" s="96"/>
      <c r="GI142" s="96"/>
      <c r="GJ142" s="96"/>
      <c r="GK142" s="96"/>
      <c r="GL142" s="96"/>
      <c r="GM142" s="96"/>
      <c r="GN142" s="96"/>
      <c r="GO142" s="96"/>
      <c r="GP142" s="96"/>
      <c r="GQ142" s="96"/>
      <c r="IA142" s="105"/>
      <c r="IB142" s="86"/>
      <c r="IC142" s="86"/>
      <c r="ID142" s="86"/>
      <c r="IE142" s="86"/>
      <c r="IF142" s="86"/>
      <c r="IG142" s="86"/>
      <c r="IH142" s="86"/>
      <c r="II142" s="86"/>
      <c r="IJ142" s="86"/>
      <c r="IK142" s="86"/>
      <c r="IL142" s="86"/>
      <c r="IM142" s="86"/>
      <c r="IN142" s="86"/>
      <c r="IO142" s="86"/>
      <c r="IP142" s="86"/>
      <c r="IQ142" s="86"/>
      <c r="IR142" s="86"/>
      <c r="IS142" s="86"/>
      <c r="IT142" s="86"/>
      <c r="IU142" s="86"/>
      <c r="IV142" s="106"/>
      <c r="IY142" s="105"/>
      <c r="IZ142" s="86"/>
      <c r="JA142" s="86"/>
      <c r="JB142" s="86"/>
      <c r="JC142" s="86"/>
      <c r="JD142" s="86"/>
      <c r="JE142" s="86"/>
      <c r="JF142" s="86"/>
      <c r="JG142" s="86"/>
      <c r="JH142" s="86"/>
      <c r="JI142" s="86"/>
      <c r="JJ142" s="86"/>
      <c r="JK142" s="86"/>
      <c r="JL142" s="86"/>
      <c r="JM142" s="86"/>
      <c r="JN142" s="86"/>
      <c r="JO142" s="86"/>
      <c r="JP142" s="86"/>
      <c r="JQ142" s="86"/>
      <c r="JR142" s="86"/>
      <c r="JS142" s="86"/>
      <c r="JT142" s="86"/>
      <c r="JU142" s="86"/>
      <c r="JV142" s="86"/>
      <c r="JW142" s="86"/>
      <c r="JX142" s="86"/>
      <c r="JY142" s="86"/>
      <c r="JZ142" s="86"/>
      <c r="KA142" s="86"/>
      <c r="KB142" s="86"/>
      <c r="KC142" s="86"/>
      <c r="KD142" s="86"/>
      <c r="KE142" s="86"/>
      <c r="KF142" s="106"/>
    </row>
    <row r="143" spans="11:292" s="330" customFormat="1" ht="15.75" hidden="1" customHeight="1" x14ac:dyDescent="0.3">
      <c r="Z143" s="353"/>
      <c r="AA143" s="353"/>
      <c r="AB143" s="350"/>
      <c r="AC143" s="350"/>
      <c r="AD143" s="350"/>
      <c r="AE143" s="350"/>
      <c r="AF143" s="350"/>
      <c r="AG143" s="353"/>
      <c r="AH143" s="353"/>
      <c r="AI143" s="353"/>
      <c r="AJ143" s="353"/>
      <c r="AK143" s="353"/>
      <c r="AL143" s="353"/>
      <c r="AM143" s="353"/>
      <c r="AN143" s="353"/>
      <c r="AO143" s="353"/>
      <c r="AP143" s="353"/>
      <c r="AQ143" s="353"/>
      <c r="DA143" s="331"/>
      <c r="DB143" s="332"/>
      <c r="DC143" s="332"/>
      <c r="DD143" s="332"/>
      <c r="DE143" s="332"/>
      <c r="DF143" s="332"/>
      <c r="DG143" s="332" t="s">
        <v>260</v>
      </c>
      <c r="DQ143" s="332"/>
      <c r="DR143" s="332" t="s">
        <v>159</v>
      </c>
      <c r="DS143" s="332"/>
      <c r="DT143" s="332"/>
      <c r="DU143" s="332"/>
      <c r="DV143" s="332"/>
      <c r="DW143" s="332"/>
      <c r="DX143" s="332" t="s">
        <v>98</v>
      </c>
      <c r="DY143" s="332" t="s">
        <v>281</v>
      </c>
      <c r="DZ143" s="332"/>
      <c r="EA143" s="332" t="str">
        <f>IF($DA$254=1,AG149,IF($DA$254=99,AG127,""))</f>
        <v/>
      </c>
      <c r="EB143" s="332"/>
      <c r="EH143" s="333"/>
      <c r="EI143" s="334" t="str">
        <f>EI160&amp;IF(EI161="","","  "&amp;EI161)&amp;IF(EI162="","","  "&amp;EI162)&amp;IF(EI163="","","  "&amp;EI163)&amp;IF(EI164="","","  "&amp;EI164)&amp;IF(EI165="","","  "&amp;EI165)</f>
        <v xml:space="preserve"> 様</v>
      </c>
      <c r="EJ143" s="334" t="str">
        <f>EJ160&amp;IF(EJ161="","","  "&amp;EJ161)&amp;IF(EJ162="","","  "&amp;EJ162)&amp;IF(EJ163="","","  "&amp;EJ163)&amp;IF(EJ164="","","  "&amp;EJ164)&amp;IF(EJ165="","","  "&amp;EJ165)</f>
        <v>[ALL-CC担当者]</v>
      </c>
      <c r="EK143" s="334" t="str">
        <f>EK160&amp;EK161&amp;EK162&amp;EK163&amp;EK164&amp;EK165</f>
        <v>;</v>
      </c>
      <c r="EL143" s="334" t="str">
        <f>EL160&amp;EL161&amp;EL162&amp;EL163&amp;EL164&amp;EL165</f>
        <v>[ALL-CC]</v>
      </c>
      <c r="EM143" s="334" t="str">
        <f>EM160&amp;IF(EM161="","",EM161)&amp;IF(EM162="","","  "&amp;EM162)&amp;IF(EM163="","","  "&amp;EM163)&amp;IF(EM164="","","  "&amp;EM164)&amp;IF(EM165="","","  "&amp;EM165)</f>
        <v>[速報のみTO担当者]</v>
      </c>
      <c r="EN143" s="334" t="str">
        <f>EN160&amp;IF(EN161="","",EN161)&amp;IF(EN162="","","  "&amp;EN162)&amp;IF(EN163="","","  "&amp;EN163)&amp;IF(EN164="","","  "&amp;EN164)&amp;IF(EN165="","","  "&amp;EN165)</f>
        <v>[速報のみCC担当者]</v>
      </c>
      <c r="EO143" s="334" t="str">
        <f>EO160&amp;EO161&amp;EO162&amp;EO163&amp;EO164&amp;EO165</f>
        <v>[速報のみTO]</v>
      </c>
      <c r="EP143" s="334" t="str">
        <f>EP160&amp;EP161&amp;EP162&amp;EP163&amp;EP164&amp;EP165</f>
        <v>[速報のみCC]</v>
      </c>
      <c r="EQ143" s="335"/>
      <c r="EX143" s="245" t="s">
        <v>159</v>
      </c>
      <c r="EY143" s="332"/>
      <c r="EZ143" s="332"/>
      <c r="FA143" s="332" t="s">
        <v>482</v>
      </c>
      <c r="FB143" s="332" t="s">
        <v>483</v>
      </c>
      <c r="FC143" s="332"/>
      <c r="FD143" s="336">
        <f>AF149</f>
        <v>0</v>
      </c>
      <c r="FE143" s="332" t="str">
        <f>IF(FD143="","",IF(AND(FD143="*必須",AF143&lt;&gt;""),1,""))</f>
        <v/>
      </c>
      <c r="FF143" s="332"/>
      <c r="FG143" s="332" t="s">
        <v>482</v>
      </c>
      <c r="FH143" s="332" t="s">
        <v>483</v>
      </c>
      <c r="GA143" s="332"/>
      <c r="GB143" s="332"/>
      <c r="GC143" s="332"/>
      <c r="GD143" s="332"/>
      <c r="GE143" s="332"/>
      <c r="GF143" s="332"/>
      <c r="GG143" s="332"/>
      <c r="GH143" s="332"/>
      <c r="GI143" s="332"/>
      <c r="GJ143" s="332"/>
      <c r="GK143" s="332"/>
      <c r="GL143" s="332"/>
      <c r="GM143" s="332"/>
      <c r="GN143" s="332"/>
      <c r="GO143" s="332"/>
      <c r="GP143" s="332"/>
      <c r="GQ143" s="332"/>
      <c r="IA143" s="337"/>
      <c r="IB143" s="338"/>
      <c r="IC143" s="338"/>
      <c r="ID143" s="338"/>
      <c r="IE143" s="338"/>
      <c r="IF143" s="338"/>
      <c r="IG143" s="338"/>
      <c r="IH143" s="338"/>
      <c r="II143" s="338"/>
      <c r="IJ143" s="338"/>
      <c r="IK143" s="338"/>
      <c r="IL143" s="338"/>
      <c r="IM143" s="338"/>
      <c r="IN143" s="338"/>
      <c r="IO143" s="338"/>
      <c r="IP143" s="338"/>
      <c r="IQ143" s="338"/>
      <c r="IR143" s="338"/>
      <c r="IS143" s="338"/>
      <c r="IT143" s="338"/>
      <c r="IU143" s="338"/>
      <c r="IV143" s="339"/>
      <c r="IY143" s="337"/>
      <c r="IZ143" s="338"/>
      <c r="JA143" s="338"/>
      <c r="JB143" s="338"/>
      <c r="JC143" s="338"/>
      <c r="JD143" s="338"/>
      <c r="JE143" s="338"/>
      <c r="JF143" s="338"/>
      <c r="JG143" s="338"/>
      <c r="JH143" s="338"/>
      <c r="JI143" s="338"/>
      <c r="JJ143" s="338"/>
      <c r="JK143" s="338"/>
      <c r="JL143" s="338"/>
      <c r="JM143" s="338"/>
      <c r="JN143" s="338"/>
      <c r="JO143" s="338"/>
      <c r="JP143" s="338"/>
      <c r="JQ143" s="338"/>
      <c r="JR143" s="338"/>
      <c r="JS143" s="338"/>
      <c r="JT143" s="338"/>
      <c r="JU143" s="338"/>
      <c r="JV143" s="338"/>
      <c r="JW143" s="338"/>
      <c r="JX143" s="338"/>
      <c r="JY143" s="338"/>
      <c r="JZ143" s="338"/>
      <c r="KA143" s="338"/>
      <c r="KB143" s="338"/>
      <c r="KC143" s="338"/>
      <c r="KD143" s="338"/>
      <c r="KE143" s="338"/>
      <c r="KF143" s="339"/>
    </row>
    <row r="144" spans="11:292" ht="15.75" hidden="1" customHeight="1" x14ac:dyDescent="0.3">
      <c r="Z144" s="237"/>
      <c r="AA144" s="353"/>
      <c r="AB144" s="350"/>
      <c r="AC144" s="350"/>
      <c r="AD144" s="350"/>
      <c r="AE144" s="237"/>
      <c r="AF144" s="249"/>
      <c r="AG144" s="237"/>
      <c r="AH144" s="237"/>
      <c r="AI144" s="237"/>
      <c r="AJ144" s="237"/>
      <c r="AK144" s="237"/>
      <c r="AL144" s="237"/>
      <c r="AM144" s="237"/>
      <c r="AN144" s="237"/>
      <c r="AO144" s="237"/>
      <c r="AP144" s="237"/>
      <c r="AQ144" s="237"/>
      <c r="DA144" s="95" t="s">
        <v>229</v>
      </c>
      <c r="DB144" s="96"/>
      <c r="DC144" s="96"/>
      <c r="DD144" s="96"/>
      <c r="DE144" s="98" t="s">
        <v>226</v>
      </c>
      <c r="DF144" s="96" t="str">
        <f>IF(P151="","",IF(P151="特急","特急",IF(P151="快速","快速",IF(P151="標準","標準",IF(P151="長納期","長納期","手-"&amp;P151)))))</f>
        <v/>
      </c>
      <c r="DG144" s="96" t="str">
        <f>IF(P151="","",IF(P151="特急","☆特急",IF(P151="快速","○快速",IF(P151="標準","標準",IF(P151="長納期","長納期","手-"&amp;P151)))))</f>
        <v/>
      </c>
      <c r="DQ144" s="96"/>
      <c r="DR144" s="96" t="s">
        <v>238</v>
      </c>
      <c r="DS144" s="96" t="s">
        <v>241</v>
      </c>
      <c r="DT144" s="103" t="s">
        <v>338</v>
      </c>
      <c r="DU144" s="96"/>
      <c r="DV144" s="96"/>
      <c r="DW144" s="96"/>
      <c r="DX144" s="96" t="s">
        <v>100</v>
      </c>
      <c r="DY144" s="96" t="s">
        <v>282</v>
      </c>
      <c r="DZ144" s="96"/>
      <c r="EA144" s="121" t="str">
        <f>IF($DA$254=99,EA128,IF($DA$254=1,AG150,""))</f>
        <v/>
      </c>
      <c r="EB144" s="96"/>
      <c r="EH144" s="129"/>
      <c r="EI144" s="132"/>
      <c r="EJ144" s="132"/>
      <c r="EK144" s="132" t="str">
        <f>LEFT(EK143,EK141-1)</f>
        <v/>
      </c>
      <c r="EL144" s="132" t="str">
        <f>LEFT(EL143,EL141-1)</f>
        <v>[ALL-CC</v>
      </c>
      <c r="EM144" s="132"/>
      <c r="EN144" s="132"/>
      <c r="EO144" s="132" t="str">
        <f>LEFT(EO143,EO141-1)</f>
        <v>[速報のみTO</v>
      </c>
      <c r="EP144" s="132" t="str">
        <f>LEFT(EP143,EP141-1)</f>
        <v>[速報のみCC</v>
      </c>
      <c r="EQ144" s="131"/>
      <c r="EX144" s="96" t="str">
        <f>O151</f>
        <v>*必須</v>
      </c>
      <c r="EY144" s="96" t="str">
        <f>IF(EX144="","",IF(AND(EX144="*必須",P151&lt;&gt;""),1,""))</f>
        <v/>
      </c>
      <c r="EZ144" s="96"/>
      <c r="FA144" s="96">
        <f>COUNTIF(EX143:EX151,"*必須")</f>
        <v>1</v>
      </c>
      <c r="FB144" s="96">
        <f>COUNT(EY143:EY151)</f>
        <v>0</v>
      </c>
      <c r="FC144" s="96"/>
      <c r="FD144" s="336" t="str">
        <f t="shared" ref="FD144:FD148" si="5">AF150</f>
        <v>*必須</v>
      </c>
      <c r="FE144" s="96" t="str">
        <f>IF(FD144="","",IF(AND(FD144="*必須",AG150&lt;&gt;""),1,""))</f>
        <v/>
      </c>
      <c r="FF144" s="96"/>
      <c r="FG144" s="96">
        <f>COUNTIF(FD143:FD164,"*必須")</f>
        <v>4</v>
      </c>
      <c r="FH144" s="96">
        <f>COUNT(FE143:FE164)</f>
        <v>0</v>
      </c>
      <c r="GA144" s="96"/>
      <c r="GB144" s="96"/>
      <c r="GC144" s="96"/>
      <c r="GD144" s="96"/>
      <c r="GE144" s="96"/>
      <c r="GF144" s="96"/>
      <c r="GG144" s="96"/>
      <c r="GH144" s="96"/>
      <c r="GI144" s="96"/>
      <c r="GJ144" s="96"/>
      <c r="GK144" s="96"/>
      <c r="GL144" s="96"/>
      <c r="GM144" s="96"/>
      <c r="GN144" s="96"/>
      <c r="GO144" s="96"/>
      <c r="GP144" s="96"/>
      <c r="GQ144" s="96"/>
      <c r="IA144" s="105"/>
      <c r="IB144" s="86"/>
      <c r="IC144" s="86"/>
      <c r="ID144" s="86"/>
      <c r="IE144" s="86"/>
      <c r="IF144" s="86"/>
      <c r="IG144" s="86"/>
      <c r="IH144" s="86"/>
      <c r="II144" s="86"/>
      <c r="IJ144" s="86"/>
      <c r="IK144" s="86"/>
      <c r="IL144" s="86"/>
      <c r="IM144" s="86"/>
      <c r="IN144" s="86"/>
      <c r="IO144" s="86"/>
      <c r="IP144" s="86"/>
      <c r="IQ144" s="86"/>
      <c r="IR144" s="86"/>
      <c r="IS144" s="86"/>
      <c r="IT144" s="86"/>
      <c r="IU144" s="86"/>
      <c r="IV144" s="106"/>
      <c r="IY144" s="105"/>
      <c r="IZ144" s="86"/>
      <c r="JA144" s="86"/>
      <c r="JB144" s="86"/>
      <c r="JC144" s="86"/>
      <c r="JD144" s="86"/>
      <c r="JE144" s="86"/>
      <c r="JF144" s="86"/>
      <c r="JG144" s="86"/>
      <c r="JH144" s="86"/>
      <c r="JI144" s="86"/>
      <c r="JJ144" s="86"/>
      <c r="JK144" s="86"/>
      <c r="JL144" s="86"/>
      <c r="JM144" s="86"/>
      <c r="JN144" s="86"/>
      <c r="JO144" s="86"/>
      <c r="JP144" s="86"/>
      <c r="JQ144" s="86"/>
      <c r="JR144" s="86"/>
      <c r="JS144" s="86"/>
      <c r="JT144" s="86"/>
      <c r="JU144" s="86"/>
      <c r="JV144" s="86"/>
      <c r="JW144" s="86"/>
      <c r="JX144" s="86"/>
      <c r="JY144" s="86"/>
      <c r="JZ144" s="86"/>
      <c r="KA144" s="86"/>
      <c r="KB144" s="86"/>
      <c r="KC144" s="86"/>
      <c r="KD144" s="86"/>
      <c r="KE144" s="86"/>
      <c r="KF144" s="106"/>
    </row>
    <row r="145" spans="10:292" ht="15.75" hidden="1" customHeight="1" x14ac:dyDescent="0.3">
      <c r="J145" s="86"/>
      <c r="K145" s="86"/>
      <c r="L145" s="86"/>
      <c r="M145" s="86"/>
      <c r="N145" s="86"/>
      <c r="O145" s="86"/>
      <c r="P145" s="86"/>
      <c r="Q145" s="86"/>
      <c r="R145" s="86"/>
      <c r="S145" s="86"/>
      <c r="T145" s="86"/>
      <c r="U145" s="86"/>
      <c r="V145" s="86"/>
      <c r="W145" s="86"/>
      <c r="X145" s="86"/>
      <c r="Y145" s="86"/>
      <c r="Z145" s="237"/>
      <c r="AA145" s="353"/>
      <c r="AB145" s="350"/>
      <c r="AC145" s="350"/>
      <c r="AD145" s="350"/>
      <c r="AE145" s="237"/>
      <c r="AF145" s="249"/>
      <c r="AG145" s="237"/>
      <c r="AH145" s="237"/>
      <c r="AI145" s="237"/>
      <c r="AJ145" s="237"/>
      <c r="AK145" s="237"/>
      <c r="AL145" s="237"/>
      <c r="AM145" s="237"/>
      <c r="AN145" s="237"/>
      <c r="AO145" s="237"/>
      <c r="AP145" s="237"/>
      <c r="AQ145" s="237"/>
      <c r="DA145" s="95"/>
      <c r="DB145" s="96"/>
      <c r="DC145" s="96"/>
      <c r="DD145" s="96"/>
      <c r="DE145" s="96"/>
      <c r="DF145" s="96"/>
      <c r="DG145" s="96"/>
      <c r="DQ145" s="96"/>
      <c r="DR145" s="96"/>
      <c r="DS145" s="96"/>
      <c r="DT145" s="96"/>
      <c r="DU145" s="96"/>
      <c r="DV145" s="96"/>
      <c r="DW145" s="96"/>
      <c r="DX145" s="96" t="s">
        <v>101</v>
      </c>
      <c r="DY145" s="101" t="s">
        <v>290</v>
      </c>
      <c r="DZ145" s="96"/>
      <c r="EA145" s="96"/>
      <c r="EB145" s="96"/>
      <c r="EH145" s="129"/>
      <c r="EI145" s="132" t="s">
        <v>381</v>
      </c>
      <c r="EJ145" s="132" t="s">
        <v>383</v>
      </c>
      <c r="EK145" s="132" t="s">
        <v>387</v>
      </c>
      <c r="EL145" s="132" t="s">
        <v>392</v>
      </c>
      <c r="EM145" s="132" t="s">
        <v>389</v>
      </c>
      <c r="EN145" s="132" t="s">
        <v>390</v>
      </c>
      <c r="EO145" s="132" t="s">
        <v>389</v>
      </c>
      <c r="EP145" s="132" t="s">
        <v>390</v>
      </c>
      <c r="EQ145" s="131"/>
      <c r="EX145" s="96"/>
      <c r="EY145" s="96" t="str">
        <f>IF(EX145="","",IF(AND(EX145="*必須",P152&lt;&gt;""),1,""))</f>
        <v/>
      </c>
      <c r="EZ145" s="96"/>
      <c r="FA145" s="96"/>
      <c r="FB145" s="96"/>
      <c r="FC145" s="96"/>
      <c r="FD145" s="336" t="str">
        <f t="shared" si="5"/>
        <v>*必須</v>
      </c>
      <c r="FE145" s="96" t="str">
        <f>IF(FD145="","",IF(AND(FD145="*必須",AG151&lt;&gt;""),1,""))</f>
        <v/>
      </c>
      <c r="FF145" s="96"/>
      <c r="FG145" s="96"/>
      <c r="FH145" s="96"/>
      <c r="GA145" s="96"/>
      <c r="GB145" s="96"/>
      <c r="GC145" s="96"/>
      <c r="GD145" s="96"/>
      <c r="GE145" s="96"/>
      <c r="GF145" s="96"/>
      <c r="GG145" s="96"/>
      <c r="GH145" s="96"/>
      <c r="GI145" s="96"/>
      <c r="GJ145" s="96"/>
      <c r="GK145" s="96"/>
      <c r="GL145" s="96"/>
      <c r="GM145" s="96"/>
      <c r="GN145" s="96"/>
      <c r="GO145" s="96"/>
      <c r="GP145" s="96"/>
      <c r="GQ145" s="96"/>
      <c r="IA145" s="105"/>
      <c r="IB145" s="86"/>
      <c r="IC145" s="86"/>
      <c r="ID145" s="86"/>
      <c r="IE145" s="86"/>
      <c r="IF145" s="86"/>
      <c r="IG145" s="86"/>
      <c r="IH145" s="86"/>
      <c r="II145" s="86"/>
      <c r="IJ145" s="86"/>
      <c r="IK145" s="86"/>
      <c r="IL145" s="86"/>
      <c r="IM145" s="86"/>
      <c r="IN145" s="86"/>
      <c r="IO145" s="86"/>
      <c r="IP145" s="86"/>
      <c r="IQ145" s="86"/>
      <c r="IR145" s="86"/>
      <c r="IS145" s="86"/>
      <c r="IT145" s="86"/>
      <c r="IU145" s="86"/>
      <c r="IV145" s="106"/>
      <c r="IY145" s="105"/>
      <c r="IZ145" s="86"/>
      <c r="JA145" s="86"/>
      <c r="JB145" s="86"/>
      <c r="JC145" s="86"/>
      <c r="JD145" s="86"/>
      <c r="JE145" s="86"/>
      <c r="JF145" s="86"/>
      <c r="JG145" s="86"/>
      <c r="JH145" s="86"/>
      <c r="JI145" s="86"/>
      <c r="JJ145" s="86"/>
      <c r="JK145" s="86"/>
      <c r="JL145" s="86"/>
      <c r="JM145" s="86"/>
      <c r="JN145" s="86"/>
      <c r="JO145" s="86"/>
      <c r="JP145" s="86"/>
      <c r="JQ145" s="86"/>
      <c r="JR145" s="86"/>
      <c r="JS145" s="86"/>
      <c r="JT145" s="86"/>
      <c r="JU145" s="86"/>
      <c r="JV145" s="86"/>
      <c r="JW145" s="86"/>
      <c r="JX145" s="86"/>
      <c r="JY145" s="86"/>
      <c r="JZ145" s="86"/>
      <c r="KA145" s="86"/>
      <c r="KB145" s="86"/>
      <c r="KC145" s="86"/>
      <c r="KD145" s="86"/>
      <c r="KE145" s="86"/>
      <c r="KF145" s="106"/>
    </row>
    <row r="146" spans="10:292" ht="15.75" hidden="1" customHeight="1" x14ac:dyDescent="0.3">
      <c r="J146" s="86"/>
      <c r="K146" s="154"/>
      <c r="L146" s="154"/>
      <c r="M146" s="154"/>
      <c r="N146" s="342"/>
      <c r="O146" s="341"/>
      <c r="P146" s="86"/>
      <c r="Q146" s="86"/>
      <c r="R146" s="86"/>
      <c r="S146" s="86"/>
      <c r="T146" s="86"/>
      <c r="U146" s="86"/>
      <c r="V146" s="86"/>
      <c r="W146" s="86"/>
      <c r="X146" s="86"/>
      <c r="Y146" s="86"/>
      <c r="Z146" s="237"/>
      <c r="AA146" s="353"/>
      <c r="AB146" s="350"/>
      <c r="AC146" s="350"/>
      <c r="AD146" s="350"/>
      <c r="AE146" s="237"/>
      <c r="AF146" s="237"/>
      <c r="AG146" s="237"/>
      <c r="AH146" s="237"/>
      <c r="AI146" s="237"/>
      <c r="AJ146" s="237"/>
      <c r="AK146" s="237"/>
      <c r="AL146" s="237"/>
      <c r="AM146" s="237"/>
      <c r="AN146" s="237"/>
      <c r="AO146" s="237"/>
      <c r="AP146" s="237"/>
      <c r="AQ146" s="237"/>
      <c r="DA146" s="9">
        <v>1</v>
      </c>
      <c r="DB146" s="96"/>
      <c r="DC146" s="96"/>
      <c r="DD146" s="96" t="str">
        <f>IF(DA146="","",IF(DA146=1,GD311,IF(DA146=2,GE311,"")))</f>
        <v>メール（PDF）</v>
      </c>
      <c r="DE146" s="96"/>
      <c r="DF146" s="96"/>
      <c r="DG146" s="96"/>
      <c r="DQ146" s="96"/>
      <c r="DR146" s="96" t="s">
        <v>239</v>
      </c>
      <c r="DS146" s="96" t="s">
        <v>253</v>
      </c>
      <c r="DT146" s="103" t="s">
        <v>338</v>
      </c>
      <c r="DU146" s="96"/>
      <c r="DV146" s="96"/>
      <c r="DW146" s="96"/>
      <c r="DX146" s="96" t="s">
        <v>102</v>
      </c>
      <c r="DY146" s="96" t="s">
        <v>283</v>
      </c>
      <c r="DZ146" s="96"/>
      <c r="EA146" s="121" t="str">
        <f>IF($DA$254=99,EA130,IF($DA$254=1,AG152,""))</f>
        <v/>
      </c>
      <c r="EB146" s="96"/>
      <c r="EH146" s="129"/>
      <c r="EI146" s="132" t="s">
        <v>380</v>
      </c>
      <c r="EJ146" s="132" t="s">
        <v>380</v>
      </c>
      <c r="EK146" s="132" t="s">
        <v>388</v>
      </c>
      <c r="EL146" s="132" t="s">
        <v>388</v>
      </c>
      <c r="EM146" s="132" t="s">
        <v>380</v>
      </c>
      <c r="EN146" s="132" t="s">
        <v>380</v>
      </c>
      <c r="EO146" s="132" t="s">
        <v>388</v>
      </c>
      <c r="EP146" s="132" t="s">
        <v>388</v>
      </c>
      <c r="EQ146" s="131"/>
      <c r="EX146" s="96">
        <f>O146</f>
        <v>0</v>
      </c>
      <c r="EY146" s="96" t="str">
        <f>IF(EX146="","",IF(AND(EX146="*必須",DA146&lt;&gt;""),1,""))</f>
        <v/>
      </c>
      <c r="EZ146" s="96"/>
      <c r="FA146" s="96" t="s">
        <v>484</v>
      </c>
      <c r="FB146" s="136">
        <f>FA144-FB144</f>
        <v>1</v>
      </c>
      <c r="FC146" s="96"/>
      <c r="FD146" s="336">
        <f t="shared" si="5"/>
        <v>0</v>
      </c>
      <c r="FE146" s="96" t="str">
        <f>IF(FD146="","",IF(AND(FD146="*必須",AG152&lt;&gt;""),1,""))</f>
        <v/>
      </c>
      <c r="FF146" s="96"/>
      <c r="FG146" s="96" t="s">
        <v>484</v>
      </c>
      <c r="FH146" s="136">
        <f>FG144-FH144</f>
        <v>4</v>
      </c>
      <c r="GA146" s="96"/>
      <c r="GB146" s="96"/>
      <c r="GC146" s="96"/>
      <c r="GD146" s="96"/>
      <c r="GE146" s="96"/>
      <c r="GF146" s="96"/>
      <c r="GG146" s="96"/>
      <c r="GH146" s="96"/>
      <c r="GI146" s="96"/>
      <c r="GJ146" s="96"/>
      <c r="GK146" s="96"/>
      <c r="GL146" s="96"/>
      <c r="GM146" s="96"/>
      <c r="GN146" s="96"/>
      <c r="GO146" s="96"/>
      <c r="GP146" s="96"/>
      <c r="GQ146" s="96"/>
      <c r="IA146" s="105"/>
      <c r="IB146" s="86"/>
      <c r="IC146" s="86"/>
      <c r="ID146" s="86"/>
      <c r="IE146" s="86"/>
      <c r="IF146" s="86"/>
      <c r="IG146" s="86"/>
      <c r="IH146" s="86"/>
      <c r="II146" s="86"/>
      <c r="IJ146" s="86"/>
      <c r="IK146" s="86"/>
      <c r="IL146" s="86"/>
      <c r="IM146" s="86"/>
      <c r="IN146" s="86"/>
      <c r="IO146" s="86"/>
      <c r="IP146" s="86"/>
      <c r="IQ146" s="86"/>
      <c r="IR146" s="86"/>
      <c r="IS146" s="86"/>
      <c r="IT146" s="86"/>
      <c r="IU146" s="86"/>
      <c r="IV146" s="106"/>
      <c r="IY146" s="105"/>
      <c r="IZ146" s="86"/>
      <c r="JA146" s="86"/>
      <c r="JB146" s="86"/>
      <c r="JC146" s="86"/>
      <c r="JD146" s="86"/>
      <c r="JE146" s="86"/>
      <c r="JF146" s="86"/>
      <c r="JG146" s="86"/>
      <c r="JH146" s="86"/>
      <c r="JI146" s="86"/>
      <c r="JJ146" s="86"/>
      <c r="JK146" s="86"/>
      <c r="JL146" s="86"/>
      <c r="JM146" s="86"/>
      <c r="JN146" s="86"/>
      <c r="JO146" s="86"/>
      <c r="JP146" s="86"/>
      <c r="JQ146" s="86"/>
      <c r="JR146" s="86"/>
      <c r="JS146" s="86"/>
      <c r="JT146" s="86"/>
      <c r="JU146" s="86"/>
      <c r="JV146" s="86"/>
      <c r="JW146" s="86"/>
      <c r="JX146" s="86"/>
      <c r="JY146" s="86"/>
      <c r="JZ146" s="86"/>
      <c r="KA146" s="86"/>
      <c r="KB146" s="86"/>
      <c r="KC146" s="86"/>
      <c r="KD146" s="86"/>
      <c r="KE146" s="86"/>
      <c r="KF146" s="106"/>
    </row>
    <row r="147" spans="10:292" ht="15.75" customHeight="1" x14ac:dyDescent="0.3">
      <c r="J147" s="86"/>
      <c r="K147" s="86"/>
      <c r="L147" s="86"/>
      <c r="M147" s="86"/>
      <c r="N147" s="86"/>
      <c r="O147" s="86"/>
      <c r="P147" s="86"/>
      <c r="Q147" s="86"/>
      <c r="R147" s="86"/>
      <c r="S147" s="86"/>
      <c r="T147" s="86"/>
      <c r="U147" s="86"/>
      <c r="V147" s="86"/>
      <c r="W147" s="86"/>
      <c r="X147" s="86"/>
      <c r="Y147" s="86"/>
      <c r="AA147" s="3" t="s">
        <v>158</v>
      </c>
      <c r="AB147" s="154"/>
      <c r="AC147" s="154"/>
      <c r="AD147" s="154"/>
      <c r="AE147" s="154"/>
      <c r="AF147" s="154"/>
      <c r="AG147" s="238"/>
      <c r="AH147" s="238"/>
      <c r="AI147" s="238"/>
      <c r="AJ147" s="238"/>
      <c r="AK147" s="238"/>
      <c r="AL147" s="238"/>
      <c r="AM147" s="238"/>
      <c r="AN147" s="238"/>
      <c r="AO147" s="238"/>
      <c r="DA147" s="95"/>
      <c r="DB147" s="96"/>
      <c r="DC147" s="96"/>
      <c r="DD147" s="96"/>
      <c r="DE147" s="96"/>
      <c r="DF147" s="96"/>
      <c r="DG147" s="96"/>
      <c r="DQ147" s="96"/>
      <c r="DR147" s="96"/>
      <c r="DS147" s="96"/>
      <c r="DT147" s="96"/>
      <c r="DU147" s="96"/>
      <c r="DV147" s="96"/>
      <c r="DW147" s="96"/>
      <c r="DX147" s="96"/>
      <c r="DY147" s="96"/>
      <c r="DZ147" s="96"/>
      <c r="EA147" s="96"/>
      <c r="EB147" s="96"/>
      <c r="EH147" s="129"/>
      <c r="EI147" s="132"/>
      <c r="EJ147" s="132"/>
      <c r="EK147" s="132"/>
      <c r="EL147" s="132"/>
      <c r="EM147" s="132"/>
      <c r="EN147" s="132"/>
      <c r="EO147" s="132"/>
      <c r="EP147" s="132"/>
      <c r="EQ147" s="131"/>
      <c r="EX147" s="96"/>
      <c r="EY147" s="96"/>
      <c r="EZ147" s="96"/>
      <c r="FA147" s="96"/>
      <c r="FB147" s="96"/>
      <c r="FC147" s="96"/>
      <c r="FD147" s="336" t="str">
        <f t="shared" si="5"/>
        <v>*必須</v>
      </c>
      <c r="FE147" s="96" t="str">
        <f>IF(FD147="","",IF(AND(FD147="*必須",AG153&lt;&gt;""),1,""))</f>
        <v/>
      </c>
      <c r="FF147" s="96"/>
      <c r="FG147" s="96"/>
      <c r="FH147" s="96"/>
      <c r="GA147" s="96"/>
      <c r="GB147" s="96"/>
      <c r="GC147" s="96"/>
      <c r="GD147" s="96"/>
      <c r="GE147" s="96"/>
      <c r="GF147" s="96"/>
      <c r="GG147" s="96"/>
      <c r="GH147" s="96"/>
      <c r="GI147" s="96"/>
      <c r="GJ147" s="96"/>
      <c r="GK147" s="96"/>
      <c r="GL147" s="96"/>
      <c r="GM147" s="96"/>
      <c r="GN147" s="96"/>
      <c r="GO147" s="96"/>
      <c r="GP147" s="96"/>
      <c r="GQ147" s="96"/>
      <c r="IA147" s="105"/>
      <c r="IB147" s="86"/>
      <c r="IC147" s="86"/>
      <c r="ID147" s="86"/>
      <c r="IE147" s="86"/>
      <c r="IF147" s="86"/>
      <c r="IG147" s="86"/>
      <c r="IH147" s="86"/>
      <c r="II147" s="86"/>
      <c r="IJ147" s="86"/>
      <c r="IK147" s="86"/>
      <c r="IL147" s="86"/>
      <c r="IM147" s="86"/>
      <c r="IN147" s="86"/>
      <c r="IO147" s="86"/>
      <c r="IP147" s="86"/>
      <c r="IQ147" s="86"/>
      <c r="IR147" s="86"/>
      <c r="IS147" s="86"/>
      <c r="IT147" s="86"/>
      <c r="IU147" s="86"/>
      <c r="IV147" s="106"/>
      <c r="IY147" s="105"/>
      <c r="IZ147" s="86"/>
      <c r="JA147" s="86"/>
      <c r="JB147" s="86"/>
      <c r="JC147" s="86"/>
      <c r="JD147" s="86"/>
      <c r="JE147" s="86"/>
      <c r="JF147" s="86"/>
      <c r="JG147" s="86"/>
      <c r="JH147" s="86"/>
      <c r="JI147" s="86"/>
      <c r="JJ147" s="86"/>
      <c r="JK147" s="86"/>
      <c r="JL147" s="86"/>
      <c r="JM147" s="86"/>
      <c r="JN147" s="86"/>
      <c r="JO147" s="86"/>
      <c r="JP147" s="86"/>
      <c r="JQ147" s="86"/>
      <c r="JR147" s="86"/>
      <c r="JS147" s="86"/>
      <c r="JT147" s="86"/>
      <c r="JU147" s="86"/>
      <c r="JV147" s="86"/>
      <c r="JW147" s="86"/>
      <c r="JX147" s="86"/>
      <c r="JY147" s="86"/>
      <c r="JZ147" s="86"/>
      <c r="KA147" s="86"/>
      <c r="KB147" s="86"/>
      <c r="KC147" s="86"/>
      <c r="KD147" s="86"/>
      <c r="KE147" s="86"/>
      <c r="KF147" s="106"/>
    </row>
    <row r="148" spans="10:292" ht="15.75" customHeight="1" thickBot="1" x14ac:dyDescent="0.35">
      <c r="N148" s="686" t="str">
        <f>IF(AND(営業ASM設定管理!BE58=1,OR(営業ASM設定管理!BB58&lt;&gt;"",営業ASM設定管理!BB58&lt;&gt;0)),営業ASM設定管理!BB58,"")</f>
        <v/>
      </c>
      <c r="O148" s="686"/>
      <c r="P148" s="686"/>
      <c r="Q148" s="686"/>
      <c r="R148" s="686"/>
      <c r="S148" s="686"/>
      <c r="T148" s="686"/>
      <c r="U148" s="686"/>
      <c r="V148" s="686"/>
      <c r="AD148" s="154"/>
      <c r="AE148" s="154"/>
      <c r="AF148" s="154"/>
      <c r="AG148" s="238"/>
      <c r="AH148" s="238"/>
      <c r="AI148" s="238"/>
      <c r="AJ148" s="238"/>
      <c r="AK148" s="238"/>
      <c r="AL148" s="238"/>
      <c r="AM148" s="238"/>
      <c r="AN148" s="238"/>
      <c r="AO148" s="238"/>
      <c r="DA148" s="95"/>
      <c r="DB148" s="96"/>
      <c r="DC148" s="96"/>
      <c r="DD148" s="96"/>
      <c r="DE148" s="96"/>
      <c r="DF148" s="96"/>
      <c r="DG148" s="96"/>
      <c r="DQ148" s="96"/>
      <c r="DR148" s="96"/>
      <c r="DS148" s="96"/>
      <c r="DT148" s="96"/>
      <c r="DU148" s="96"/>
      <c r="DV148" s="96"/>
      <c r="DW148" s="96"/>
      <c r="DX148" s="96"/>
      <c r="DY148" s="96"/>
      <c r="DZ148" s="96"/>
      <c r="EA148" s="96"/>
      <c r="EB148" s="96"/>
      <c r="EH148" s="129"/>
      <c r="EI148" s="132"/>
      <c r="EJ148" s="132"/>
      <c r="EK148" s="132"/>
      <c r="EL148" s="132"/>
      <c r="EM148" s="132"/>
      <c r="EN148" s="132"/>
      <c r="EO148" s="132"/>
      <c r="EP148" s="132"/>
      <c r="EQ148" s="131"/>
      <c r="EX148" s="96"/>
      <c r="EY148" s="96"/>
      <c r="EZ148" s="96"/>
      <c r="FA148" s="96"/>
      <c r="FB148" s="96"/>
      <c r="FC148" s="96"/>
      <c r="FD148" s="336" t="str">
        <f t="shared" si="5"/>
        <v>*必須</v>
      </c>
      <c r="FE148" s="96" t="str">
        <f>IF(FD148="","",IF(AND(FD148="*必須",AG154&lt;&gt;""),1,""))</f>
        <v/>
      </c>
      <c r="FF148" s="96"/>
      <c r="FG148" s="96"/>
      <c r="FH148" s="96"/>
      <c r="GA148" s="96"/>
      <c r="GB148" s="96"/>
      <c r="GC148" s="96"/>
      <c r="GD148" s="96"/>
      <c r="GE148" s="96"/>
      <c r="GF148" s="96"/>
      <c r="GG148" s="96"/>
      <c r="GH148" s="96"/>
      <c r="GI148" s="96"/>
      <c r="GJ148" s="96"/>
      <c r="GK148" s="96"/>
      <c r="GL148" s="96"/>
      <c r="GM148" s="96"/>
      <c r="GN148" s="96"/>
      <c r="GO148" s="96"/>
      <c r="GP148" s="96"/>
      <c r="GQ148" s="96"/>
      <c r="IA148" s="105"/>
      <c r="IB148" s="86"/>
      <c r="IC148" s="86"/>
      <c r="ID148" s="86"/>
      <c r="IE148" s="86"/>
      <c r="IF148" s="86"/>
      <c r="IG148" s="86"/>
      <c r="IH148" s="86"/>
      <c r="II148" s="86"/>
      <c r="IJ148" s="86"/>
      <c r="IK148" s="86"/>
      <c r="IL148" s="86"/>
      <c r="IM148" s="86"/>
      <c r="IN148" s="86"/>
      <c r="IO148" s="86"/>
      <c r="IP148" s="86"/>
      <c r="IQ148" s="86"/>
      <c r="IR148" s="86"/>
      <c r="IS148" s="86"/>
      <c r="IT148" s="86"/>
      <c r="IU148" s="86"/>
      <c r="IV148" s="106"/>
      <c r="IY148" s="105"/>
      <c r="IZ148" s="86"/>
      <c r="JA148" s="86"/>
      <c r="JB148" s="86"/>
      <c r="JC148" s="86"/>
      <c r="JD148" s="86"/>
      <c r="JE148" s="86"/>
      <c r="JF148" s="86"/>
      <c r="JG148" s="86"/>
      <c r="JH148" s="86"/>
      <c r="JI148" s="86"/>
      <c r="JJ148" s="86"/>
      <c r="JK148" s="86"/>
      <c r="JL148" s="86"/>
      <c r="JM148" s="86"/>
      <c r="JN148" s="86"/>
      <c r="JO148" s="86"/>
      <c r="JP148" s="86"/>
      <c r="JQ148" s="86"/>
      <c r="JR148" s="86"/>
      <c r="JS148" s="86"/>
      <c r="JT148" s="86"/>
      <c r="JU148" s="86"/>
      <c r="JV148" s="86"/>
      <c r="JW148" s="86"/>
      <c r="JX148" s="86"/>
      <c r="JY148" s="86"/>
      <c r="JZ148" s="86"/>
      <c r="KA148" s="86"/>
      <c r="KB148" s="86"/>
      <c r="KC148" s="86"/>
      <c r="KD148" s="86"/>
      <c r="KE148" s="86"/>
      <c r="KF148" s="106"/>
    </row>
    <row r="149" spans="10:292" ht="22.5" customHeight="1" x14ac:dyDescent="0.3">
      <c r="J149" s="3" t="s">
        <v>107</v>
      </c>
      <c r="N149" s="686"/>
      <c r="O149" s="686"/>
      <c r="P149" s="686"/>
      <c r="Q149" s="686"/>
      <c r="R149" s="686"/>
      <c r="S149" s="686"/>
      <c r="T149" s="686"/>
      <c r="U149" s="686"/>
      <c r="V149" s="686"/>
      <c r="AB149" s="555" t="s">
        <v>98</v>
      </c>
      <c r="AC149" s="556"/>
      <c r="AD149" s="556"/>
      <c r="AE149" s="340"/>
      <c r="AF149" s="340"/>
      <c r="AG149" s="668" t="str">
        <f>IF(DA254="","",IF(DA254=1,IF(P127="","",P127)))</f>
        <v/>
      </c>
      <c r="AH149" s="669"/>
      <c r="AI149" s="669"/>
      <c r="AJ149" s="669"/>
      <c r="AK149" s="669"/>
      <c r="AL149" s="669"/>
      <c r="AM149" s="669"/>
      <c r="AN149" s="669"/>
      <c r="AO149" s="670"/>
      <c r="DA149" s="95"/>
      <c r="DB149" s="96"/>
      <c r="DC149" s="96"/>
      <c r="DD149" s="96"/>
      <c r="DE149" s="96"/>
      <c r="DF149" s="96"/>
      <c r="DG149" s="96"/>
      <c r="DQ149" s="96"/>
      <c r="DR149" s="96"/>
      <c r="DS149" s="96"/>
      <c r="DT149" s="96"/>
      <c r="DU149" s="96"/>
      <c r="DV149" s="96"/>
      <c r="DW149" s="96"/>
      <c r="DX149" s="96"/>
      <c r="DY149" s="96"/>
      <c r="DZ149" s="96"/>
      <c r="EA149" s="96"/>
      <c r="EB149" s="96"/>
      <c r="EH149" s="129"/>
      <c r="EI149" s="132"/>
      <c r="EJ149" s="132"/>
      <c r="EK149" s="132"/>
      <c r="EL149" s="132"/>
      <c r="EM149" s="132"/>
      <c r="EN149" s="132"/>
      <c r="EO149" s="132"/>
      <c r="EP149" s="132"/>
      <c r="EQ149" s="131"/>
      <c r="EX149" s="96"/>
      <c r="EY149" s="96"/>
      <c r="EZ149" s="96"/>
      <c r="FA149" s="96"/>
      <c r="FB149" s="96"/>
      <c r="FC149" s="96"/>
      <c r="FD149" s="336">
        <f>AF155</f>
        <v>0</v>
      </c>
      <c r="FE149" s="96" t="str">
        <f t="shared" ref="FE149:FE159" si="6">IF(FD149="","",IF(AND(FD149="*必須",AG149&lt;&gt;""),1,""))</f>
        <v/>
      </c>
      <c r="FF149" s="96"/>
      <c r="FG149" s="96"/>
      <c r="FH149" s="96"/>
      <c r="GA149" s="96"/>
      <c r="GB149" s="96"/>
      <c r="GC149" s="96"/>
      <c r="GD149" s="96"/>
      <c r="GE149" s="96"/>
      <c r="GF149" s="96"/>
      <c r="GG149" s="96"/>
      <c r="GH149" s="96"/>
      <c r="GI149" s="96"/>
      <c r="GJ149" s="96"/>
      <c r="GK149" s="96"/>
      <c r="GL149" s="96"/>
      <c r="GM149" s="96"/>
      <c r="GN149" s="96"/>
      <c r="GO149" s="96"/>
      <c r="GP149" s="96"/>
      <c r="GQ149" s="96"/>
      <c r="IA149" s="105"/>
      <c r="IB149" s="86"/>
      <c r="IC149" s="86"/>
      <c r="ID149" s="86"/>
      <c r="IE149" s="86"/>
      <c r="IF149" s="86"/>
      <c r="IG149" s="86"/>
      <c r="IH149" s="86"/>
      <c r="II149" s="86"/>
      <c r="IJ149" s="86"/>
      <c r="IK149" s="86"/>
      <c r="IL149" s="86"/>
      <c r="IM149" s="86"/>
      <c r="IN149" s="86"/>
      <c r="IO149" s="86"/>
      <c r="IP149" s="86"/>
      <c r="IQ149" s="86"/>
      <c r="IR149" s="86"/>
      <c r="IS149" s="86"/>
      <c r="IT149" s="86"/>
      <c r="IU149" s="86"/>
      <c r="IV149" s="106"/>
      <c r="IY149" s="105"/>
      <c r="IZ149" s="86"/>
      <c r="JA149" s="86"/>
      <c r="JB149" s="86"/>
      <c r="JC149" s="86"/>
      <c r="JD149" s="86"/>
      <c r="JE149" s="86"/>
      <c r="JF149" s="86"/>
      <c r="JG149" s="86"/>
      <c r="JH149" s="86"/>
      <c r="JI149" s="86"/>
      <c r="JJ149" s="86"/>
      <c r="JK149" s="86"/>
      <c r="JL149" s="86"/>
      <c r="JM149" s="86"/>
      <c r="JN149" s="86"/>
      <c r="JO149" s="86"/>
      <c r="JP149" s="86"/>
      <c r="JQ149" s="86"/>
      <c r="JR149" s="86"/>
      <c r="JS149" s="86"/>
      <c r="JT149" s="86"/>
      <c r="JU149" s="86"/>
      <c r="JV149" s="86"/>
      <c r="JW149" s="86"/>
      <c r="JX149" s="86"/>
      <c r="JY149" s="86"/>
      <c r="JZ149" s="86"/>
      <c r="KA149" s="86"/>
      <c r="KB149" s="86"/>
      <c r="KC149" s="86"/>
      <c r="KD149" s="86"/>
      <c r="KE149" s="86"/>
      <c r="KF149" s="106"/>
    </row>
    <row r="150" spans="10:292" ht="22.5" customHeight="1" thickBot="1" x14ac:dyDescent="0.35">
      <c r="K150" s="245" t="s">
        <v>159</v>
      </c>
      <c r="L150" s="330"/>
      <c r="M150" s="330"/>
      <c r="N150" s="330"/>
      <c r="O150" s="330"/>
      <c r="P150" s="330"/>
      <c r="Q150" s="330"/>
      <c r="R150" s="330"/>
      <c r="S150" s="330"/>
      <c r="T150" s="330"/>
      <c r="U150" s="330"/>
      <c r="V150" s="330"/>
      <c r="W150" s="330"/>
      <c r="X150" s="330"/>
      <c r="AB150" s="516" t="s">
        <v>100</v>
      </c>
      <c r="AC150" s="517"/>
      <c r="AD150" s="517"/>
      <c r="AE150" s="58"/>
      <c r="AF150" s="170" t="s">
        <v>99</v>
      </c>
      <c r="AG150" s="549"/>
      <c r="AH150" s="550"/>
      <c r="AI150" s="550"/>
      <c r="AJ150" s="550"/>
      <c r="AK150" s="550"/>
      <c r="AL150" s="550"/>
      <c r="AM150" s="550"/>
      <c r="AN150" s="550"/>
      <c r="AO150" s="551"/>
      <c r="DA150" s="95"/>
      <c r="DB150" s="96"/>
      <c r="DC150" s="96"/>
      <c r="DD150" s="96"/>
      <c r="DE150" s="96"/>
      <c r="DF150" s="96"/>
      <c r="DG150" s="96"/>
      <c r="DQ150" s="96"/>
      <c r="DR150" s="96"/>
      <c r="DS150" s="96"/>
      <c r="DT150" s="96"/>
      <c r="DU150" s="96"/>
      <c r="DV150" s="96"/>
      <c r="DW150" s="96"/>
      <c r="DX150" s="96"/>
      <c r="DY150" s="96"/>
      <c r="DZ150" s="96"/>
      <c r="EA150" s="96"/>
      <c r="EB150" s="96"/>
      <c r="EH150" s="129"/>
      <c r="EI150" s="132"/>
      <c r="EJ150" s="132"/>
      <c r="EK150" s="132"/>
      <c r="EL150" s="132"/>
      <c r="EM150" s="132"/>
      <c r="EN150" s="132"/>
      <c r="EO150" s="132"/>
      <c r="EP150" s="132"/>
      <c r="EQ150" s="131"/>
      <c r="EX150" s="96"/>
      <c r="EY150" s="96"/>
      <c r="EZ150" s="96"/>
      <c r="FA150" s="96"/>
      <c r="FB150" s="96"/>
      <c r="FC150" s="96"/>
      <c r="FD150" s="336">
        <f>AF156</f>
        <v>0</v>
      </c>
      <c r="FE150" s="96" t="str">
        <f t="shared" si="6"/>
        <v/>
      </c>
      <c r="FF150" s="96"/>
      <c r="FG150" s="96"/>
      <c r="FH150" s="96"/>
      <c r="GA150" s="96"/>
      <c r="GB150" s="96"/>
      <c r="GC150" s="96"/>
      <c r="GD150" s="96"/>
      <c r="GE150" s="96"/>
      <c r="GF150" s="96"/>
      <c r="GG150" s="96"/>
      <c r="GH150" s="96"/>
      <c r="GI150" s="96"/>
      <c r="GJ150" s="96"/>
      <c r="GK150" s="96"/>
      <c r="GL150" s="96"/>
      <c r="GM150" s="96"/>
      <c r="GN150" s="96"/>
      <c r="GO150" s="96"/>
      <c r="GP150" s="96"/>
      <c r="GQ150" s="96"/>
      <c r="IA150" s="105"/>
      <c r="IB150" s="86"/>
      <c r="IC150" s="86"/>
      <c r="ID150" s="86"/>
      <c r="IE150" s="86"/>
      <c r="IF150" s="86"/>
      <c r="IG150" s="86"/>
      <c r="IH150" s="86"/>
      <c r="II150" s="86"/>
      <c r="IJ150" s="86"/>
      <c r="IK150" s="86"/>
      <c r="IL150" s="86"/>
      <c r="IM150" s="86"/>
      <c r="IN150" s="86"/>
      <c r="IO150" s="86"/>
      <c r="IP150" s="86"/>
      <c r="IQ150" s="86"/>
      <c r="IR150" s="86"/>
      <c r="IS150" s="86"/>
      <c r="IT150" s="86"/>
      <c r="IU150" s="86"/>
      <c r="IV150" s="106"/>
      <c r="IY150" s="105"/>
      <c r="IZ150" s="86"/>
      <c r="JA150" s="86"/>
      <c r="JB150" s="86"/>
      <c r="JC150" s="86"/>
      <c r="JD150" s="86"/>
      <c r="JE150" s="86"/>
      <c r="JF150" s="86"/>
      <c r="JG150" s="86"/>
      <c r="JH150" s="86"/>
      <c r="JI150" s="86"/>
      <c r="JJ150" s="86"/>
      <c r="JK150" s="86"/>
      <c r="JL150" s="86"/>
      <c r="JM150" s="86"/>
      <c r="JN150" s="86"/>
      <c r="JO150" s="86"/>
      <c r="JP150" s="86"/>
      <c r="JQ150" s="86"/>
      <c r="JR150" s="86"/>
      <c r="JS150" s="86"/>
      <c r="JT150" s="86"/>
      <c r="JU150" s="86"/>
      <c r="JV150" s="86"/>
      <c r="JW150" s="86"/>
      <c r="JX150" s="86"/>
      <c r="JY150" s="86"/>
      <c r="JZ150" s="86"/>
      <c r="KA150" s="86"/>
      <c r="KB150" s="86"/>
      <c r="KC150" s="86"/>
      <c r="KD150" s="86"/>
      <c r="KE150" s="86"/>
      <c r="KF150" s="106"/>
    </row>
    <row r="151" spans="10:292" ht="22.5" customHeight="1" x14ac:dyDescent="0.45">
      <c r="K151" s="634" t="s">
        <v>625</v>
      </c>
      <c r="L151" s="635"/>
      <c r="M151" s="635"/>
      <c r="N151" s="636" t="s">
        <v>109</v>
      </c>
      <c r="O151" s="528" t="s">
        <v>110</v>
      </c>
      <c r="P151" s="703"/>
      <c r="Q151" s="704"/>
      <c r="R151" s="704"/>
      <c r="S151" s="704"/>
      <c r="T151" s="704"/>
      <c r="U151" s="704"/>
      <c r="V151" s="704"/>
      <c r="W151" s="704"/>
      <c r="X151" s="705"/>
      <c r="AB151" s="516" t="s">
        <v>101</v>
      </c>
      <c r="AC151" s="517"/>
      <c r="AD151" s="517"/>
      <c r="AE151" s="58"/>
      <c r="AF151" s="170" t="s">
        <v>99</v>
      </c>
      <c r="AG151" s="549"/>
      <c r="AH151" s="550"/>
      <c r="AI151" s="550"/>
      <c r="AJ151" s="550"/>
      <c r="AK151" s="550"/>
      <c r="AL151" s="550"/>
      <c r="AM151" s="550"/>
      <c r="AN151" s="550"/>
      <c r="AO151" s="551"/>
      <c r="DA151" s="95"/>
      <c r="DB151" s="96"/>
      <c r="DC151" s="96"/>
      <c r="DD151" s="96"/>
      <c r="DE151" s="96"/>
      <c r="DF151" s="96"/>
      <c r="DG151" s="96"/>
      <c r="DQ151" s="96"/>
      <c r="DR151" s="96"/>
      <c r="DS151" s="96"/>
      <c r="DT151" s="96"/>
      <c r="DU151" s="96"/>
      <c r="DV151" s="96"/>
      <c r="DW151" s="96"/>
      <c r="DX151" s="96"/>
      <c r="DY151" s="96"/>
      <c r="DZ151" s="96"/>
      <c r="EA151" s="96"/>
      <c r="EB151" s="96"/>
      <c r="EH151" s="129"/>
      <c r="EI151" s="132"/>
      <c r="EJ151" s="132"/>
      <c r="EK151" s="132"/>
      <c r="EL151" s="132"/>
      <c r="EM151" s="132"/>
      <c r="EN151" s="132"/>
      <c r="EO151" s="132"/>
      <c r="EP151" s="132"/>
      <c r="EQ151" s="131"/>
      <c r="EX151" s="96"/>
      <c r="EY151" s="96"/>
      <c r="EZ151" s="96"/>
      <c r="FA151" s="96"/>
      <c r="FB151" s="96"/>
      <c r="FC151" s="96"/>
      <c r="FD151" s="119"/>
      <c r="FE151" s="96" t="str">
        <f>IF(FD151="","",IF(AND(FD151="*必須",#REF!&lt;&gt;""),1,""))</f>
        <v/>
      </c>
      <c r="FF151" s="96"/>
      <c r="FG151" s="96"/>
      <c r="FH151" s="96"/>
      <c r="GA151" s="96"/>
      <c r="GB151" s="96"/>
      <c r="GC151" s="96"/>
      <c r="GD151" s="96"/>
      <c r="GE151" s="96"/>
      <c r="GF151" s="96"/>
      <c r="GG151" s="96"/>
      <c r="GH151" s="96"/>
      <c r="GI151" s="96"/>
      <c r="GJ151" s="96"/>
      <c r="GK151" s="96"/>
      <c r="GL151" s="96"/>
      <c r="GM151" s="96"/>
      <c r="GN151" s="96"/>
      <c r="GO151" s="96"/>
      <c r="GP151" s="96"/>
      <c r="GQ151" s="96"/>
      <c r="IA151" s="105"/>
      <c r="IB151" s="86"/>
      <c r="IC151" s="86"/>
      <c r="ID151" s="86"/>
      <c r="IE151" s="86"/>
      <c r="IF151" s="86"/>
      <c r="IG151" s="86"/>
      <c r="IH151" s="86"/>
      <c r="II151" s="86"/>
      <c r="IJ151" s="86"/>
      <c r="IK151" s="86"/>
      <c r="IL151" s="86"/>
      <c r="IM151" s="86"/>
      <c r="IN151" s="86"/>
      <c r="IO151" s="86"/>
      <c r="IP151" s="86"/>
      <c r="IQ151" s="86"/>
      <c r="IR151" s="86"/>
      <c r="IS151" s="86"/>
      <c r="IT151" s="86"/>
      <c r="IU151" s="86"/>
      <c r="IV151" s="106"/>
      <c r="IY151" s="105"/>
      <c r="IZ151" s="86"/>
      <c r="JA151" s="86"/>
      <c r="JB151" s="86"/>
      <c r="JC151" s="86"/>
      <c r="JD151" s="86"/>
      <c r="JE151" s="86"/>
      <c r="JF151" s="86"/>
      <c r="JG151" s="86"/>
      <c r="JH151" s="86"/>
      <c r="JI151" s="86"/>
      <c r="JJ151" s="86"/>
      <c r="JK151" s="86"/>
      <c r="JL151" s="86"/>
      <c r="JM151" s="86"/>
      <c r="JN151" s="86"/>
      <c r="JO151" s="86"/>
      <c r="JP151" s="86"/>
      <c r="JQ151" s="86"/>
      <c r="JR151" s="86"/>
      <c r="JS151" s="86"/>
      <c r="JT151" s="86"/>
      <c r="JU151" s="86"/>
      <c r="JV151" s="86"/>
      <c r="JW151" s="86"/>
      <c r="JX151" s="86"/>
      <c r="JY151" s="86"/>
      <c r="JZ151" s="86"/>
      <c r="KA151" s="86"/>
      <c r="KB151" s="86"/>
      <c r="KC151" s="86"/>
      <c r="KD151" s="86"/>
      <c r="KE151" s="86"/>
      <c r="KF151" s="106"/>
    </row>
    <row r="152" spans="10:292" ht="22.5" customHeight="1" x14ac:dyDescent="0.45">
      <c r="K152" s="588"/>
      <c r="L152" s="589"/>
      <c r="M152" s="589"/>
      <c r="N152" s="641"/>
      <c r="O152" s="529"/>
      <c r="P152" s="706"/>
      <c r="Q152" s="707"/>
      <c r="R152" s="707"/>
      <c r="S152" s="707"/>
      <c r="T152" s="707"/>
      <c r="U152" s="707"/>
      <c r="V152" s="707"/>
      <c r="W152" s="707"/>
      <c r="X152" s="708"/>
      <c r="AB152" s="516" t="s">
        <v>102</v>
      </c>
      <c r="AC152" s="517"/>
      <c r="AD152" s="517"/>
      <c r="AE152" s="58"/>
      <c r="AF152" s="58"/>
      <c r="AG152" s="549"/>
      <c r="AH152" s="550"/>
      <c r="AI152" s="550"/>
      <c r="AJ152" s="550"/>
      <c r="AK152" s="550"/>
      <c r="AL152" s="550"/>
      <c r="AM152" s="550"/>
      <c r="AN152" s="550"/>
      <c r="AO152" s="551"/>
      <c r="DA152" s="95"/>
      <c r="DB152" s="96"/>
      <c r="DC152" s="96"/>
      <c r="DD152" s="96"/>
      <c r="DE152" s="96"/>
      <c r="DF152" s="96"/>
      <c r="DG152" s="96"/>
      <c r="DQ152" s="96"/>
      <c r="DR152" s="96"/>
      <c r="DS152" s="96"/>
      <c r="DT152" s="96"/>
      <c r="DU152" s="96"/>
      <c r="DV152" s="96"/>
      <c r="DW152" s="96"/>
      <c r="DX152" s="96"/>
      <c r="DY152" s="96"/>
      <c r="DZ152" s="96"/>
      <c r="EA152" s="96"/>
      <c r="EB152" s="96"/>
      <c r="EH152" s="129"/>
      <c r="EI152" s="132"/>
      <c r="EJ152" s="132"/>
      <c r="EK152" s="132"/>
      <c r="EL152" s="132"/>
      <c r="EM152" s="132"/>
      <c r="EN152" s="132"/>
      <c r="EO152" s="132"/>
      <c r="EP152" s="132"/>
      <c r="EQ152" s="131"/>
      <c r="EX152" s="96"/>
      <c r="EY152" s="96"/>
      <c r="EZ152" s="96"/>
      <c r="FA152" s="96"/>
      <c r="FB152" s="96"/>
      <c r="FC152" s="96"/>
      <c r="FD152" s="119"/>
      <c r="FE152" s="96" t="str">
        <f>IF(FD152="","",IF(AND(FD152="*必須",#REF!&lt;&gt;""),1,""))</f>
        <v/>
      </c>
      <c r="FF152" s="96"/>
      <c r="FG152" s="96"/>
      <c r="FH152" s="96"/>
      <c r="GA152" s="96"/>
      <c r="GB152" s="96"/>
      <c r="GC152" s="96"/>
      <c r="GD152" s="96"/>
      <c r="GE152" s="96"/>
      <c r="GF152" s="96"/>
      <c r="GG152" s="96"/>
      <c r="GH152" s="96"/>
      <c r="GI152" s="96"/>
      <c r="GJ152" s="96"/>
      <c r="GK152" s="96"/>
      <c r="GL152" s="96"/>
      <c r="GM152" s="96"/>
      <c r="GN152" s="96"/>
      <c r="GO152" s="96"/>
      <c r="GP152" s="96"/>
      <c r="GQ152" s="96"/>
      <c r="IA152" s="105"/>
      <c r="IB152" s="86"/>
      <c r="IC152" s="86"/>
      <c r="ID152" s="86"/>
      <c r="IE152" s="86"/>
      <c r="IF152" s="86"/>
      <c r="IG152" s="86"/>
      <c r="IH152" s="86"/>
      <c r="II152" s="86"/>
      <c r="IJ152" s="86"/>
      <c r="IK152" s="86"/>
      <c r="IL152" s="86"/>
      <c r="IM152" s="86"/>
      <c r="IN152" s="86"/>
      <c r="IO152" s="86"/>
      <c r="IP152" s="86"/>
      <c r="IQ152" s="86"/>
      <c r="IR152" s="86"/>
      <c r="IS152" s="86"/>
      <c r="IT152" s="86"/>
      <c r="IU152" s="86"/>
      <c r="IV152" s="106"/>
      <c r="IY152" s="105"/>
      <c r="IZ152" s="86"/>
      <c r="JA152" s="86"/>
      <c r="JB152" s="86"/>
      <c r="JC152" s="86"/>
      <c r="JD152" s="86"/>
      <c r="JE152" s="86"/>
      <c r="JF152" s="86"/>
      <c r="JG152" s="86"/>
      <c r="JH152" s="86"/>
      <c r="JI152" s="86"/>
      <c r="JJ152" s="86"/>
      <c r="JK152" s="86"/>
      <c r="JL152" s="86"/>
      <c r="JM152" s="86"/>
      <c r="JN152" s="86"/>
      <c r="JO152" s="86"/>
      <c r="JP152" s="86"/>
      <c r="JQ152" s="86"/>
      <c r="JR152" s="86"/>
      <c r="JS152" s="86"/>
      <c r="JT152" s="86"/>
      <c r="JU152" s="86"/>
      <c r="JV152" s="86"/>
      <c r="JW152" s="86"/>
      <c r="JX152" s="86"/>
      <c r="JY152" s="86"/>
      <c r="JZ152" s="86"/>
      <c r="KA152" s="86"/>
      <c r="KB152" s="86"/>
      <c r="KC152" s="86"/>
      <c r="KD152" s="86"/>
      <c r="KE152" s="86"/>
      <c r="KF152" s="106"/>
    </row>
    <row r="153" spans="10:292" ht="22.5" customHeight="1" x14ac:dyDescent="0.45">
      <c r="K153" s="586" t="s">
        <v>136</v>
      </c>
      <c r="L153" s="587"/>
      <c r="M153" s="587"/>
      <c r="N153" s="564" t="s">
        <v>137</v>
      </c>
      <c r="O153" s="523" t="s">
        <v>99</v>
      </c>
      <c r="P153" s="519" t="s">
        <v>552</v>
      </c>
      <c r="Q153" s="521"/>
      <c r="R153" s="521" t="str">
        <f>GD313</f>
        <v>JIS A 1481-1</v>
      </c>
      <c r="S153" s="521"/>
      <c r="T153" s="521"/>
      <c r="U153" s="86"/>
      <c r="V153" s="521" t="str">
        <f>GE313</f>
        <v>JIS A 1481-2</v>
      </c>
      <c r="W153" s="521"/>
      <c r="X153" s="582"/>
      <c r="AB153" s="516" t="s">
        <v>103</v>
      </c>
      <c r="AC153" s="517"/>
      <c r="AD153" s="517"/>
      <c r="AE153" s="58"/>
      <c r="AF153" s="170" t="s">
        <v>99</v>
      </c>
      <c r="AG153" s="579"/>
      <c r="AH153" s="580"/>
      <c r="AI153" s="580"/>
      <c r="AJ153" s="580"/>
      <c r="AK153" s="580"/>
      <c r="AL153" s="580"/>
      <c r="AM153" s="580"/>
      <c r="AN153" s="580"/>
      <c r="AO153" s="581"/>
      <c r="DA153" s="95"/>
      <c r="DB153" s="96"/>
      <c r="DC153" s="96"/>
      <c r="DD153" s="96"/>
      <c r="DE153" s="96"/>
      <c r="DF153" s="96"/>
      <c r="DG153" s="96"/>
      <c r="DQ153" s="96"/>
      <c r="DR153" s="96"/>
      <c r="DS153" s="96"/>
      <c r="DT153" s="96"/>
      <c r="DU153" s="96"/>
      <c r="DV153" s="96"/>
      <c r="DW153" s="96"/>
      <c r="DX153" s="96"/>
      <c r="DY153" s="96"/>
      <c r="DZ153" s="96"/>
      <c r="EA153" s="96"/>
      <c r="EB153" s="96"/>
      <c r="EH153" s="129"/>
      <c r="EI153" s="132"/>
      <c r="EJ153" s="132"/>
      <c r="EK153" s="132"/>
      <c r="EL153" s="132"/>
      <c r="EM153" s="132"/>
      <c r="EN153" s="132"/>
      <c r="EO153" s="132"/>
      <c r="EP153" s="132"/>
      <c r="EQ153" s="131"/>
      <c r="EX153" s="96"/>
      <c r="EY153" s="96"/>
      <c r="EZ153" s="96"/>
      <c r="FA153" s="96"/>
      <c r="FB153" s="96"/>
      <c r="FC153" s="96"/>
      <c r="FD153" s="119"/>
      <c r="FE153" s="96" t="str">
        <f>IF(FD153="","",IF(AND(FD153="*必須",#REF!&lt;&gt;""),1,""))</f>
        <v/>
      </c>
      <c r="FF153" s="96"/>
      <c r="FG153" s="96"/>
      <c r="FH153" s="96"/>
      <c r="GA153" s="96"/>
      <c r="GB153" s="96"/>
      <c r="GC153" s="96"/>
      <c r="GD153" s="96"/>
      <c r="GE153" s="96"/>
      <c r="GF153" s="96"/>
      <c r="GG153" s="96"/>
      <c r="GH153" s="96"/>
      <c r="GI153" s="96"/>
      <c r="GJ153" s="96"/>
      <c r="GK153" s="96"/>
      <c r="GL153" s="96"/>
      <c r="GM153" s="96"/>
      <c r="GN153" s="96"/>
      <c r="GO153" s="96"/>
      <c r="GP153" s="96"/>
      <c r="GQ153" s="96"/>
      <c r="IA153" s="105"/>
      <c r="IB153" s="86"/>
      <c r="IC153" s="86"/>
      <c r="ID153" s="86"/>
      <c r="IE153" s="86"/>
      <c r="IF153" s="86"/>
      <c r="IG153" s="86"/>
      <c r="IH153" s="86"/>
      <c r="II153" s="86"/>
      <c r="IJ153" s="86"/>
      <c r="IK153" s="86"/>
      <c r="IL153" s="86"/>
      <c r="IM153" s="86"/>
      <c r="IN153" s="86"/>
      <c r="IO153" s="86"/>
      <c r="IP153" s="86"/>
      <c r="IQ153" s="86"/>
      <c r="IR153" s="86"/>
      <c r="IS153" s="86"/>
      <c r="IT153" s="86"/>
      <c r="IU153" s="86"/>
      <c r="IV153" s="106"/>
      <c r="IY153" s="105"/>
      <c r="IZ153" s="86"/>
      <c r="JA153" s="86"/>
      <c r="JB153" s="86"/>
      <c r="JC153" s="86"/>
      <c r="JD153" s="86"/>
      <c r="JE153" s="86"/>
      <c r="JF153" s="86"/>
      <c r="JG153" s="86"/>
      <c r="JH153" s="86"/>
      <c r="JI153" s="86"/>
      <c r="JJ153" s="86"/>
      <c r="JK153" s="86"/>
      <c r="JL153" s="86"/>
      <c r="JM153" s="86"/>
      <c r="JN153" s="86"/>
      <c r="JO153" s="86"/>
      <c r="JP153" s="86"/>
      <c r="JQ153" s="86"/>
      <c r="JR153" s="86"/>
      <c r="JS153" s="86"/>
      <c r="JT153" s="86"/>
      <c r="JU153" s="86"/>
      <c r="JV153" s="86"/>
      <c r="JW153" s="86"/>
      <c r="JX153" s="86"/>
      <c r="JY153" s="86"/>
      <c r="JZ153" s="86"/>
      <c r="KA153" s="86"/>
      <c r="KB153" s="86"/>
      <c r="KC153" s="86"/>
      <c r="KD153" s="86"/>
      <c r="KE153" s="86"/>
      <c r="KF153" s="106"/>
    </row>
    <row r="154" spans="10:292" ht="22.5" customHeight="1" x14ac:dyDescent="0.45">
      <c r="K154" s="586"/>
      <c r="L154" s="587"/>
      <c r="M154" s="587"/>
      <c r="N154" s="564"/>
      <c r="O154" s="523"/>
      <c r="P154" s="545"/>
      <c r="Q154" s="522"/>
      <c r="R154" s="522"/>
      <c r="S154" s="522"/>
      <c r="T154" s="522"/>
      <c r="U154" s="234"/>
      <c r="V154" s="522"/>
      <c r="W154" s="522"/>
      <c r="X154" s="583"/>
      <c r="AB154" s="516" t="s">
        <v>104</v>
      </c>
      <c r="AC154" s="517"/>
      <c r="AD154" s="517"/>
      <c r="AE154" s="58"/>
      <c r="AF154" s="170" t="s">
        <v>99</v>
      </c>
      <c r="AG154" s="579"/>
      <c r="AH154" s="580"/>
      <c r="AI154" s="580"/>
      <c r="AJ154" s="580"/>
      <c r="AK154" s="580"/>
      <c r="AL154" s="580"/>
      <c r="AM154" s="580"/>
      <c r="AN154" s="580"/>
      <c r="AO154" s="581"/>
      <c r="DA154" s="95"/>
      <c r="DB154" s="96"/>
      <c r="DC154" s="96"/>
      <c r="DD154" s="96"/>
      <c r="DE154" s="96"/>
      <c r="DF154" s="96"/>
      <c r="DG154" s="96"/>
      <c r="DQ154" s="96"/>
      <c r="DR154" s="96"/>
      <c r="DS154" s="96"/>
      <c r="DT154" s="96"/>
      <c r="DU154" s="96"/>
      <c r="DV154" s="96"/>
      <c r="DW154" s="96"/>
      <c r="DX154" s="96"/>
      <c r="DY154" s="96"/>
      <c r="DZ154" s="96"/>
      <c r="EA154" s="96"/>
      <c r="EB154" s="96"/>
      <c r="EH154" s="129"/>
      <c r="EI154" s="132"/>
      <c r="EJ154" s="132"/>
      <c r="EK154" s="132"/>
      <c r="EL154" s="132"/>
      <c r="EM154" s="132"/>
      <c r="EN154" s="132"/>
      <c r="EO154" s="132"/>
      <c r="EP154" s="132"/>
      <c r="EQ154" s="131"/>
      <c r="EX154" s="96"/>
      <c r="EY154" s="96"/>
      <c r="EZ154" s="96"/>
      <c r="FA154" s="96"/>
      <c r="FB154" s="96"/>
      <c r="FC154" s="96"/>
      <c r="FD154" s="119"/>
      <c r="FE154" s="96" t="str">
        <f>IF(FD154="","",IF(AND(FD154="*必須",#REF!&lt;&gt;""),1,""))</f>
        <v/>
      </c>
      <c r="FF154" s="96"/>
      <c r="FG154" s="96"/>
      <c r="FH154" s="96"/>
      <c r="GA154" s="96"/>
      <c r="GB154" s="96"/>
      <c r="GC154" s="96"/>
      <c r="GD154" s="96"/>
      <c r="GE154" s="96"/>
      <c r="GF154" s="96"/>
      <c r="GG154" s="96"/>
      <c r="GH154" s="96"/>
      <c r="GI154" s="96"/>
      <c r="GJ154" s="96"/>
      <c r="GK154" s="96"/>
      <c r="GL154" s="96"/>
      <c r="GM154" s="96"/>
      <c r="GN154" s="96"/>
      <c r="GO154" s="96"/>
      <c r="GP154" s="96"/>
      <c r="GQ154" s="96"/>
      <c r="IA154" s="105"/>
      <c r="IB154" s="86"/>
      <c r="IC154" s="86"/>
      <c r="ID154" s="86"/>
      <c r="IE154" s="86"/>
      <c r="IF154" s="86"/>
      <c r="IG154" s="86"/>
      <c r="IH154" s="86"/>
      <c r="II154" s="86"/>
      <c r="IJ154" s="86"/>
      <c r="IK154" s="86"/>
      <c r="IL154" s="86"/>
      <c r="IM154" s="86"/>
      <c r="IN154" s="86"/>
      <c r="IO154" s="86"/>
      <c r="IP154" s="86"/>
      <c r="IQ154" s="86"/>
      <c r="IR154" s="86"/>
      <c r="IS154" s="86"/>
      <c r="IT154" s="86"/>
      <c r="IU154" s="86"/>
      <c r="IV154" s="106"/>
      <c r="IY154" s="105"/>
      <c r="IZ154" s="86"/>
      <c r="JA154" s="86"/>
      <c r="JB154" s="86"/>
      <c r="JC154" s="86"/>
      <c r="JD154" s="86"/>
      <c r="JE154" s="86"/>
      <c r="JF154" s="86"/>
      <c r="JG154" s="86"/>
      <c r="JH154" s="86"/>
      <c r="JI154" s="86"/>
      <c r="JJ154" s="86"/>
      <c r="JK154" s="86"/>
      <c r="JL154" s="86"/>
      <c r="JM154" s="86"/>
      <c r="JN154" s="86"/>
      <c r="JO154" s="86"/>
      <c r="JP154" s="86"/>
      <c r="JQ154" s="86"/>
      <c r="JR154" s="86"/>
      <c r="JS154" s="86"/>
      <c r="JT154" s="86"/>
      <c r="JU154" s="86"/>
      <c r="JV154" s="86"/>
      <c r="JW154" s="86"/>
      <c r="JX154" s="86"/>
      <c r="JY154" s="86"/>
      <c r="JZ154" s="86"/>
      <c r="KA154" s="86"/>
      <c r="KB154" s="86"/>
      <c r="KC154" s="86"/>
      <c r="KD154" s="86"/>
      <c r="KE154" s="86"/>
      <c r="KF154" s="106"/>
    </row>
    <row r="155" spans="10:292" ht="22.5" customHeight="1" x14ac:dyDescent="0.45">
      <c r="K155" s="586"/>
      <c r="L155" s="587"/>
      <c r="M155" s="587"/>
      <c r="N155" s="564"/>
      <c r="O155" s="523"/>
      <c r="P155" s="519" t="s">
        <v>553</v>
      </c>
      <c r="Q155" s="521"/>
      <c r="R155" s="684" t="str">
        <f>GF313</f>
        <v>JIS A 1481-1
JIS A 1481-5</v>
      </c>
      <c r="S155" s="684"/>
      <c r="T155" s="684"/>
      <c r="U155" s="86"/>
      <c r="V155" s="684" t="str">
        <f>GG313</f>
        <v>JIS A 1481-2
JIS A 1481-3</v>
      </c>
      <c r="W155" s="684"/>
      <c r="X155" s="687"/>
      <c r="AB155" s="516" t="s">
        <v>106</v>
      </c>
      <c r="AC155" s="517"/>
      <c r="AD155" s="517"/>
      <c r="AE155" s="58"/>
      <c r="AF155" s="58"/>
      <c r="AG155" s="579"/>
      <c r="AH155" s="580"/>
      <c r="AI155" s="580"/>
      <c r="AJ155" s="580"/>
      <c r="AK155" s="580"/>
      <c r="AL155" s="580"/>
      <c r="AM155" s="580"/>
      <c r="AN155" s="580"/>
      <c r="AO155" s="581"/>
      <c r="DA155" s="95"/>
      <c r="DB155" s="96"/>
      <c r="DC155" s="96"/>
      <c r="DD155" s="96"/>
      <c r="DE155" s="96"/>
      <c r="DF155" s="96"/>
      <c r="DG155" s="96"/>
      <c r="DQ155" s="96"/>
      <c r="DR155" s="96"/>
      <c r="DS155" s="96"/>
      <c r="DT155" s="96"/>
      <c r="DU155" s="96"/>
      <c r="DV155" s="96"/>
      <c r="DW155" s="96"/>
      <c r="DX155" s="96"/>
      <c r="DY155" s="96"/>
      <c r="DZ155" s="96"/>
      <c r="EA155" s="96"/>
      <c r="EB155" s="96"/>
      <c r="EH155" s="129"/>
      <c r="EI155" s="132"/>
      <c r="EJ155" s="132"/>
      <c r="EK155" s="132"/>
      <c r="EL155" s="132"/>
      <c r="EM155" s="132"/>
      <c r="EN155" s="132"/>
      <c r="EO155" s="132"/>
      <c r="EP155" s="132"/>
      <c r="EQ155" s="131"/>
      <c r="EX155" s="96"/>
      <c r="EY155" s="96"/>
      <c r="EZ155" s="96"/>
      <c r="FA155" s="96"/>
      <c r="FB155" s="96"/>
      <c r="FC155" s="96"/>
      <c r="FD155" s="119"/>
      <c r="FE155" s="96" t="str">
        <f>IF(FD155="","",IF(AND(FD155="*必須",#REF!&lt;&gt;""),1,""))</f>
        <v/>
      </c>
      <c r="FF155" s="96"/>
      <c r="FG155" s="96"/>
      <c r="FH155" s="96"/>
      <c r="GA155" s="96"/>
      <c r="GB155" s="96"/>
      <c r="GC155" s="96"/>
      <c r="GD155" s="96"/>
      <c r="GE155" s="96"/>
      <c r="GF155" s="96"/>
      <c r="GG155" s="96"/>
      <c r="GH155" s="96"/>
      <c r="GI155" s="96"/>
      <c r="GJ155" s="96"/>
      <c r="GK155" s="96"/>
      <c r="GL155" s="96"/>
      <c r="GM155" s="96"/>
      <c r="GN155" s="96"/>
      <c r="GO155" s="96"/>
      <c r="GP155" s="96"/>
      <c r="GQ155" s="96"/>
      <c r="IA155" s="105"/>
      <c r="IB155" s="86"/>
      <c r="IC155" s="86"/>
      <c r="ID155" s="86"/>
      <c r="IE155" s="86"/>
      <c r="IF155" s="86"/>
      <c r="IG155" s="86"/>
      <c r="IH155" s="86"/>
      <c r="II155" s="86"/>
      <c r="IJ155" s="86"/>
      <c r="IK155" s="86"/>
      <c r="IL155" s="86"/>
      <c r="IM155" s="86"/>
      <c r="IN155" s="86"/>
      <c r="IO155" s="86"/>
      <c r="IP155" s="86"/>
      <c r="IQ155" s="86"/>
      <c r="IR155" s="86"/>
      <c r="IS155" s="86"/>
      <c r="IT155" s="86"/>
      <c r="IU155" s="86"/>
      <c r="IV155" s="106"/>
      <c r="IY155" s="105"/>
      <c r="IZ155" s="86"/>
      <c r="JA155" s="86"/>
      <c r="JB155" s="86"/>
      <c r="JC155" s="86"/>
      <c r="JD155" s="86"/>
      <c r="JE155" s="86"/>
      <c r="JF155" s="86"/>
      <c r="JG155" s="86"/>
      <c r="JH155" s="86"/>
      <c r="JI155" s="86"/>
      <c r="JJ155" s="86"/>
      <c r="JK155" s="86"/>
      <c r="JL155" s="86"/>
      <c r="JM155" s="86"/>
      <c r="JN155" s="86"/>
      <c r="JO155" s="86"/>
      <c r="JP155" s="86"/>
      <c r="JQ155" s="86"/>
      <c r="JR155" s="86"/>
      <c r="JS155" s="86"/>
      <c r="JT155" s="86"/>
      <c r="JU155" s="86"/>
      <c r="JV155" s="86"/>
      <c r="JW155" s="86"/>
      <c r="JX155" s="86"/>
      <c r="JY155" s="86"/>
      <c r="JZ155" s="86"/>
      <c r="KA155" s="86"/>
      <c r="KB155" s="86"/>
      <c r="KC155" s="86"/>
      <c r="KD155" s="86"/>
      <c r="KE155" s="86"/>
      <c r="KF155" s="106"/>
    </row>
    <row r="156" spans="10:292" ht="22.5" customHeight="1" thickBot="1" x14ac:dyDescent="0.5">
      <c r="K156" s="588"/>
      <c r="L156" s="589"/>
      <c r="M156" s="589"/>
      <c r="N156" s="641"/>
      <c r="O156" s="524"/>
      <c r="P156" s="520"/>
      <c r="Q156" s="554"/>
      <c r="R156" s="685"/>
      <c r="S156" s="685"/>
      <c r="T156" s="685"/>
      <c r="U156" s="52"/>
      <c r="V156" s="685"/>
      <c r="W156" s="685"/>
      <c r="X156" s="688"/>
      <c r="AB156" s="577" t="s">
        <v>162</v>
      </c>
      <c r="AC156" s="578"/>
      <c r="AD156" s="578"/>
      <c r="AE156" s="17"/>
      <c r="AF156" s="171"/>
      <c r="AG156" s="678"/>
      <c r="AH156" s="679"/>
      <c r="AI156" s="679"/>
      <c r="AJ156" s="679"/>
      <c r="AK156" s="679"/>
      <c r="AL156" s="679"/>
      <c r="AM156" s="679"/>
      <c r="AN156" s="679"/>
      <c r="AO156" s="680"/>
      <c r="DA156" s="95"/>
      <c r="DB156" s="96"/>
      <c r="DC156" s="96"/>
      <c r="DD156" s="96"/>
      <c r="DE156" s="96"/>
      <c r="DF156" s="96"/>
      <c r="DG156" s="96"/>
      <c r="DQ156" s="96"/>
      <c r="DR156" s="96"/>
      <c r="DS156" s="96"/>
      <c r="DT156" s="96"/>
      <c r="DU156" s="96"/>
      <c r="DV156" s="96"/>
      <c r="DW156" s="96"/>
      <c r="DX156" s="96"/>
      <c r="DY156" s="96"/>
      <c r="DZ156" s="96"/>
      <c r="EA156" s="96"/>
      <c r="EB156" s="96"/>
      <c r="EH156" s="129"/>
      <c r="EI156" s="132"/>
      <c r="EJ156" s="132"/>
      <c r="EK156" s="132"/>
      <c r="EL156" s="132"/>
      <c r="EM156" s="132"/>
      <c r="EN156" s="132"/>
      <c r="EO156" s="132"/>
      <c r="EP156" s="132"/>
      <c r="EQ156" s="131"/>
      <c r="EX156" s="96"/>
      <c r="EY156" s="96"/>
      <c r="EZ156" s="96"/>
      <c r="FA156" s="96"/>
      <c r="FB156" s="96"/>
      <c r="FC156" s="96"/>
      <c r="FD156" s="119"/>
      <c r="FE156" s="96" t="str">
        <f>IF(FD156="","",IF(AND(FD156="*必須",#REF!&lt;&gt;""),1,""))</f>
        <v/>
      </c>
      <c r="FF156" s="96"/>
      <c r="FG156" s="96"/>
      <c r="FH156" s="96"/>
      <c r="GA156" s="96"/>
      <c r="GB156" s="96"/>
      <c r="GC156" s="96"/>
      <c r="GD156" s="96"/>
      <c r="GE156" s="96"/>
      <c r="GF156" s="96"/>
      <c r="GG156" s="96"/>
      <c r="GH156" s="96"/>
      <c r="GI156" s="96"/>
      <c r="GJ156" s="96"/>
      <c r="GK156" s="96"/>
      <c r="GL156" s="96"/>
      <c r="GM156" s="96"/>
      <c r="GN156" s="96"/>
      <c r="GO156" s="96"/>
      <c r="GP156" s="96"/>
      <c r="GQ156" s="96"/>
      <c r="IA156" s="105"/>
      <c r="IB156" s="86"/>
      <c r="IC156" s="86"/>
      <c r="ID156" s="86"/>
      <c r="IE156" s="86"/>
      <c r="IF156" s="86"/>
      <c r="IG156" s="86"/>
      <c r="IH156" s="86"/>
      <c r="II156" s="86"/>
      <c r="IJ156" s="86"/>
      <c r="IK156" s="86"/>
      <c r="IL156" s="86"/>
      <c r="IM156" s="86"/>
      <c r="IN156" s="86"/>
      <c r="IO156" s="86"/>
      <c r="IP156" s="86"/>
      <c r="IQ156" s="86"/>
      <c r="IR156" s="86"/>
      <c r="IS156" s="86"/>
      <c r="IT156" s="86"/>
      <c r="IU156" s="86"/>
      <c r="IV156" s="106"/>
      <c r="IY156" s="105"/>
      <c r="IZ156" s="86"/>
      <c r="JA156" s="86"/>
      <c r="JB156" s="86"/>
      <c r="JC156" s="86"/>
      <c r="JD156" s="86"/>
      <c r="JE156" s="86"/>
      <c r="JF156" s="86"/>
      <c r="JG156" s="86"/>
      <c r="JH156" s="86"/>
      <c r="JI156" s="86"/>
      <c r="JJ156" s="86"/>
      <c r="JK156" s="86"/>
      <c r="JL156" s="86"/>
      <c r="JM156" s="86"/>
      <c r="JN156" s="86"/>
      <c r="JO156" s="86"/>
      <c r="JP156" s="86"/>
      <c r="JQ156" s="86"/>
      <c r="JR156" s="86"/>
      <c r="JS156" s="86"/>
      <c r="JT156" s="86"/>
      <c r="JU156" s="86"/>
      <c r="JV156" s="86"/>
      <c r="JW156" s="86"/>
      <c r="JX156" s="86"/>
      <c r="JY156" s="86"/>
      <c r="JZ156" s="86"/>
      <c r="KA156" s="86"/>
      <c r="KB156" s="86"/>
      <c r="KC156" s="86"/>
      <c r="KD156" s="86"/>
      <c r="KE156" s="86"/>
      <c r="KF156" s="106"/>
    </row>
    <row r="157" spans="10:292" ht="30" customHeight="1" x14ac:dyDescent="0.45">
      <c r="K157" s="560" t="s">
        <v>525</v>
      </c>
      <c r="L157" s="561"/>
      <c r="M157" s="561"/>
      <c r="N157" s="564" t="s">
        <v>137</v>
      </c>
      <c r="O157" s="523" t="s">
        <v>99</v>
      </c>
      <c r="P157" s="693"/>
      <c r="Q157" s="694"/>
      <c r="R157" s="694"/>
      <c r="S157" s="694"/>
      <c r="T157" s="694"/>
      <c r="U157" s="694"/>
      <c r="V157" s="694"/>
      <c r="W157" s="694"/>
      <c r="X157" s="695"/>
      <c r="Y157" s="566" t="s">
        <v>622</v>
      </c>
      <c r="Z157" s="567"/>
      <c r="AA157" s="567"/>
      <c r="AB157" s="567"/>
      <c r="AC157" s="567"/>
      <c r="AD157" s="567"/>
      <c r="AE157" s="567"/>
      <c r="AF157" s="567"/>
      <c r="AG157" s="567"/>
      <c r="AH157" s="567"/>
      <c r="AI157" s="567"/>
      <c r="AJ157" s="567"/>
      <c r="AK157" s="567"/>
      <c r="AL157" s="567"/>
      <c r="AM157" s="567"/>
      <c r="AN157" s="567"/>
      <c r="AO157" s="567"/>
      <c r="DA157" s="95"/>
      <c r="DB157" s="96"/>
      <c r="DC157" s="96"/>
      <c r="DD157" s="96"/>
      <c r="DE157" s="96"/>
      <c r="DF157" s="96"/>
      <c r="DG157" s="96"/>
      <c r="DQ157" s="96"/>
      <c r="DR157" s="96"/>
      <c r="DS157" s="96"/>
      <c r="DT157" s="96"/>
      <c r="DU157" s="96"/>
      <c r="DV157" s="96"/>
      <c r="DW157" s="96"/>
      <c r="DX157" s="96"/>
      <c r="DY157" s="96"/>
      <c r="DZ157" s="96"/>
      <c r="EA157" s="96"/>
      <c r="EB157" s="96"/>
      <c r="EH157" s="129"/>
      <c r="EI157" s="132"/>
      <c r="EJ157" s="132"/>
      <c r="EK157" s="132"/>
      <c r="EL157" s="132"/>
      <c r="EM157" s="132"/>
      <c r="EN157" s="132"/>
      <c r="EO157" s="132"/>
      <c r="EP157" s="132"/>
      <c r="EQ157" s="131"/>
      <c r="EX157" s="96"/>
      <c r="EY157" s="96"/>
      <c r="EZ157" s="96"/>
      <c r="FA157" s="96"/>
      <c r="FB157" s="96"/>
      <c r="FC157" s="96"/>
      <c r="FD157" s="119"/>
      <c r="FE157" s="96" t="str">
        <f>IF(FD157="","",IF(AND(FD157="*必須",#REF!&lt;&gt;""),1,""))</f>
        <v/>
      </c>
      <c r="FF157" s="96"/>
      <c r="FG157" s="96"/>
      <c r="FH157" s="96"/>
      <c r="GA157" s="96"/>
      <c r="GB157" s="96"/>
      <c r="GC157" s="96"/>
      <c r="GD157" s="96"/>
      <c r="GE157" s="96"/>
      <c r="GF157" s="96"/>
      <c r="GG157" s="96"/>
      <c r="GH157" s="96"/>
      <c r="GI157" s="96"/>
      <c r="GJ157" s="96"/>
      <c r="GK157" s="96"/>
      <c r="GL157" s="96"/>
      <c r="GM157" s="96"/>
      <c r="GN157" s="96"/>
      <c r="GO157" s="96"/>
      <c r="GP157" s="96"/>
      <c r="GQ157" s="96"/>
      <c r="IA157" s="105"/>
      <c r="IB157" s="86"/>
      <c r="IC157" s="86"/>
      <c r="ID157" s="86"/>
      <c r="IE157" s="86"/>
      <c r="IF157" s="86"/>
      <c r="IG157" s="86"/>
      <c r="IH157" s="86"/>
      <c r="II157" s="86"/>
      <c r="IJ157" s="86"/>
      <c r="IK157" s="86"/>
      <c r="IL157" s="86"/>
      <c r="IM157" s="86"/>
      <c r="IN157" s="86"/>
      <c r="IO157" s="86"/>
      <c r="IP157" s="86"/>
      <c r="IQ157" s="86"/>
      <c r="IR157" s="86"/>
      <c r="IS157" s="86"/>
      <c r="IT157" s="86"/>
      <c r="IU157" s="86"/>
      <c r="IV157" s="106"/>
      <c r="IY157" s="105"/>
      <c r="IZ157" s="86"/>
      <c r="JA157" s="86"/>
      <c r="JB157" s="86"/>
      <c r="JC157" s="86"/>
      <c r="JD157" s="86"/>
      <c r="JE157" s="86"/>
      <c r="JF157" s="86"/>
      <c r="JG157" s="86"/>
      <c r="JH157" s="86"/>
      <c r="JI157" s="86"/>
      <c r="JJ157" s="86"/>
      <c r="JK157" s="86"/>
      <c r="JL157" s="86"/>
      <c r="JM157" s="86"/>
      <c r="JN157" s="86"/>
      <c r="JO157" s="86"/>
      <c r="JP157" s="86"/>
      <c r="JQ157" s="86"/>
      <c r="JR157" s="86"/>
      <c r="JS157" s="86"/>
      <c r="JT157" s="86"/>
      <c r="JU157" s="86"/>
      <c r="JV157" s="86"/>
      <c r="JW157" s="86"/>
      <c r="JX157" s="86"/>
      <c r="JY157" s="86"/>
      <c r="JZ157" s="86"/>
      <c r="KA157" s="86"/>
      <c r="KB157" s="86"/>
      <c r="KC157" s="86"/>
      <c r="KD157" s="86"/>
      <c r="KE157" s="86"/>
      <c r="KF157" s="106"/>
    </row>
    <row r="158" spans="10:292" ht="30" customHeight="1" thickBot="1" x14ac:dyDescent="0.5">
      <c r="K158" s="562"/>
      <c r="L158" s="563"/>
      <c r="M158" s="563"/>
      <c r="N158" s="565"/>
      <c r="O158" s="692"/>
      <c r="P158" s="696"/>
      <c r="Q158" s="697"/>
      <c r="R158" s="697"/>
      <c r="S158" s="697"/>
      <c r="T158" s="697"/>
      <c r="U158" s="697"/>
      <c r="V158" s="697"/>
      <c r="W158" s="697"/>
      <c r="X158" s="698"/>
      <c r="Y158" s="567"/>
      <c r="Z158" s="567"/>
      <c r="AA158" s="567"/>
      <c r="AB158" s="567"/>
      <c r="AC158" s="567"/>
      <c r="AD158" s="567"/>
      <c r="AE158" s="567"/>
      <c r="AF158" s="567"/>
      <c r="AG158" s="567"/>
      <c r="AH158" s="567"/>
      <c r="AI158" s="567"/>
      <c r="AJ158" s="567"/>
      <c r="AK158" s="567"/>
      <c r="AL158" s="567"/>
      <c r="AM158" s="567"/>
      <c r="AN158" s="567"/>
      <c r="AO158" s="567"/>
      <c r="DA158" s="95"/>
      <c r="DB158" s="96"/>
      <c r="DC158" s="96"/>
      <c r="DD158" s="96"/>
      <c r="DE158" s="96"/>
      <c r="DF158" s="96"/>
      <c r="DG158" s="96"/>
      <c r="DQ158" s="96"/>
      <c r="DR158" s="96"/>
      <c r="DS158" s="96"/>
      <c r="DT158" s="96"/>
      <c r="DU158" s="96"/>
      <c r="DV158" s="96"/>
      <c r="DW158" s="96"/>
      <c r="DX158" s="96"/>
      <c r="DY158" s="96"/>
      <c r="DZ158" s="96"/>
      <c r="EA158" s="96"/>
      <c r="EB158" s="96"/>
      <c r="EH158" s="129"/>
      <c r="EI158" s="132"/>
      <c r="EJ158" s="132"/>
      <c r="EK158" s="132"/>
      <c r="EL158" s="132"/>
      <c r="EM158" s="132"/>
      <c r="EN158" s="132"/>
      <c r="EO158" s="132"/>
      <c r="EP158" s="132"/>
      <c r="EQ158" s="131"/>
      <c r="EX158" s="96"/>
      <c r="EY158" s="96"/>
      <c r="EZ158" s="96"/>
      <c r="FA158" s="96"/>
      <c r="FB158" s="96"/>
      <c r="FC158" s="96"/>
      <c r="FD158" s="119"/>
      <c r="FE158" s="96" t="str">
        <f>IF(FD158="","",IF(AND(FD158="*必須",#REF!&lt;&gt;""),1,""))</f>
        <v/>
      </c>
      <c r="FF158" s="96"/>
      <c r="FG158" s="96"/>
      <c r="FH158" s="96"/>
      <c r="GA158" s="96"/>
      <c r="GB158" s="96"/>
      <c r="GC158" s="96"/>
      <c r="GD158" s="96"/>
      <c r="GE158" s="96"/>
      <c r="GF158" s="96"/>
      <c r="GG158" s="96"/>
      <c r="GH158" s="96"/>
      <c r="GI158" s="96"/>
      <c r="GJ158" s="96"/>
      <c r="GK158" s="96"/>
      <c r="GL158" s="96"/>
      <c r="GM158" s="96"/>
      <c r="GN158" s="96"/>
      <c r="GO158" s="96"/>
      <c r="GP158" s="96"/>
      <c r="GQ158" s="96"/>
      <c r="IA158" s="105"/>
      <c r="IB158" s="86"/>
      <c r="IC158" s="86"/>
      <c r="ID158" s="86"/>
      <c r="IE158" s="86"/>
      <c r="IF158" s="86"/>
      <c r="IG158" s="86"/>
      <c r="IH158" s="86"/>
      <c r="II158" s="86"/>
      <c r="IJ158" s="86"/>
      <c r="IK158" s="86"/>
      <c r="IL158" s="86"/>
      <c r="IM158" s="86"/>
      <c r="IN158" s="86"/>
      <c r="IO158" s="86"/>
      <c r="IP158" s="86"/>
      <c r="IQ158" s="86"/>
      <c r="IR158" s="86"/>
      <c r="IS158" s="86"/>
      <c r="IT158" s="86"/>
      <c r="IU158" s="86"/>
      <c r="IV158" s="106"/>
      <c r="IY158" s="105"/>
      <c r="IZ158" s="86"/>
      <c r="JA158" s="86"/>
      <c r="JB158" s="86"/>
      <c r="JC158" s="86"/>
      <c r="JD158" s="86"/>
      <c r="JE158" s="86"/>
      <c r="JF158" s="86"/>
      <c r="JG158" s="86"/>
      <c r="JH158" s="86"/>
      <c r="JI158" s="86"/>
      <c r="JJ158" s="86"/>
      <c r="JK158" s="86"/>
      <c r="JL158" s="86"/>
      <c r="JM158" s="86"/>
      <c r="JN158" s="86"/>
      <c r="JO158" s="86"/>
      <c r="JP158" s="86"/>
      <c r="JQ158" s="86"/>
      <c r="JR158" s="86"/>
      <c r="JS158" s="86"/>
      <c r="JT158" s="86"/>
      <c r="JU158" s="86"/>
      <c r="JV158" s="86"/>
      <c r="JW158" s="86"/>
      <c r="JX158" s="86"/>
      <c r="JY158" s="86"/>
      <c r="JZ158" s="86"/>
      <c r="KA158" s="86"/>
      <c r="KB158" s="86"/>
      <c r="KC158" s="86"/>
      <c r="KD158" s="86"/>
      <c r="KE158" s="86"/>
      <c r="KF158" s="106"/>
    </row>
    <row r="159" spans="10:292" ht="15.75" customHeight="1" x14ac:dyDescent="0.45">
      <c r="AA159" s="237"/>
      <c r="AB159" s="350"/>
      <c r="AC159" s="350"/>
      <c r="AD159" s="350"/>
      <c r="AE159" s="350"/>
      <c r="AF159" s="350"/>
      <c r="AG159" s="351"/>
      <c r="AH159" s="351"/>
      <c r="AI159" s="351"/>
      <c r="AJ159" s="351"/>
      <c r="AK159" s="351"/>
      <c r="AL159" s="351"/>
      <c r="AM159" s="351"/>
      <c r="AN159" s="351"/>
      <c r="AO159" s="351"/>
      <c r="DA159" s="95"/>
      <c r="DB159" s="96"/>
      <c r="DC159" s="96"/>
      <c r="DD159" s="96"/>
      <c r="DE159" s="96"/>
      <c r="DF159" s="96"/>
      <c r="DG159" s="96"/>
      <c r="DQ159" s="96"/>
      <c r="DR159" s="96"/>
      <c r="DS159" s="96"/>
      <c r="DT159" s="96"/>
      <c r="DU159" s="96"/>
      <c r="DV159" s="96"/>
      <c r="DW159" s="96"/>
      <c r="DX159" s="96"/>
      <c r="DY159" s="96"/>
      <c r="DZ159" s="96"/>
      <c r="EA159" s="96"/>
      <c r="EB159" s="96"/>
      <c r="EH159" s="129"/>
      <c r="EI159" s="132"/>
      <c r="EJ159" s="132"/>
      <c r="EK159" s="132"/>
      <c r="EL159" s="132"/>
      <c r="EM159" s="132"/>
      <c r="EN159" s="132"/>
      <c r="EO159" s="132"/>
      <c r="EP159" s="132"/>
      <c r="EQ159" s="131"/>
      <c r="EX159" s="96"/>
      <c r="EY159" s="96"/>
      <c r="EZ159" s="96"/>
      <c r="FA159" s="96"/>
      <c r="FB159" s="96"/>
      <c r="FC159" s="96"/>
      <c r="FD159" s="119"/>
      <c r="FE159" s="96" t="str">
        <f t="shared" si="6"/>
        <v/>
      </c>
      <c r="FF159" s="96"/>
      <c r="FG159" s="96"/>
      <c r="FH159" s="96"/>
      <c r="GA159" s="96"/>
      <c r="GB159" s="96"/>
      <c r="GC159" s="96"/>
      <c r="GD159" s="96"/>
      <c r="GE159" s="96"/>
      <c r="GF159" s="96"/>
      <c r="GG159" s="96"/>
      <c r="GH159" s="96"/>
      <c r="GI159" s="96"/>
      <c r="GJ159" s="96"/>
      <c r="GK159" s="96"/>
      <c r="GL159" s="96"/>
      <c r="GM159" s="96"/>
      <c r="GN159" s="96"/>
      <c r="GO159" s="96"/>
      <c r="GP159" s="96"/>
      <c r="GQ159" s="96"/>
      <c r="IA159" s="105"/>
      <c r="IB159" s="86"/>
      <c r="IC159" s="86"/>
      <c r="ID159" s="86"/>
      <c r="IE159" s="86"/>
      <c r="IF159" s="86"/>
      <c r="IG159" s="86"/>
      <c r="IH159" s="86"/>
      <c r="II159" s="86"/>
      <c r="IJ159" s="86"/>
      <c r="IK159" s="86"/>
      <c r="IL159" s="86"/>
      <c r="IM159" s="86"/>
      <c r="IN159" s="86"/>
      <c r="IO159" s="86"/>
      <c r="IP159" s="86"/>
      <c r="IQ159" s="86"/>
      <c r="IR159" s="86"/>
      <c r="IS159" s="86"/>
      <c r="IT159" s="86"/>
      <c r="IU159" s="86"/>
      <c r="IV159" s="106"/>
      <c r="IY159" s="105"/>
      <c r="IZ159" s="86"/>
      <c r="JA159" s="86"/>
      <c r="JB159" s="86"/>
      <c r="JC159" s="86"/>
      <c r="JD159" s="86"/>
      <c r="JE159" s="86"/>
      <c r="JF159" s="86"/>
      <c r="JG159" s="86"/>
      <c r="JH159" s="86"/>
      <c r="JI159" s="86"/>
      <c r="JJ159" s="86"/>
      <c r="JK159" s="86"/>
      <c r="JL159" s="86"/>
      <c r="JM159" s="86"/>
      <c r="JN159" s="86"/>
      <c r="JO159" s="86"/>
      <c r="JP159" s="86"/>
      <c r="JQ159" s="86"/>
      <c r="JR159" s="86"/>
      <c r="JS159" s="86"/>
      <c r="JT159" s="86"/>
      <c r="JU159" s="86"/>
      <c r="JV159" s="86"/>
      <c r="JW159" s="86"/>
      <c r="JX159" s="86"/>
      <c r="JY159" s="86"/>
      <c r="JZ159" s="86"/>
      <c r="KA159" s="86"/>
      <c r="KB159" s="86"/>
      <c r="KC159" s="86"/>
      <c r="KD159" s="86"/>
      <c r="KE159" s="86"/>
      <c r="KF159" s="106"/>
    </row>
    <row r="160" spans="10:292" ht="30" hidden="1" customHeight="1" x14ac:dyDescent="0.45">
      <c r="W160" s="348"/>
      <c r="X160" s="349"/>
      <c r="AA160" s="237"/>
      <c r="AB160" s="350"/>
      <c r="AC160" s="350"/>
      <c r="AD160" s="350"/>
      <c r="AE160" s="237"/>
      <c r="AF160" s="249"/>
      <c r="AG160" s="237"/>
      <c r="AH160" s="237"/>
      <c r="AI160" s="237"/>
      <c r="AJ160" s="237"/>
      <c r="AK160" s="237"/>
      <c r="AL160" s="237"/>
      <c r="AM160" s="237"/>
      <c r="AN160" s="237"/>
      <c r="AO160" s="237"/>
      <c r="DA160" s="95"/>
      <c r="DB160" s="96"/>
      <c r="DC160" s="96"/>
      <c r="DD160" s="96"/>
      <c r="DE160" s="96"/>
      <c r="DF160" s="96"/>
      <c r="DG160" s="96"/>
      <c r="DQ160" s="96"/>
      <c r="DR160" s="96"/>
      <c r="DS160" s="96"/>
      <c r="DT160" s="96"/>
      <c r="DU160" s="96"/>
      <c r="DV160" s="96"/>
      <c r="DW160" s="96"/>
      <c r="DX160" s="96" t="s">
        <v>103</v>
      </c>
      <c r="DY160" s="96" t="s">
        <v>284</v>
      </c>
      <c r="DZ160" s="96"/>
      <c r="EA160" s="121" t="str">
        <f>IF($DA$254=99,EA131,IF($DA$254=1,AG153,""))</f>
        <v/>
      </c>
      <c r="EB160" s="96"/>
      <c r="EH160" s="129"/>
      <c r="EI160" s="132" t="str">
        <f>IF(AND(AE183=$GD$334,AG183=$GD$335),AB183&amp;" 様","")</f>
        <v xml:space="preserve"> 様</v>
      </c>
      <c r="EJ160" s="132" t="s">
        <v>414</v>
      </c>
      <c r="EK160" s="132" t="str">
        <f>IF(AND(AE183=$GD$334,AG183=$GD$335),AH183&amp;";","")</f>
        <v>;</v>
      </c>
      <c r="EL160" s="132" t="s">
        <v>385</v>
      </c>
      <c r="EM160" s="132" t="s">
        <v>397</v>
      </c>
      <c r="EN160" s="132" t="s">
        <v>398</v>
      </c>
      <c r="EO160" s="132" t="s">
        <v>406</v>
      </c>
      <c r="EP160" s="132" t="s">
        <v>407</v>
      </c>
      <c r="EQ160" s="131"/>
      <c r="EX160" s="96"/>
      <c r="EY160" s="96"/>
      <c r="EZ160" s="96"/>
      <c r="FA160" s="96"/>
      <c r="FB160" s="96"/>
      <c r="FC160" s="96"/>
      <c r="FD160" s="119">
        <f t="shared" ref="FD160:FD163" si="7">AF160</f>
        <v>0</v>
      </c>
      <c r="FE160" s="96" t="str">
        <f>IF(FD160="","",IF(AND(FD160="*必須",AG153&lt;&gt;""),1,""))</f>
        <v/>
      </c>
      <c r="FF160" s="96"/>
      <c r="FG160" s="96"/>
      <c r="FH160" s="96"/>
      <c r="GA160" s="96"/>
      <c r="GB160" s="96"/>
      <c r="GC160" s="96"/>
      <c r="GD160" s="96"/>
      <c r="GE160" s="96"/>
      <c r="GF160" s="96"/>
      <c r="GG160" s="96"/>
      <c r="GH160" s="96"/>
      <c r="GI160" s="96"/>
      <c r="GJ160" s="96"/>
      <c r="GK160" s="96"/>
      <c r="GL160" s="96"/>
      <c r="GM160" s="96"/>
      <c r="GN160" s="96"/>
      <c r="GO160" s="96"/>
      <c r="GP160" s="96"/>
      <c r="GQ160" s="96"/>
      <c r="IA160" s="105"/>
      <c r="IB160" s="86"/>
      <c r="IC160" s="86"/>
      <c r="ID160" s="86"/>
      <c r="IE160" s="86"/>
      <c r="IF160" s="86"/>
      <c r="IG160" s="86"/>
      <c r="IH160" s="86"/>
      <c r="II160" s="86"/>
      <c r="IJ160" s="86"/>
      <c r="IK160" s="86"/>
      <c r="IL160" s="86"/>
      <c r="IM160" s="86"/>
      <c r="IN160" s="86"/>
      <c r="IO160" s="86"/>
      <c r="IP160" s="86"/>
      <c r="IQ160" s="86"/>
      <c r="IR160" s="86"/>
      <c r="IS160" s="86"/>
      <c r="IT160" s="86"/>
      <c r="IU160" s="86"/>
      <c r="IV160" s="106"/>
      <c r="IY160" s="105"/>
      <c r="IZ160" s="86"/>
      <c r="JA160" s="86"/>
      <c r="JB160" s="86"/>
      <c r="JC160" s="86"/>
      <c r="JD160" s="86"/>
      <c r="JE160" s="86"/>
      <c r="JF160" s="86"/>
      <c r="JG160" s="86"/>
      <c r="JH160" s="86"/>
      <c r="JI160" s="86"/>
      <c r="JJ160" s="86"/>
      <c r="JK160" s="86"/>
      <c r="JL160" s="86"/>
      <c r="JM160" s="86"/>
      <c r="JN160" s="86"/>
      <c r="JO160" s="86"/>
      <c r="JP160" s="86"/>
      <c r="JQ160" s="86"/>
      <c r="JR160" s="86"/>
      <c r="JS160" s="86"/>
      <c r="JT160" s="86"/>
      <c r="JU160" s="86"/>
      <c r="JV160" s="86"/>
      <c r="JW160" s="86"/>
      <c r="JX160" s="86"/>
      <c r="JY160" s="86"/>
      <c r="JZ160" s="86"/>
      <c r="KA160" s="86"/>
      <c r="KB160" s="86"/>
      <c r="KC160" s="86"/>
      <c r="KD160" s="86"/>
      <c r="KE160" s="86"/>
      <c r="KF160" s="106"/>
    </row>
    <row r="161" spans="11:292" ht="30" hidden="1" customHeight="1" x14ac:dyDescent="0.3">
      <c r="K161" s="245"/>
      <c r="W161" s="349"/>
      <c r="X161" s="349"/>
      <c r="AA161" s="237"/>
      <c r="AB161" s="350"/>
      <c r="AC161" s="350"/>
      <c r="AD161" s="350"/>
      <c r="AE161" s="237"/>
      <c r="AF161" s="249"/>
      <c r="AG161" s="237"/>
      <c r="AH161" s="237"/>
      <c r="AI161" s="237"/>
      <c r="AJ161" s="237"/>
      <c r="AK161" s="237"/>
      <c r="AL161" s="237"/>
      <c r="AM161" s="237"/>
      <c r="AN161" s="237"/>
      <c r="AO161" s="237"/>
      <c r="CZ161" s="16" t="s">
        <v>558</v>
      </c>
      <c r="DA161" s="9">
        <v>1</v>
      </c>
      <c r="DB161" s="96"/>
      <c r="DC161" s="96"/>
      <c r="DD161" s="96"/>
      <c r="DE161" s="96"/>
      <c r="DF161" s="96"/>
      <c r="DG161" s="96"/>
      <c r="DQ161" s="96"/>
      <c r="DR161" s="96" t="s">
        <v>160</v>
      </c>
      <c r="DS161" s="96"/>
      <c r="DT161" s="96"/>
      <c r="DU161" s="96"/>
      <c r="DV161" s="96"/>
      <c r="DW161" s="96"/>
      <c r="DX161" s="96" t="s">
        <v>104</v>
      </c>
      <c r="DY161" s="96" t="s">
        <v>285</v>
      </c>
      <c r="DZ161" s="96"/>
      <c r="EA161" s="121" t="str">
        <f>IF($DA$254=99,EA132,IF($DA$254=1,AG154,""))</f>
        <v/>
      </c>
      <c r="EB161" s="96"/>
      <c r="EH161" s="129"/>
      <c r="EI161" s="132" t="str">
        <f>IF(AND(AE184=$GD$334,AG184=$GD$335,AB184&lt;&gt;""),AB184&amp;" 様","")</f>
        <v/>
      </c>
      <c r="EJ161" s="132" t="str">
        <f>IF(AND(AE184=$GD$334,AG184=$GE$335,AB184&lt;&gt;""),AB184&amp;" 様","")</f>
        <v/>
      </c>
      <c r="EK161" s="132" t="str">
        <f>IF(AND(AE184=$GD$334,AG184=$GD$335),AH184&amp;";","")</f>
        <v/>
      </c>
      <c r="EL161" s="132" t="str">
        <f>IF(AND(AE184=$GD$334,AG184=$GE$335),AH184&amp;";","")</f>
        <v/>
      </c>
      <c r="EM161" s="132" t="str">
        <f>IF(AND(AE184=$GE$334,AG184=$GD$335,AB184&lt;&gt;""),AB184&amp;" 様","")</f>
        <v/>
      </c>
      <c r="EN161" s="132" t="str">
        <f>IF(AND(AE184=$GE$334,AG184=$GE$335,AB184&lt;&gt;""),AB184&amp;" 様","")</f>
        <v/>
      </c>
      <c r="EO161" s="132" t="str">
        <f>IF(AND(AE184=$GE$334,AG184=$GD$335),AH184&amp;";","")</f>
        <v/>
      </c>
      <c r="EP161" s="132" t="str">
        <f>IF(AND(AE184=$GE$334,AG184=$GE$335),AH184&amp;";","")</f>
        <v/>
      </c>
      <c r="EQ161" s="131"/>
      <c r="EX161" s="18" t="s">
        <v>160</v>
      </c>
      <c r="EY161" s="96"/>
      <c r="EZ161" s="96"/>
      <c r="FA161" s="96" t="s">
        <v>482</v>
      </c>
      <c r="FB161" s="96" t="s">
        <v>483</v>
      </c>
      <c r="FC161" s="96"/>
      <c r="FD161" s="119">
        <f t="shared" si="7"/>
        <v>0</v>
      </c>
      <c r="FE161" s="96" t="str">
        <f>IF(FD161="","",IF(AND(FD161="*必須",AG154&lt;&gt;""),1,""))</f>
        <v/>
      </c>
      <c r="FF161" s="96"/>
      <c r="FG161" s="96"/>
      <c r="FH161" s="96"/>
      <c r="GA161" s="96"/>
      <c r="GB161" s="96"/>
      <c r="GC161" s="96"/>
      <c r="GD161" s="96"/>
      <c r="GE161" s="96"/>
      <c r="GF161" s="96"/>
      <c r="GG161" s="96"/>
      <c r="GH161" s="96"/>
      <c r="GI161" s="96"/>
      <c r="GJ161" s="96"/>
      <c r="GK161" s="96"/>
      <c r="GL161" s="96"/>
      <c r="GM161" s="96"/>
      <c r="GN161" s="96"/>
      <c r="GO161" s="96"/>
      <c r="GP161" s="96"/>
      <c r="GQ161" s="96"/>
      <c r="IA161" s="105"/>
      <c r="IB161" s="86"/>
      <c r="IC161" s="86"/>
      <c r="ID161" s="86"/>
      <c r="IE161" s="86"/>
      <c r="IF161" s="86"/>
      <c r="IG161" s="86"/>
      <c r="IH161" s="86"/>
      <c r="II161" s="86"/>
      <c r="IJ161" s="86"/>
      <c r="IK161" s="86"/>
      <c r="IL161" s="86"/>
      <c r="IM161" s="86"/>
      <c r="IN161" s="86"/>
      <c r="IO161" s="86"/>
      <c r="IP161" s="86"/>
      <c r="IQ161" s="86"/>
      <c r="IR161" s="86"/>
      <c r="IS161" s="86"/>
      <c r="IT161" s="86"/>
      <c r="IU161" s="86"/>
      <c r="IV161" s="106"/>
      <c r="IY161" s="105"/>
      <c r="IZ161" s="86"/>
      <c r="JA161" s="86"/>
      <c r="JB161" s="86"/>
      <c r="JC161" s="86"/>
      <c r="JD161" s="86"/>
      <c r="JE161" s="86"/>
      <c r="JF161" s="86"/>
      <c r="JG161" s="86"/>
      <c r="JH161" s="86"/>
      <c r="JI161" s="86"/>
      <c r="JJ161" s="86"/>
      <c r="JK161" s="86"/>
      <c r="JL161" s="86"/>
      <c r="JM161" s="86"/>
      <c r="JN161" s="86"/>
      <c r="JO161" s="86"/>
      <c r="JP161" s="86"/>
      <c r="JQ161" s="86"/>
      <c r="JR161" s="86"/>
      <c r="JS161" s="86"/>
      <c r="JT161" s="86"/>
      <c r="JU161" s="86"/>
      <c r="JV161" s="86"/>
      <c r="JW161" s="86"/>
      <c r="JX161" s="86"/>
      <c r="JY161" s="86"/>
      <c r="JZ161" s="86"/>
      <c r="KA161" s="86"/>
      <c r="KB161" s="86"/>
      <c r="KC161" s="86"/>
      <c r="KD161" s="86"/>
      <c r="KE161" s="86"/>
      <c r="KF161" s="106"/>
    </row>
    <row r="162" spans="11:292" ht="30" hidden="1" customHeight="1" x14ac:dyDescent="0.45">
      <c r="AA162" s="237"/>
      <c r="AB162" s="350"/>
      <c r="AC162" s="350"/>
      <c r="AD162" s="350"/>
      <c r="AE162" s="237"/>
      <c r="AF162" s="237"/>
      <c r="AG162" s="237"/>
      <c r="AH162" s="237"/>
      <c r="AI162" s="237"/>
      <c r="AJ162" s="237"/>
      <c r="AK162" s="237"/>
      <c r="AL162" s="237"/>
      <c r="AM162" s="237"/>
      <c r="AN162" s="237"/>
      <c r="AO162" s="237"/>
      <c r="DA162" s="9">
        <f>IF(OR(DA161=1,DA161=2),1,2)</f>
        <v>1</v>
      </c>
      <c r="DB162" s="96"/>
      <c r="DC162" s="96"/>
      <c r="DD162" s="232" t="str">
        <f>IF(DA162="","",IF(DA162=1,GD312,IF(DA162=2,GE312,IF(DA162=3,GF312,""))))</f>
        <v>定性分析</v>
      </c>
      <c r="DE162" s="96"/>
      <c r="DF162" s="96"/>
      <c r="DG162" s="96"/>
      <c r="DQ162" s="96"/>
      <c r="DR162" s="96" t="s">
        <v>136</v>
      </c>
      <c r="DS162" s="96" t="s">
        <v>254</v>
      </c>
      <c r="DT162" s="103" t="s">
        <v>338</v>
      </c>
      <c r="DU162" s="96"/>
      <c r="DV162" s="96"/>
      <c r="DW162" s="96"/>
      <c r="DX162" s="96" t="s">
        <v>106</v>
      </c>
      <c r="DY162" s="96" t="s">
        <v>286</v>
      </c>
      <c r="DZ162" s="96"/>
      <c r="EA162" s="121" t="str">
        <f>IF($DA$254=99,EA133,IF($DA$254=1,AG155,""))</f>
        <v/>
      </c>
      <c r="EB162" s="96"/>
      <c r="EH162" s="129"/>
      <c r="EI162" s="132" t="str">
        <f>IF(AND(AE200=$GD$334,AG200=$GD$335,AB200&lt;&gt;""),AB200&amp;" 様","")</f>
        <v/>
      </c>
      <c r="EJ162" s="132" t="str">
        <f>IF(AND(AE200=$GD$334,AG200=$GE$335,AB200&lt;&gt;""),AB200&amp;" 様","")</f>
        <v/>
      </c>
      <c r="EK162" s="132" t="str">
        <f>IF(AND(AE200=$GD$334,AG200=$GD$335),AH200&amp;";","")</f>
        <v/>
      </c>
      <c r="EL162" s="132" t="str">
        <f>IF(AND(AE200=$GD$334,AG200=$GE$335),AH200&amp;";","")</f>
        <v/>
      </c>
      <c r="EM162" s="132" t="str">
        <f>IF(AND(AE200=$GE$334,AG200=$GD$335,AB200&lt;&gt;""),AB200&amp;" 様","")</f>
        <v/>
      </c>
      <c r="EN162" s="132" t="str">
        <f>IF(AND(AE200=$GE$334,AG200=$GE$335,AB200&lt;&gt;""),AB200&amp;" 様","")</f>
        <v/>
      </c>
      <c r="EO162" s="132" t="str">
        <f>IF(AND(AE200=$GE$334,AG200=$GD$335),AH200&amp;";","")</f>
        <v/>
      </c>
      <c r="EP162" s="132" t="str">
        <f>IF(AND(AE200=$GE$334,AG200=$GE$335),AH200&amp;";","")</f>
        <v/>
      </c>
      <c r="EQ162" s="131"/>
      <c r="EX162" s="96" t="str">
        <f>O153</f>
        <v>*必須</v>
      </c>
      <c r="EY162" s="96">
        <f>IF(EX162="","",IF(AND(EX162="*必須",DA162&lt;&gt;""),1,""))</f>
        <v>1</v>
      </c>
      <c r="EZ162" s="96"/>
      <c r="FA162" s="96">
        <f>COUNTIF(EX161:EX169,"*必須")</f>
        <v>2</v>
      </c>
      <c r="FB162" s="96">
        <f>COUNT(EY161:EY169)</f>
        <v>1</v>
      </c>
      <c r="FC162" s="96"/>
      <c r="FD162" s="119">
        <f t="shared" si="7"/>
        <v>0</v>
      </c>
      <c r="FE162" s="96" t="str">
        <f>IF(FD162="","",IF(AND(FD162="*必須",AG155&lt;&gt;""),1,""))</f>
        <v/>
      </c>
      <c r="FF162" s="96"/>
      <c r="FG162" s="96"/>
      <c r="FH162" s="96"/>
      <c r="GA162" s="96"/>
      <c r="GB162" s="96"/>
      <c r="GC162" s="96"/>
      <c r="GD162" s="96"/>
      <c r="GE162" s="96"/>
      <c r="GF162" s="96"/>
      <c r="GG162" s="96"/>
      <c r="GH162" s="96"/>
      <c r="GI162" s="96"/>
      <c r="GJ162" s="96"/>
      <c r="GK162" s="96"/>
      <c r="GL162" s="96"/>
      <c r="GM162" s="96"/>
      <c r="GN162" s="96"/>
      <c r="GO162" s="96"/>
      <c r="GP162" s="96"/>
      <c r="GQ162" s="96"/>
      <c r="IA162" s="105"/>
      <c r="IB162" s="86"/>
      <c r="IC162" s="86"/>
      <c r="ID162" s="86"/>
      <c r="IE162" s="86"/>
      <c r="IF162" s="86"/>
      <c r="IG162" s="86"/>
      <c r="IH162" s="86"/>
      <c r="II162" s="86"/>
      <c r="IJ162" s="86"/>
      <c r="IK162" s="86"/>
      <c r="IL162" s="86"/>
      <c r="IM162" s="86"/>
      <c r="IN162" s="86"/>
      <c r="IO162" s="86"/>
      <c r="IP162" s="86"/>
      <c r="IQ162" s="86"/>
      <c r="IR162" s="86"/>
      <c r="IS162" s="86"/>
      <c r="IT162" s="86"/>
      <c r="IU162" s="86"/>
      <c r="IV162" s="106"/>
      <c r="IY162" s="105"/>
      <c r="IZ162" s="86"/>
      <c r="JA162" s="86"/>
      <c r="JB162" s="86"/>
      <c r="JC162" s="86"/>
      <c r="JD162" s="86"/>
      <c r="JE162" s="86"/>
      <c r="JF162" s="86"/>
      <c r="JG162" s="86"/>
      <c r="JH162" s="86"/>
      <c r="JI162" s="86"/>
      <c r="JJ162" s="86"/>
      <c r="JK162" s="86"/>
      <c r="JL162" s="86"/>
      <c r="JM162" s="86"/>
      <c r="JN162" s="86"/>
      <c r="JO162" s="86"/>
      <c r="JP162" s="86"/>
      <c r="JQ162" s="86"/>
      <c r="JR162" s="86"/>
      <c r="JS162" s="86"/>
      <c r="JT162" s="86"/>
      <c r="JU162" s="86"/>
      <c r="JV162" s="86"/>
      <c r="JW162" s="86"/>
      <c r="JX162" s="86"/>
      <c r="JY162" s="86"/>
      <c r="JZ162" s="86"/>
      <c r="KA162" s="86"/>
      <c r="KB162" s="86"/>
      <c r="KC162" s="86"/>
      <c r="KD162" s="86"/>
      <c r="KE162" s="86"/>
      <c r="KF162" s="106"/>
    </row>
    <row r="163" spans="11:292" ht="30" hidden="1" customHeight="1" x14ac:dyDescent="0.45">
      <c r="AA163" s="237"/>
      <c r="AB163" s="350"/>
      <c r="AC163" s="350"/>
      <c r="AD163" s="350"/>
      <c r="AE163" s="237"/>
      <c r="AF163" s="249"/>
      <c r="AG163" s="237"/>
      <c r="AH163" s="237"/>
      <c r="AI163" s="237"/>
      <c r="AJ163" s="237"/>
      <c r="AK163" s="237"/>
      <c r="AL163" s="237"/>
      <c r="AM163" s="237"/>
      <c r="AN163" s="237"/>
      <c r="AO163" s="237"/>
      <c r="DA163" s="95"/>
      <c r="DB163" s="96"/>
      <c r="DC163" s="96"/>
      <c r="DD163" s="96"/>
      <c r="DE163" s="96"/>
      <c r="DF163" s="96" t="s">
        <v>260</v>
      </c>
      <c r="DG163" s="96"/>
      <c r="DQ163" s="96"/>
      <c r="DR163" s="96"/>
      <c r="DS163" s="96"/>
      <c r="DT163" s="96"/>
      <c r="DU163" s="96"/>
      <c r="DV163" s="96"/>
      <c r="DW163" s="96"/>
      <c r="DX163" s="96" t="s">
        <v>162</v>
      </c>
      <c r="DY163" s="96" t="s">
        <v>287</v>
      </c>
      <c r="DZ163" s="96"/>
      <c r="EA163" s="121" t="str">
        <f>IF($DA$254=99,EA134,IF($DA$254=1,AG156,""))</f>
        <v/>
      </c>
      <c r="EB163" s="96"/>
      <c r="EH163" s="129"/>
      <c r="EI163" s="132" t="str">
        <f>IF(AND(AE201=$GD$334,AG201=$GD$335,AB201&lt;&gt;""),AB201&amp;" 様","")</f>
        <v/>
      </c>
      <c r="EJ163" s="132" t="str">
        <f>IF(AND(AE201=$GD$334,AG201=$GE$335,AB201&lt;&gt;""),AB201&amp;" 様","")</f>
        <v/>
      </c>
      <c r="EK163" s="132" t="str">
        <f>IF(AND(AE201=$GD$334,AG201=$GD$335),AH201&amp;";","")</f>
        <v/>
      </c>
      <c r="EL163" s="132" t="str">
        <f>IF(AND(AE201=$GD$334,AG201=$GE$335),AH201&amp;";","")</f>
        <v/>
      </c>
      <c r="EM163" s="132" t="str">
        <f>IF(AND(AE201=$GE$334,AG201=$GD$335,AB201&lt;&gt;""),AB201&amp;" 様","")</f>
        <v/>
      </c>
      <c r="EN163" s="132" t="str">
        <f>IF(AND(AE201=$GE$334,AG201=$GE$335,AB201&lt;&gt;""),AB201&amp;" 様","")</f>
        <v/>
      </c>
      <c r="EO163" s="132" t="str">
        <f>IF(AND(AE201=$GE$334,AG201=$GD$335),AH201&amp;";","")</f>
        <v/>
      </c>
      <c r="EP163" s="132" t="str">
        <f>IF(AND(AE201=$GE$334,AG201=$GE$335),AH201&amp;";","")</f>
        <v/>
      </c>
      <c r="EQ163" s="131"/>
      <c r="EX163" s="96"/>
      <c r="EY163" s="96"/>
      <c r="EZ163" s="96"/>
      <c r="FA163" s="96"/>
      <c r="FB163" s="96"/>
      <c r="FC163" s="96"/>
      <c r="FD163" s="119">
        <f t="shared" si="7"/>
        <v>0</v>
      </c>
      <c r="FE163" s="96" t="str">
        <f>IF(FD163="","",IF(AND(FD163="*必須",AG156&lt;&gt;""),1,""))</f>
        <v/>
      </c>
      <c r="FF163" s="96"/>
      <c r="FG163" s="96"/>
      <c r="FH163" s="96"/>
      <c r="GA163" s="96"/>
      <c r="GB163" s="96"/>
      <c r="GC163" s="96"/>
      <c r="GD163" s="96"/>
      <c r="GE163" s="96"/>
      <c r="GF163" s="96"/>
      <c r="GG163" s="96"/>
      <c r="GH163" s="96"/>
      <c r="GI163" s="96"/>
      <c r="GJ163" s="96"/>
      <c r="GK163" s="96"/>
      <c r="GL163" s="96"/>
      <c r="GM163" s="96"/>
      <c r="GN163" s="96"/>
      <c r="GO163" s="96"/>
      <c r="GP163" s="96"/>
      <c r="GQ163" s="96"/>
      <c r="IA163" s="105"/>
      <c r="IB163" s="86"/>
      <c r="IC163" s="86"/>
      <c r="ID163" s="86"/>
      <c r="IE163" s="86"/>
      <c r="IF163" s="86"/>
      <c r="IG163" s="86"/>
      <c r="IH163" s="86"/>
      <c r="II163" s="86"/>
      <c r="IJ163" s="86"/>
      <c r="IK163" s="86"/>
      <c r="IL163" s="86"/>
      <c r="IM163" s="86"/>
      <c r="IN163" s="86"/>
      <c r="IO163" s="86"/>
      <c r="IP163" s="86"/>
      <c r="IQ163" s="86"/>
      <c r="IR163" s="86"/>
      <c r="IS163" s="86"/>
      <c r="IT163" s="86"/>
      <c r="IU163" s="86"/>
      <c r="IV163" s="106"/>
      <c r="IY163" s="105"/>
      <c r="IZ163" s="86"/>
      <c r="JA163" s="86"/>
      <c r="JB163" s="86"/>
      <c r="JC163" s="86"/>
      <c r="JD163" s="86"/>
      <c r="JE163" s="86"/>
      <c r="JF163" s="86"/>
      <c r="JG163" s="86"/>
      <c r="JH163" s="86"/>
      <c r="JI163" s="86"/>
      <c r="JJ163" s="86"/>
      <c r="JK163" s="86"/>
      <c r="JL163" s="86"/>
      <c r="JM163" s="86"/>
      <c r="JN163" s="86"/>
      <c r="JO163" s="86"/>
      <c r="JP163" s="86"/>
      <c r="JQ163" s="86"/>
      <c r="JR163" s="86"/>
      <c r="JS163" s="86"/>
      <c r="JT163" s="86"/>
      <c r="JU163" s="86"/>
      <c r="JV163" s="86"/>
      <c r="JW163" s="86"/>
      <c r="JX163" s="86"/>
      <c r="JY163" s="86"/>
      <c r="JZ163" s="86"/>
      <c r="KA163" s="86"/>
      <c r="KB163" s="86"/>
      <c r="KC163" s="86"/>
      <c r="KD163" s="86"/>
      <c r="KE163" s="86"/>
      <c r="KF163" s="106"/>
    </row>
    <row r="164" spans="11:292" ht="30" hidden="1" customHeight="1" x14ac:dyDescent="0.45">
      <c r="AA164" s="237"/>
      <c r="AB164" s="237"/>
      <c r="AC164" s="237"/>
      <c r="AD164" s="237"/>
      <c r="AE164" s="237"/>
      <c r="AF164" s="237"/>
      <c r="AG164" s="237"/>
      <c r="AH164" s="237"/>
      <c r="AI164" s="352"/>
      <c r="AJ164" s="237"/>
      <c r="AK164" s="237"/>
      <c r="AL164" s="237"/>
      <c r="AM164" s="237"/>
      <c r="AN164" s="237"/>
      <c r="AO164" s="237"/>
      <c r="DA164" s="9">
        <f>IF(OR(DA161=1,DA161=3),1,2)</f>
        <v>1</v>
      </c>
      <c r="DB164" s="96"/>
      <c r="DC164" s="96"/>
      <c r="DD164" s="232" t="str">
        <f>IF(DA164="","",IF(DA164=1,GD313,IF(DA164=2,GE313,"")))</f>
        <v>JIS A 1481-1</v>
      </c>
      <c r="DE164" s="96"/>
      <c r="DF164" s="232" t="str">
        <f>IF(DA164="","",IF(DA164=1,"1481-1",IF(DA164=2,"★1481-2★","")))</f>
        <v>1481-1</v>
      </c>
      <c r="DG164" s="96"/>
      <c r="DQ164" s="96"/>
      <c r="DR164" s="96" t="s">
        <v>10</v>
      </c>
      <c r="DS164" s="96" t="s">
        <v>255</v>
      </c>
      <c r="DT164" s="103" t="s">
        <v>318</v>
      </c>
      <c r="DU164" s="96"/>
      <c r="DV164" s="96"/>
      <c r="EH164" s="129"/>
      <c r="EI164" s="132" t="str">
        <f>IF(AND(AE202=$GD$334,AG202=$GD$335,AB202&lt;&gt;""),AB202&amp;" 様","")</f>
        <v/>
      </c>
      <c r="EJ164" s="132" t="str">
        <f t="shared" ref="EJ164" si="8">IF(AND(AE202=$GD$334,AG202=$GE$335,AB202&lt;&gt;""),AB202&amp;" 様","")</f>
        <v/>
      </c>
      <c r="EK164" s="132" t="str">
        <f t="shared" ref="EK164" si="9">IF(AND(AE202=$GD$334,AG202=$GD$335),AH202&amp;";","")</f>
        <v/>
      </c>
      <c r="EL164" s="132" t="str">
        <f t="shared" ref="EL164" si="10">IF(AND(AE202=$GD$334,AG202=$GE$335),AH202&amp;";","")</f>
        <v/>
      </c>
      <c r="EM164" s="132" t="str">
        <f t="shared" ref="EM164" si="11">IF(AND(AE202=$GE$334,AG202=$GD$335,AB202&lt;&gt;""),AB202&amp;" 様","")</f>
        <v/>
      </c>
      <c r="EN164" s="132" t="str">
        <f t="shared" ref="EN164" si="12">IF(AND(AE202=$GE$334,AG202=$GE$335,AB202&lt;&gt;""),AB202&amp;" 様","")</f>
        <v/>
      </c>
      <c r="EO164" s="132" t="str">
        <f t="shared" ref="EO164" si="13">IF(AND(AE202=$GE$334,AG202=$GD$335),AH202&amp;";","")</f>
        <v/>
      </c>
      <c r="EP164" s="132" t="str">
        <f t="shared" ref="EP164" si="14">IF(AND(AE202=$GE$334,AG202=$GE$335),AH202&amp;";","")</f>
        <v/>
      </c>
      <c r="EQ164" s="131"/>
      <c r="EX164" s="96">
        <f>O155</f>
        <v>0</v>
      </c>
      <c r="EY164" s="96" t="str">
        <f t="shared" ref="EY164" si="15">IF(EX164="","",IF(AND(EX164="*必須",DA164&lt;&gt;""),1,""))</f>
        <v/>
      </c>
      <c r="EZ164" s="96"/>
      <c r="FA164" s="96" t="s">
        <v>484</v>
      </c>
      <c r="FB164" s="136">
        <f>FA162-FB162</f>
        <v>1</v>
      </c>
      <c r="FC164" s="96"/>
      <c r="FD164" s="96"/>
      <c r="FE164" s="96"/>
      <c r="FF164" s="96"/>
      <c r="FG164" s="96"/>
      <c r="FH164" s="96"/>
      <c r="GA164" s="96"/>
      <c r="GB164" s="96"/>
      <c r="GC164" s="96"/>
      <c r="GD164" s="96"/>
      <c r="GE164" s="96"/>
      <c r="GF164" s="96"/>
      <c r="GG164" s="96"/>
      <c r="GH164" s="96"/>
      <c r="GI164" s="96"/>
      <c r="GJ164" s="96"/>
      <c r="GK164" s="96"/>
      <c r="GL164" s="96"/>
      <c r="GM164" s="96"/>
      <c r="GN164" s="96"/>
      <c r="GO164" s="96"/>
      <c r="GP164" s="96"/>
      <c r="GQ164" s="96"/>
      <c r="IA164" s="105"/>
      <c r="IB164" s="86"/>
      <c r="IC164" s="86"/>
      <c r="ID164" s="86"/>
      <c r="IE164" s="86"/>
      <c r="IF164" s="86"/>
      <c r="IG164" s="86"/>
      <c r="IH164" s="86"/>
      <c r="II164" s="86"/>
      <c r="IJ164" s="86"/>
      <c r="IK164" s="86"/>
      <c r="IL164" s="86"/>
      <c r="IM164" s="86"/>
      <c r="IN164" s="86"/>
      <c r="IO164" s="86"/>
      <c r="IP164" s="86"/>
      <c r="IQ164" s="86"/>
      <c r="IR164" s="86"/>
      <c r="IS164" s="86"/>
      <c r="IT164" s="86"/>
      <c r="IU164" s="86"/>
      <c r="IV164" s="106"/>
      <c r="IY164" s="105"/>
      <c r="IZ164" s="86"/>
      <c r="JA164" s="86"/>
      <c r="JB164" s="86"/>
      <c r="JC164" s="86"/>
      <c r="JD164" s="86"/>
      <c r="JE164" s="86"/>
      <c r="JF164" s="86"/>
      <c r="JG164" s="86"/>
      <c r="JH164" s="86"/>
      <c r="JI164" s="86"/>
      <c r="JJ164" s="86"/>
      <c r="JK164" s="86"/>
      <c r="JL164" s="86"/>
      <c r="JM164" s="86"/>
      <c r="JN164" s="86"/>
      <c r="JO164" s="86"/>
      <c r="JP164" s="86"/>
      <c r="JQ164" s="86"/>
      <c r="JR164" s="86"/>
      <c r="JS164" s="86"/>
      <c r="JT164" s="86"/>
      <c r="JU164" s="86"/>
      <c r="JV164" s="86"/>
      <c r="JW164" s="86"/>
      <c r="JX164" s="86"/>
      <c r="JY164" s="86"/>
      <c r="JZ164" s="86"/>
      <c r="KA164" s="86"/>
      <c r="KB164" s="86"/>
      <c r="KC164" s="86"/>
      <c r="KD164" s="86"/>
      <c r="KE164" s="86"/>
      <c r="KF164" s="106"/>
    </row>
    <row r="165" spans="11:292" ht="30" hidden="1" customHeight="1" x14ac:dyDescent="0.45">
      <c r="DA165" s="101" t="str">
        <f>IF(AND(DA164=2,P157=GE315),99,"")</f>
        <v/>
      </c>
      <c r="DB165" s="96"/>
      <c r="DC165" s="96"/>
      <c r="DD165" s="96"/>
      <c r="DE165" s="96"/>
      <c r="DF165" s="96"/>
      <c r="DG165" s="96" t="s">
        <v>260</v>
      </c>
      <c r="DQ165" s="96"/>
      <c r="DR165" s="96"/>
      <c r="DS165" s="96"/>
      <c r="DT165" s="96"/>
      <c r="DU165" s="96"/>
      <c r="DV165" s="96"/>
      <c r="EH165" s="129"/>
      <c r="EI165" s="132" t="str">
        <f>IF(AND(AE203=$GD$334,AG203=$GD$335,AB203&lt;&gt;""),AB203&amp;" 様","")</f>
        <v/>
      </c>
      <c r="EJ165" s="132" t="str">
        <f>IF(AND(AE203=$GD$334,AG203=$GE$335,AB203&lt;&gt;""),AB203&amp;" 様","")</f>
        <v/>
      </c>
      <c r="EK165" s="132" t="str">
        <f>IF(AND(AE203=$GD$334,AG203=$GD$335),AH203&amp;";","")</f>
        <v/>
      </c>
      <c r="EL165" s="132" t="str">
        <f>IF(AND(AE203=$GD$334,AG203=$GE$335),AH203&amp;";","")</f>
        <v/>
      </c>
      <c r="EM165" s="132" t="str">
        <f>IF(AND(AE203=$GE$334,AG203=$GD$335,AB203&lt;&gt;""),AB203&amp;" 様","")</f>
        <v/>
      </c>
      <c r="EN165" s="132" t="str">
        <f>IF(AND(AE203=$GE$334,AG203=$GE$335,AB203&lt;&gt;""),AB203&amp;" 様","")</f>
        <v/>
      </c>
      <c r="EO165" s="132" t="str">
        <f>IF(AND(AE203=$GE$334,AG203=$GD$335),AH203&amp;";","")</f>
        <v/>
      </c>
      <c r="EP165" s="132" t="str">
        <f>IF(AND(AE203=$GE$334,AG203=$GE$335),AH203&amp;";","")</f>
        <v/>
      </c>
      <c r="EQ165" s="131"/>
      <c r="EX165" s="96"/>
      <c r="EY165" s="96"/>
      <c r="EZ165" s="96"/>
      <c r="FA165" s="96"/>
      <c r="FB165" s="96">
        <f>IF(DA165="",0,DA165)</f>
        <v>0</v>
      </c>
      <c r="FC165" s="96"/>
      <c r="FD165" s="96"/>
      <c r="FE165" s="96"/>
      <c r="FF165" s="96"/>
      <c r="FG165" s="96"/>
      <c r="FH165" s="96"/>
      <c r="GA165" s="96"/>
      <c r="GB165" s="96"/>
      <c r="GC165" s="96"/>
      <c r="GD165" s="96"/>
      <c r="GE165" s="96"/>
      <c r="GF165" s="96"/>
      <c r="GG165" s="96"/>
      <c r="GH165" s="96"/>
      <c r="GI165" s="96"/>
      <c r="GJ165" s="96"/>
      <c r="GK165" s="96"/>
      <c r="GL165" s="96"/>
      <c r="GM165" s="96"/>
      <c r="GN165" s="96"/>
      <c r="GO165" s="96"/>
      <c r="GP165" s="96"/>
      <c r="GQ165" s="96"/>
      <c r="IA165" s="105"/>
      <c r="IB165" s="86"/>
      <c r="IC165" s="86"/>
      <c r="ID165" s="86"/>
      <c r="IE165" s="86"/>
      <c r="IF165" s="86"/>
      <c r="IG165" s="86"/>
      <c r="IH165" s="86"/>
      <c r="II165" s="86"/>
      <c r="IJ165" s="86"/>
      <c r="IK165" s="86"/>
      <c r="IL165" s="86"/>
      <c r="IM165" s="86"/>
      <c r="IN165" s="86"/>
      <c r="IO165" s="86"/>
      <c r="IP165" s="86"/>
      <c r="IQ165" s="86"/>
      <c r="IR165" s="86"/>
      <c r="IS165" s="86"/>
      <c r="IT165" s="86"/>
      <c r="IU165" s="86"/>
      <c r="IV165" s="106"/>
      <c r="IY165" s="105"/>
      <c r="IZ165" s="86"/>
      <c r="JA165" s="86"/>
      <c r="JB165" s="86"/>
      <c r="JC165" s="86"/>
      <c r="JD165" s="86"/>
      <c r="JE165" s="86"/>
      <c r="JF165" s="86"/>
      <c r="JG165" s="86"/>
      <c r="JH165" s="86"/>
      <c r="JI165" s="86"/>
      <c r="JJ165" s="86"/>
      <c r="JK165" s="86"/>
      <c r="JL165" s="86"/>
      <c r="JM165" s="86"/>
      <c r="JN165" s="86"/>
      <c r="JO165" s="86"/>
      <c r="JP165" s="86"/>
      <c r="JQ165" s="86"/>
      <c r="JR165" s="86"/>
      <c r="JS165" s="86"/>
      <c r="JT165" s="86"/>
      <c r="JU165" s="86"/>
      <c r="JV165" s="86"/>
      <c r="JW165" s="86"/>
      <c r="JX165" s="86"/>
      <c r="JY165" s="86"/>
      <c r="JZ165" s="86"/>
      <c r="KA165" s="86"/>
      <c r="KB165" s="86"/>
      <c r="KC165" s="86"/>
      <c r="KD165" s="86"/>
      <c r="KE165" s="86"/>
      <c r="KF165" s="106"/>
    </row>
    <row r="166" spans="11:292" ht="22.5" hidden="1" customHeight="1" x14ac:dyDescent="0.45">
      <c r="DA166" s="95" t="s">
        <v>229</v>
      </c>
      <c r="DB166" s="96"/>
      <c r="DC166" s="96"/>
      <c r="DD166" s="96"/>
      <c r="DE166" s="98" t="s">
        <v>230</v>
      </c>
      <c r="DF166" s="96" t="str">
        <f>IF(P157="","",IF(DA164=2,GE316,IF(P157="層別分析",GE315,IF(P157="不要",GF315,"手-"&amp;P157))))</f>
        <v/>
      </c>
      <c r="DG166" s="96" t="str">
        <f>IF(DF166="","",IF(DF166="層別分析","層別分析",IF(DF166="不要","_",IF(DF166="-","_","手-"&amp;P157))))</f>
        <v/>
      </c>
      <c r="DQ166" s="96"/>
      <c r="DR166" s="96" t="s">
        <v>138</v>
      </c>
      <c r="DS166" s="96" t="s">
        <v>256</v>
      </c>
      <c r="DT166" s="103" t="s">
        <v>319</v>
      </c>
      <c r="DU166" s="96"/>
      <c r="DV166" s="96"/>
      <c r="DW166" s="23" t="s">
        <v>293</v>
      </c>
      <c r="DX166" s="23"/>
      <c r="EH166" s="129"/>
      <c r="EI166" s="132"/>
      <c r="EJ166" s="132"/>
      <c r="EK166" s="132"/>
      <c r="EL166" s="132"/>
      <c r="EM166" s="132"/>
      <c r="EN166" s="132"/>
      <c r="EO166" s="132"/>
      <c r="EP166" s="132"/>
      <c r="EQ166" s="131"/>
      <c r="EX166" s="96" t="str">
        <f>O157</f>
        <v>*必須</v>
      </c>
      <c r="EY166" s="96" t="str">
        <f>IF(EX166="","",IF(AND(EX166="*必須",P157&lt;&gt;""),1,""))</f>
        <v/>
      </c>
      <c r="EZ166" s="96"/>
      <c r="FA166" s="96"/>
      <c r="FB166" s="96"/>
      <c r="FC166" s="96"/>
      <c r="FD166" s="96"/>
      <c r="FE166" s="96"/>
      <c r="FF166" s="96"/>
      <c r="FG166" s="96"/>
      <c r="FH166" s="96"/>
      <c r="GA166" s="96"/>
      <c r="GB166" s="96"/>
      <c r="GC166" s="96"/>
      <c r="GD166" s="96"/>
      <c r="GE166" s="96"/>
      <c r="GF166" s="96"/>
      <c r="GG166" s="96"/>
      <c r="GH166" s="96"/>
      <c r="GI166" s="96"/>
      <c r="GJ166" s="96"/>
      <c r="GK166" s="96"/>
      <c r="GL166" s="96"/>
      <c r="GM166" s="96"/>
      <c r="GN166" s="96"/>
      <c r="GO166" s="96"/>
      <c r="GP166" s="96"/>
      <c r="GQ166" s="96"/>
      <c r="IA166" s="105"/>
      <c r="IB166" s="86"/>
      <c r="IC166" s="86"/>
      <c r="ID166" s="86"/>
      <c r="IE166" s="86"/>
      <c r="IF166" s="86"/>
      <c r="IG166" s="86"/>
      <c r="IH166" s="86"/>
      <c r="II166" s="86"/>
      <c r="IJ166" s="86"/>
      <c r="IK166" s="86"/>
      <c r="IL166" s="86"/>
      <c r="IM166" s="86"/>
      <c r="IN166" s="86"/>
      <c r="IO166" s="86"/>
      <c r="IP166" s="86"/>
      <c r="IQ166" s="86"/>
      <c r="IR166" s="86"/>
      <c r="IS166" s="86"/>
      <c r="IT166" s="86"/>
      <c r="IU166" s="86"/>
      <c r="IV166" s="106"/>
      <c r="IY166" s="105"/>
      <c r="IZ166" s="86"/>
      <c r="JA166" s="86"/>
      <c r="JB166" s="86"/>
      <c r="JC166" s="86"/>
      <c r="JD166" s="86"/>
      <c r="JE166" s="86"/>
      <c r="JF166" s="86"/>
      <c r="JG166" s="86"/>
      <c r="JH166" s="86"/>
      <c r="JI166" s="86"/>
      <c r="JJ166" s="86"/>
      <c r="JK166" s="86"/>
      <c r="JL166" s="86"/>
      <c r="JM166" s="86"/>
      <c r="JN166" s="86"/>
      <c r="JO166" s="86"/>
      <c r="JP166" s="86"/>
      <c r="JQ166" s="86"/>
      <c r="JR166" s="86"/>
      <c r="JS166" s="86"/>
      <c r="JT166" s="86"/>
      <c r="JU166" s="86"/>
      <c r="JV166" s="86"/>
      <c r="JW166" s="86"/>
      <c r="JX166" s="86"/>
      <c r="JY166" s="86"/>
      <c r="JZ166" s="86"/>
      <c r="KA166" s="86"/>
      <c r="KB166" s="86"/>
      <c r="KC166" s="86"/>
      <c r="KD166" s="86"/>
      <c r="KE166" s="86"/>
      <c r="KF166" s="106"/>
    </row>
    <row r="167" spans="11:292" ht="22.5" hidden="1" customHeight="1" x14ac:dyDescent="0.45">
      <c r="DA167" s="95"/>
      <c r="DB167" s="96"/>
      <c r="DC167" s="96"/>
      <c r="DD167" s="96"/>
      <c r="DE167" s="96"/>
      <c r="DF167" s="96"/>
      <c r="DG167" s="96"/>
      <c r="DQ167" s="96"/>
      <c r="DR167" s="96"/>
      <c r="DS167" s="96"/>
      <c r="DT167" s="96"/>
      <c r="DU167" s="96"/>
      <c r="DV167" s="96"/>
      <c r="DW167" s="23" t="s">
        <v>291</v>
      </c>
      <c r="DX167" s="23"/>
      <c r="EH167" s="133"/>
      <c r="EI167" s="134"/>
      <c r="EJ167" s="134"/>
      <c r="EK167" s="134"/>
      <c r="EL167" s="134"/>
      <c r="EM167" s="134"/>
      <c r="EN167" s="134"/>
      <c r="EO167" s="134"/>
      <c r="EP167" s="134"/>
      <c r="EQ167" s="135"/>
      <c r="EX167" s="96"/>
      <c r="EY167" s="96"/>
      <c r="EZ167" s="96"/>
      <c r="FA167" s="96"/>
      <c r="FB167" s="96"/>
      <c r="FC167" s="96"/>
      <c r="FD167" s="96"/>
      <c r="FE167" s="96"/>
      <c r="FF167" s="96"/>
      <c r="FG167" s="96"/>
      <c r="FH167" s="96"/>
      <c r="GA167" s="96"/>
      <c r="GB167" s="96"/>
      <c r="GC167" s="96"/>
      <c r="GD167" s="96"/>
      <c r="GE167" s="96"/>
      <c r="GF167" s="96"/>
      <c r="GG167" s="96"/>
      <c r="GH167" s="96"/>
      <c r="GI167" s="96"/>
      <c r="GJ167" s="96"/>
      <c r="GK167" s="96"/>
      <c r="GL167" s="96"/>
      <c r="GM167" s="96"/>
      <c r="GN167" s="96"/>
      <c r="GO167" s="96"/>
      <c r="GP167" s="96"/>
      <c r="GQ167" s="96"/>
      <c r="IA167" s="105"/>
      <c r="IB167" s="86"/>
      <c r="IC167" s="86"/>
      <c r="ID167" s="86"/>
      <c r="IE167" s="86"/>
      <c r="IF167" s="86"/>
      <c r="IG167" s="86"/>
      <c r="IH167" s="86"/>
      <c r="II167" s="86"/>
      <c r="IJ167" s="86"/>
      <c r="IK167" s="86"/>
      <c r="IL167" s="86"/>
      <c r="IM167" s="86"/>
      <c r="IN167" s="86"/>
      <c r="IO167" s="86"/>
      <c r="IP167" s="86"/>
      <c r="IQ167" s="86"/>
      <c r="IR167" s="86"/>
      <c r="IS167" s="86"/>
      <c r="IT167" s="86"/>
      <c r="IU167" s="86"/>
      <c r="IV167" s="106"/>
      <c r="IY167" s="105"/>
      <c r="IZ167" s="86"/>
      <c r="JA167" s="86"/>
      <c r="JB167" s="86"/>
      <c r="JC167" s="86"/>
      <c r="JD167" s="86"/>
      <c r="JE167" s="86"/>
      <c r="JF167" s="86"/>
      <c r="JG167" s="86"/>
      <c r="JH167" s="86"/>
      <c r="JI167" s="86"/>
      <c r="JJ167" s="86"/>
      <c r="JK167" s="86"/>
      <c r="JL167" s="86"/>
      <c r="JM167" s="86"/>
      <c r="JN167" s="86"/>
      <c r="JO167" s="86"/>
      <c r="JP167" s="86"/>
      <c r="JQ167" s="86"/>
      <c r="JR167" s="86"/>
      <c r="JS167" s="86"/>
      <c r="JT167" s="86"/>
      <c r="JU167" s="86"/>
      <c r="JV167" s="86"/>
      <c r="JW167" s="86"/>
      <c r="JX167" s="86"/>
      <c r="JY167" s="86"/>
      <c r="JZ167" s="86"/>
      <c r="KA167" s="86"/>
      <c r="KB167" s="86"/>
      <c r="KC167" s="86"/>
      <c r="KD167" s="86"/>
      <c r="KE167" s="86"/>
      <c r="KF167" s="106"/>
    </row>
    <row r="168" spans="11:292" ht="15.75" hidden="1" customHeight="1" x14ac:dyDescent="0.45">
      <c r="DA168" s="95"/>
      <c r="DB168" s="96"/>
      <c r="DC168" s="96"/>
      <c r="DD168" s="96"/>
      <c r="DE168" s="96"/>
      <c r="DF168" s="96"/>
      <c r="DG168" s="96"/>
      <c r="DQ168" s="96"/>
      <c r="DR168" s="96"/>
      <c r="DS168" s="96"/>
      <c r="DT168" s="96"/>
      <c r="DU168" s="96"/>
      <c r="DV168" s="96"/>
      <c r="EX168" s="96"/>
      <c r="EY168" s="96"/>
      <c r="EZ168" s="96"/>
      <c r="FA168" s="96"/>
      <c r="FB168" s="96"/>
      <c r="FC168" s="96"/>
      <c r="FD168" s="96"/>
      <c r="FE168" s="96"/>
      <c r="FF168" s="96"/>
      <c r="FG168" s="96"/>
      <c r="FH168" s="96"/>
      <c r="GA168" s="96"/>
      <c r="GB168" s="96"/>
      <c r="GC168" s="96"/>
      <c r="GD168" s="96"/>
      <c r="GE168" s="96"/>
      <c r="GF168" s="96"/>
      <c r="GG168" s="96"/>
      <c r="GH168" s="96"/>
      <c r="GI168" s="96"/>
      <c r="GJ168" s="96"/>
      <c r="GK168" s="96"/>
      <c r="GL168" s="96"/>
      <c r="GM168" s="96"/>
      <c r="GN168" s="96"/>
      <c r="GO168" s="96"/>
      <c r="GP168" s="96"/>
      <c r="GQ168" s="96"/>
      <c r="IA168" s="105"/>
      <c r="IB168" s="86"/>
      <c r="IC168" s="86"/>
      <c r="ID168" s="86"/>
      <c r="IE168" s="86"/>
      <c r="IF168" s="86"/>
      <c r="IG168" s="86"/>
      <c r="IH168" s="86"/>
      <c r="II168" s="86"/>
      <c r="IJ168" s="86"/>
      <c r="IK168" s="86"/>
      <c r="IL168" s="86"/>
      <c r="IM168" s="86"/>
      <c r="IN168" s="86"/>
      <c r="IO168" s="86"/>
      <c r="IP168" s="86"/>
      <c r="IQ168" s="86"/>
      <c r="IR168" s="86"/>
      <c r="IS168" s="86"/>
      <c r="IT168" s="86"/>
      <c r="IU168" s="86"/>
      <c r="IV168" s="106"/>
      <c r="IY168" s="105"/>
      <c r="IZ168" s="86"/>
      <c r="JA168" s="86"/>
      <c r="JB168" s="86"/>
      <c r="JC168" s="86"/>
      <c r="JD168" s="86"/>
      <c r="JE168" s="86"/>
      <c r="JF168" s="86"/>
      <c r="JG168" s="86"/>
      <c r="JH168" s="86"/>
      <c r="JI168" s="86"/>
      <c r="JJ168" s="86"/>
      <c r="JK168" s="86"/>
      <c r="JL168" s="86"/>
      <c r="JM168" s="86"/>
      <c r="JN168" s="86"/>
      <c r="JO168" s="86"/>
      <c r="JP168" s="86"/>
      <c r="JQ168" s="86"/>
      <c r="JR168" s="86"/>
      <c r="JS168" s="86"/>
      <c r="JT168" s="86"/>
      <c r="JU168" s="86"/>
      <c r="JV168" s="86"/>
      <c r="JW168" s="86"/>
      <c r="JX168" s="86"/>
      <c r="JY168" s="86"/>
      <c r="JZ168" s="86"/>
      <c r="KA168" s="86"/>
      <c r="KB168" s="86"/>
      <c r="KC168" s="86"/>
      <c r="KD168" s="86"/>
      <c r="KE168" s="86"/>
      <c r="KF168" s="106"/>
    </row>
    <row r="169" spans="11:292" ht="15.75" hidden="1" customHeight="1" x14ac:dyDescent="0.45">
      <c r="DA169" s="95"/>
      <c r="DB169" s="96"/>
      <c r="DC169" s="96"/>
      <c r="DD169" s="96"/>
      <c r="DE169" s="96"/>
      <c r="DF169" s="96"/>
      <c r="DG169" s="96"/>
      <c r="DQ169" s="96"/>
      <c r="DR169" s="96"/>
      <c r="DS169" s="96"/>
      <c r="DT169" s="96"/>
      <c r="DU169" s="96"/>
      <c r="DV169" s="96"/>
      <c r="EX169" s="96"/>
      <c r="EY169" s="96"/>
      <c r="EZ169" s="96"/>
      <c r="FA169" s="96"/>
      <c r="FB169" s="96"/>
      <c r="FC169" s="96"/>
      <c r="FD169" s="96"/>
      <c r="FE169" s="96"/>
      <c r="FF169" s="96"/>
      <c r="FG169" s="96"/>
      <c r="FH169" s="96"/>
      <c r="GA169" s="96"/>
      <c r="GB169" s="96"/>
      <c r="GC169" s="96"/>
      <c r="GD169" s="96"/>
      <c r="GE169" s="96"/>
      <c r="GF169" s="96"/>
      <c r="GG169" s="96"/>
      <c r="GH169" s="96"/>
      <c r="GI169" s="96"/>
      <c r="GJ169" s="96"/>
      <c r="GK169" s="96"/>
      <c r="GL169" s="96"/>
      <c r="GM169" s="96"/>
      <c r="GN169" s="96"/>
      <c r="GO169" s="96"/>
      <c r="GP169" s="96"/>
      <c r="GQ169" s="96"/>
      <c r="IA169" s="105"/>
      <c r="IB169" s="86"/>
      <c r="IC169" s="86"/>
      <c r="ID169" s="86"/>
      <c r="IE169" s="86"/>
      <c r="IF169" s="86"/>
      <c r="IG169" s="86"/>
      <c r="IH169" s="86"/>
      <c r="II169" s="86"/>
      <c r="IJ169" s="86"/>
      <c r="IK169" s="86"/>
      <c r="IL169" s="86"/>
      <c r="IM169" s="86"/>
      <c r="IN169" s="86"/>
      <c r="IO169" s="86"/>
      <c r="IP169" s="86"/>
      <c r="IQ169" s="86"/>
      <c r="IR169" s="86"/>
      <c r="IS169" s="86"/>
      <c r="IT169" s="86"/>
      <c r="IU169" s="86"/>
      <c r="IV169" s="106"/>
      <c r="IY169" s="105"/>
      <c r="IZ169" s="86"/>
      <c r="JA169" s="86"/>
      <c r="JB169" s="86"/>
      <c r="JC169" s="86"/>
      <c r="JD169" s="86"/>
      <c r="JE169" s="86"/>
      <c r="JF169" s="86"/>
      <c r="JG169" s="86"/>
      <c r="JH169" s="86"/>
      <c r="JI169" s="86"/>
      <c r="JJ169" s="86"/>
      <c r="JK169" s="86"/>
      <c r="JL169" s="86"/>
      <c r="JM169" s="86"/>
      <c r="JN169" s="86"/>
      <c r="JO169" s="86"/>
      <c r="JP169" s="86"/>
      <c r="JQ169" s="86"/>
      <c r="JR169" s="86"/>
      <c r="JS169" s="86"/>
      <c r="JT169" s="86"/>
      <c r="JU169" s="86"/>
      <c r="JV169" s="86"/>
      <c r="JW169" s="86"/>
      <c r="JX169" s="86"/>
      <c r="JY169" s="86"/>
      <c r="JZ169" s="86"/>
      <c r="KA169" s="86"/>
      <c r="KB169" s="86"/>
      <c r="KC169" s="86"/>
      <c r="KD169" s="86"/>
      <c r="KE169" s="86"/>
      <c r="KF169" s="106"/>
    </row>
    <row r="170" spans="11:292" ht="15.75" hidden="1" customHeight="1" x14ac:dyDescent="0.45">
      <c r="DA170" s="95"/>
      <c r="DB170" s="96"/>
      <c r="DC170" s="96"/>
      <c r="DD170" s="96"/>
      <c r="DE170" s="96"/>
      <c r="DF170" s="96"/>
      <c r="DG170" s="96"/>
      <c r="DQ170" s="96"/>
      <c r="DR170" s="96"/>
      <c r="DS170" s="96"/>
      <c r="DT170" s="96"/>
      <c r="DU170" s="96"/>
      <c r="DV170" s="96"/>
      <c r="EX170" s="96"/>
      <c r="EY170" s="96"/>
      <c r="EZ170" s="96"/>
      <c r="FA170" s="96"/>
      <c r="FB170" s="96"/>
      <c r="FC170" s="96"/>
      <c r="FD170" s="96"/>
      <c r="FE170" s="96"/>
      <c r="FF170" s="96"/>
      <c r="FG170" s="96"/>
      <c r="FH170" s="96"/>
      <c r="GA170" s="96"/>
      <c r="GB170" s="96"/>
      <c r="GC170" s="96"/>
      <c r="GD170" s="96"/>
      <c r="GE170" s="96"/>
      <c r="GF170" s="96"/>
      <c r="GG170" s="96"/>
      <c r="GH170" s="96"/>
      <c r="GI170" s="96"/>
      <c r="GJ170" s="96"/>
      <c r="GK170" s="96"/>
      <c r="GL170" s="96"/>
      <c r="GM170" s="96"/>
      <c r="GN170" s="96"/>
      <c r="GO170" s="96"/>
      <c r="GP170" s="96"/>
      <c r="GQ170" s="96"/>
      <c r="IA170" s="105"/>
      <c r="IB170" s="86"/>
      <c r="IC170" s="86"/>
      <c r="ID170" s="86"/>
      <c r="IE170" s="86"/>
      <c r="IF170" s="86"/>
      <c r="IG170" s="86"/>
      <c r="IH170" s="86"/>
      <c r="II170" s="86"/>
      <c r="IJ170" s="86"/>
      <c r="IK170" s="86"/>
      <c r="IL170" s="86"/>
      <c r="IM170" s="86"/>
      <c r="IN170" s="86"/>
      <c r="IO170" s="86"/>
      <c r="IP170" s="86"/>
      <c r="IQ170" s="86"/>
      <c r="IR170" s="86"/>
      <c r="IS170" s="86"/>
      <c r="IT170" s="86"/>
      <c r="IU170" s="86"/>
      <c r="IV170" s="106"/>
      <c r="IY170" s="105"/>
      <c r="IZ170" s="86"/>
      <c r="JA170" s="86"/>
      <c r="JB170" s="86"/>
      <c r="JC170" s="86"/>
      <c r="JD170" s="86"/>
      <c r="JE170" s="86"/>
      <c r="JF170" s="86"/>
      <c r="JG170" s="86"/>
      <c r="JH170" s="86"/>
      <c r="JI170" s="86"/>
      <c r="JJ170" s="86"/>
      <c r="JK170" s="86"/>
      <c r="JL170" s="86"/>
      <c r="JM170" s="86"/>
      <c r="JN170" s="86"/>
      <c r="JO170" s="86"/>
      <c r="JP170" s="86"/>
      <c r="JQ170" s="86"/>
      <c r="JR170" s="86"/>
      <c r="JS170" s="86"/>
      <c r="JT170" s="86"/>
      <c r="JU170" s="86"/>
      <c r="JV170" s="86"/>
      <c r="JW170" s="86"/>
      <c r="JX170" s="86"/>
      <c r="JY170" s="86"/>
      <c r="JZ170" s="86"/>
      <c r="KA170" s="86"/>
      <c r="KB170" s="86"/>
      <c r="KC170" s="86"/>
      <c r="KD170" s="86"/>
      <c r="KE170" s="86"/>
      <c r="KF170" s="106"/>
    </row>
    <row r="171" spans="11:292" ht="15.75" hidden="1" customHeight="1" x14ac:dyDescent="0.45">
      <c r="DA171" s="95"/>
      <c r="DB171" s="96"/>
      <c r="DC171" s="96"/>
      <c r="DD171" s="96"/>
      <c r="DE171" s="96"/>
      <c r="DF171" s="96"/>
      <c r="DG171" s="96"/>
      <c r="DQ171" s="96"/>
      <c r="DR171" s="96"/>
      <c r="DS171" s="96"/>
      <c r="DT171" s="96"/>
      <c r="DU171" s="96"/>
      <c r="DV171" s="96"/>
      <c r="EX171" s="96"/>
      <c r="EY171" s="96"/>
      <c r="EZ171" s="96"/>
      <c r="FA171" s="96"/>
      <c r="FB171" s="96"/>
      <c r="FC171" s="96"/>
      <c r="FD171" s="96"/>
      <c r="FE171" s="96"/>
      <c r="FF171" s="96"/>
      <c r="FG171" s="96"/>
      <c r="FH171" s="96"/>
      <c r="GA171" s="96"/>
      <c r="GB171" s="96"/>
      <c r="GC171" s="96"/>
      <c r="GD171" s="96"/>
      <c r="GE171" s="96"/>
      <c r="GF171" s="96"/>
      <c r="GG171" s="96"/>
      <c r="GH171" s="96"/>
      <c r="GI171" s="96"/>
      <c r="GJ171" s="96"/>
      <c r="GK171" s="96"/>
      <c r="GL171" s="96"/>
      <c r="GM171" s="96"/>
      <c r="GN171" s="96"/>
      <c r="GO171" s="96"/>
      <c r="GP171" s="96"/>
      <c r="GQ171" s="96"/>
      <c r="IA171" s="105"/>
      <c r="IB171" s="86"/>
      <c r="IC171" s="86"/>
      <c r="ID171" s="86"/>
      <c r="IE171" s="86"/>
      <c r="IF171" s="86"/>
      <c r="IG171" s="86"/>
      <c r="IH171" s="86"/>
      <c r="II171" s="86"/>
      <c r="IJ171" s="86"/>
      <c r="IK171" s="86"/>
      <c r="IL171" s="86"/>
      <c r="IM171" s="86"/>
      <c r="IN171" s="86"/>
      <c r="IO171" s="86"/>
      <c r="IP171" s="86"/>
      <c r="IQ171" s="86"/>
      <c r="IR171" s="86"/>
      <c r="IS171" s="86"/>
      <c r="IT171" s="86"/>
      <c r="IU171" s="86"/>
      <c r="IV171" s="106"/>
      <c r="IY171" s="105"/>
      <c r="IZ171" s="86"/>
      <c r="JA171" s="86"/>
      <c r="JB171" s="86"/>
      <c r="JC171" s="86"/>
      <c r="JD171" s="86"/>
      <c r="JE171" s="86"/>
      <c r="JF171" s="86"/>
      <c r="JG171" s="86"/>
      <c r="JH171" s="86"/>
      <c r="JI171" s="86"/>
      <c r="JJ171" s="86"/>
      <c r="JK171" s="86"/>
      <c r="JL171" s="86"/>
      <c r="JM171" s="86"/>
      <c r="JN171" s="86"/>
      <c r="JO171" s="86"/>
      <c r="JP171" s="86"/>
      <c r="JQ171" s="86"/>
      <c r="JR171" s="86"/>
      <c r="JS171" s="86"/>
      <c r="JT171" s="86"/>
      <c r="JU171" s="86"/>
      <c r="JV171" s="86"/>
      <c r="JW171" s="86"/>
      <c r="JX171" s="86"/>
      <c r="JY171" s="86"/>
      <c r="JZ171" s="86"/>
      <c r="KA171" s="86"/>
      <c r="KB171" s="86"/>
      <c r="KC171" s="86"/>
      <c r="KD171" s="86"/>
      <c r="KE171" s="86"/>
      <c r="KF171" s="106"/>
    </row>
    <row r="172" spans="11:292" ht="15.75" hidden="1" customHeight="1" x14ac:dyDescent="0.45">
      <c r="DA172" s="95"/>
      <c r="DB172" s="96"/>
      <c r="DC172" s="96"/>
      <c r="DD172" s="96"/>
      <c r="DE172" s="96"/>
      <c r="DF172" s="96"/>
      <c r="DG172" s="96"/>
      <c r="DQ172" s="96"/>
      <c r="DR172" s="96"/>
      <c r="DS172" s="96"/>
      <c r="DT172" s="96"/>
      <c r="DU172" s="96"/>
      <c r="DV172" s="96"/>
      <c r="EX172" s="96"/>
      <c r="EY172" s="96"/>
      <c r="EZ172" s="96"/>
      <c r="FA172" s="96"/>
      <c r="FB172" s="96"/>
      <c r="FC172" s="96"/>
      <c r="FD172" s="96"/>
      <c r="FE172" s="96"/>
      <c r="FF172" s="96"/>
      <c r="FG172" s="96"/>
      <c r="FH172" s="96"/>
      <c r="GA172" s="96"/>
      <c r="GB172" s="96"/>
      <c r="GC172" s="96"/>
      <c r="GD172" s="96"/>
      <c r="GE172" s="96"/>
      <c r="GF172" s="96"/>
      <c r="GG172" s="96"/>
      <c r="GH172" s="96"/>
      <c r="GI172" s="96"/>
      <c r="GJ172" s="96"/>
      <c r="GK172" s="96"/>
      <c r="GL172" s="96"/>
      <c r="GM172" s="96"/>
      <c r="GN172" s="96"/>
      <c r="GO172" s="96"/>
      <c r="GP172" s="96"/>
      <c r="GQ172" s="96"/>
      <c r="IA172" s="105"/>
      <c r="IB172" s="86"/>
      <c r="IC172" s="86"/>
      <c r="ID172" s="86"/>
      <c r="IE172" s="86"/>
      <c r="IF172" s="86"/>
      <c r="IG172" s="86"/>
      <c r="IH172" s="86"/>
      <c r="II172" s="86"/>
      <c r="IJ172" s="86"/>
      <c r="IK172" s="86"/>
      <c r="IL172" s="86"/>
      <c r="IM172" s="86"/>
      <c r="IN172" s="86"/>
      <c r="IO172" s="86"/>
      <c r="IP172" s="86"/>
      <c r="IQ172" s="86"/>
      <c r="IR172" s="86"/>
      <c r="IS172" s="86"/>
      <c r="IT172" s="86"/>
      <c r="IU172" s="86"/>
      <c r="IV172" s="106"/>
      <c r="IY172" s="105"/>
      <c r="IZ172" s="86"/>
      <c r="JA172" s="86"/>
      <c r="JB172" s="86"/>
      <c r="JC172" s="86"/>
      <c r="JD172" s="86"/>
      <c r="JE172" s="86"/>
      <c r="JF172" s="86"/>
      <c r="JG172" s="86"/>
      <c r="JH172" s="86"/>
      <c r="JI172" s="86"/>
      <c r="JJ172" s="86"/>
      <c r="JK172" s="86"/>
      <c r="JL172" s="86"/>
      <c r="JM172" s="86"/>
      <c r="JN172" s="86"/>
      <c r="JO172" s="86"/>
      <c r="JP172" s="86"/>
      <c r="JQ172" s="86"/>
      <c r="JR172" s="86"/>
      <c r="JS172" s="86"/>
      <c r="JT172" s="86"/>
      <c r="JU172" s="86"/>
      <c r="JV172" s="86"/>
      <c r="JW172" s="86"/>
      <c r="JX172" s="86"/>
      <c r="JY172" s="86"/>
      <c r="JZ172" s="86"/>
      <c r="KA172" s="86"/>
      <c r="KB172" s="86"/>
      <c r="KC172" s="86"/>
      <c r="KD172" s="86"/>
      <c r="KE172" s="86"/>
      <c r="KF172" s="106"/>
    </row>
    <row r="173" spans="11:292" ht="15.75" hidden="1" customHeight="1" x14ac:dyDescent="0.45">
      <c r="DA173" s="95"/>
      <c r="DB173" s="96"/>
      <c r="DC173" s="96"/>
      <c r="DD173" s="96"/>
      <c r="DE173" s="96"/>
      <c r="DF173" s="96"/>
      <c r="DG173" s="96"/>
      <c r="DQ173" s="96"/>
      <c r="DR173" s="96"/>
      <c r="DS173" s="96"/>
      <c r="DT173" s="96"/>
      <c r="DU173" s="96"/>
      <c r="DV173" s="96"/>
      <c r="EX173" s="96"/>
      <c r="EY173" s="96"/>
      <c r="EZ173" s="96"/>
      <c r="FA173" s="96"/>
      <c r="FB173" s="96"/>
      <c r="FC173" s="96"/>
      <c r="FD173" s="96"/>
      <c r="FE173" s="96"/>
      <c r="FF173" s="96"/>
      <c r="FG173" s="96"/>
      <c r="FH173" s="96"/>
      <c r="GA173" s="96"/>
      <c r="GB173" s="96"/>
      <c r="GC173" s="96"/>
      <c r="GD173" s="96"/>
      <c r="GE173" s="96"/>
      <c r="GF173" s="96"/>
      <c r="GG173" s="96"/>
      <c r="GH173" s="96"/>
      <c r="GI173" s="96"/>
      <c r="GJ173" s="96"/>
      <c r="GK173" s="96"/>
      <c r="GL173" s="96"/>
      <c r="GM173" s="96"/>
      <c r="GN173" s="96"/>
      <c r="GO173" s="96"/>
      <c r="GP173" s="96"/>
      <c r="GQ173" s="96"/>
      <c r="IA173" s="105"/>
      <c r="IB173" s="86"/>
      <c r="IC173" s="86"/>
      <c r="ID173" s="86"/>
      <c r="IE173" s="86"/>
      <c r="IF173" s="86"/>
      <c r="IG173" s="86"/>
      <c r="IH173" s="86"/>
      <c r="II173" s="86"/>
      <c r="IJ173" s="86"/>
      <c r="IK173" s="86"/>
      <c r="IL173" s="86"/>
      <c r="IM173" s="86"/>
      <c r="IN173" s="86"/>
      <c r="IO173" s="86"/>
      <c r="IP173" s="86"/>
      <c r="IQ173" s="86"/>
      <c r="IR173" s="86"/>
      <c r="IS173" s="86"/>
      <c r="IT173" s="86"/>
      <c r="IU173" s="86"/>
      <c r="IV173" s="106"/>
      <c r="IY173" s="105"/>
      <c r="IZ173" s="86"/>
      <c r="JA173" s="86"/>
      <c r="JB173" s="86"/>
      <c r="JC173" s="86"/>
      <c r="JD173" s="86"/>
      <c r="JE173" s="86"/>
      <c r="JF173" s="86"/>
      <c r="JG173" s="86"/>
      <c r="JH173" s="86"/>
      <c r="JI173" s="86"/>
      <c r="JJ173" s="86"/>
      <c r="JK173" s="86"/>
      <c r="JL173" s="86"/>
      <c r="JM173" s="86"/>
      <c r="JN173" s="86"/>
      <c r="JO173" s="86"/>
      <c r="JP173" s="86"/>
      <c r="JQ173" s="86"/>
      <c r="JR173" s="86"/>
      <c r="JS173" s="86"/>
      <c r="JT173" s="86"/>
      <c r="JU173" s="86"/>
      <c r="JV173" s="86"/>
      <c r="JW173" s="86"/>
      <c r="JX173" s="86"/>
      <c r="JY173" s="86"/>
      <c r="JZ173" s="86"/>
      <c r="KA173" s="86"/>
      <c r="KB173" s="86"/>
      <c r="KC173" s="86"/>
      <c r="KD173" s="86"/>
      <c r="KE173" s="86"/>
      <c r="KF173" s="106"/>
    </row>
    <row r="174" spans="11:292" ht="15.75" hidden="1" customHeight="1" x14ac:dyDescent="0.45">
      <c r="DA174" s="95"/>
      <c r="DB174" s="96"/>
      <c r="DC174" s="96"/>
      <c r="DD174" s="96"/>
      <c r="DE174" s="96"/>
      <c r="DF174" s="96"/>
      <c r="DG174" s="96"/>
      <c r="DQ174" s="96"/>
      <c r="DR174" s="96"/>
      <c r="DS174" s="96"/>
      <c r="DT174" s="96"/>
      <c r="DU174" s="96"/>
      <c r="DV174" s="96"/>
      <c r="EX174" s="96"/>
      <c r="EY174" s="96"/>
      <c r="EZ174" s="96"/>
      <c r="FA174" s="96"/>
      <c r="FB174" s="96"/>
      <c r="FC174" s="96"/>
      <c r="FD174" s="96"/>
      <c r="FE174" s="96"/>
      <c r="FF174" s="96"/>
      <c r="FG174" s="96"/>
      <c r="FH174" s="96"/>
      <c r="GA174" s="96"/>
      <c r="GB174" s="96"/>
      <c r="GC174" s="96"/>
      <c r="GD174" s="96"/>
      <c r="GE174" s="96"/>
      <c r="GF174" s="96"/>
      <c r="GG174" s="96"/>
      <c r="GH174" s="96"/>
      <c r="GI174" s="96"/>
      <c r="GJ174" s="96"/>
      <c r="GK174" s="96"/>
      <c r="GL174" s="96"/>
      <c r="GM174" s="96"/>
      <c r="GN174" s="96"/>
      <c r="GO174" s="96"/>
      <c r="GP174" s="96"/>
      <c r="GQ174" s="96"/>
      <c r="IA174" s="105"/>
      <c r="IB174" s="86"/>
      <c r="IC174" s="86"/>
      <c r="ID174" s="86"/>
      <c r="IE174" s="86"/>
      <c r="IF174" s="86"/>
      <c r="IG174" s="86"/>
      <c r="IH174" s="86"/>
      <c r="II174" s="86"/>
      <c r="IJ174" s="86"/>
      <c r="IK174" s="86"/>
      <c r="IL174" s="86"/>
      <c r="IM174" s="86"/>
      <c r="IN174" s="86"/>
      <c r="IO174" s="86"/>
      <c r="IP174" s="86"/>
      <c r="IQ174" s="86"/>
      <c r="IR174" s="86"/>
      <c r="IS174" s="86"/>
      <c r="IT174" s="86"/>
      <c r="IU174" s="86"/>
      <c r="IV174" s="106"/>
      <c r="IY174" s="105"/>
      <c r="IZ174" s="86"/>
      <c r="JA174" s="86"/>
      <c r="JB174" s="86"/>
      <c r="JC174" s="86"/>
      <c r="JD174" s="86"/>
      <c r="JE174" s="86"/>
      <c r="JF174" s="86"/>
      <c r="JG174" s="86"/>
      <c r="JH174" s="86"/>
      <c r="JI174" s="86"/>
      <c r="JJ174" s="86"/>
      <c r="JK174" s="86"/>
      <c r="JL174" s="86"/>
      <c r="JM174" s="86"/>
      <c r="JN174" s="86"/>
      <c r="JO174" s="86"/>
      <c r="JP174" s="86"/>
      <c r="JQ174" s="86"/>
      <c r="JR174" s="86"/>
      <c r="JS174" s="86"/>
      <c r="JT174" s="86"/>
      <c r="JU174" s="86"/>
      <c r="JV174" s="86"/>
      <c r="JW174" s="86"/>
      <c r="JX174" s="86"/>
      <c r="JY174" s="86"/>
      <c r="JZ174" s="86"/>
      <c r="KA174" s="86"/>
      <c r="KB174" s="86"/>
      <c r="KC174" s="86"/>
      <c r="KD174" s="86"/>
      <c r="KE174" s="86"/>
      <c r="KF174" s="106"/>
    </row>
    <row r="175" spans="11:292" ht="15.75" hidden="1" customHeight="1" x14ac:dyDescent="0.45">
      <c r="DA175" s="95"/>
      <c r="DB175" s="96"/>
      <c r="DC175" s="96"/>
      <c r="DD175" s="96"/>
      <c r="DE175" s="96"/>
      <c r="DF175" s="96"/>
      <c r="DG175" s="96"/>
      <c r="DQ175" s="96"/>
      <c r="DR175" s="96"/>
      <c r="DS175" s="96"/>
      <c r="DT175" s="96"/>
      <c r="DU175" s="96"/>
      <c r="DV175" s="96"/>
      <c r="EX175" s="96"/>
      <c r="EY175" s="96"/>
      <c r="EZ175" s="96"/>
      <c r="FA175" s="96"/>
      <c r="FB175" s="96"/>
      <c r="FC175" s="96"/>
      <c r="FD175" s="96"/>
      <c r="FE175" s="96"/>
      <c r="FF175" s="96"/>
      <c r="FG175" s="96"/>
      <c r="FH175" s="96"/>
      <c r="GA175" s="96"/>
      <c r="GB175" s="96"/>
      <c r="GC175" s="96"/>
      <c r="GD175" s="96"/>
      <c r="GE175" s="96"/>
      <c r="GF175" s="96"/>
      <c r="GG175" s="96"/>
      <c r="GH175" s="96"/>
      <c r="GI175" s="96"/>
      <c r="GJ175" s="96"/>
      <c r="GK175" s="96"/>
      <c r="GL175" s="96"/>
      <c r="GM175" s="96"/>
      <c r="GN175" s="96"/>
      <c r="GO175" s="96"/>
      <c r="GP175" s="96"/>
      <c r="GQ175" s="96"/>
      <c r="IA175" s="105"/>
      <c r="IB175" s="86"/>
      <c r="IC175" s="86"/>
      <c r="ID175" s="86"/>
      <c r="IE175" s="86"/>
      <c r="IF175" s="86"/>
      <c r="IG175" s="86"/>
      <c r="IH175" s="86"/>
      <c r="II175" s="86"/>
      <c r="IJ175" s="86"/>
      <c r="IK175" s="86"/>
      <c r="IL175" s="86"/>
      <c r="IM175" s="86"/>
      <c r="IN175" s="86"/>
      <c r="IO175" s="86"/>
      <c r="IP175" s="86"/>
      <c r="IQ175" s="86"/>
      <c r="IR175" s="86"/>
      <c r="IS175" s="86"/>
      <c r="IT175" s="86"/>
      <c r="IU175" s="86"/>
      <c r="IV175" s="106"/>
      <c r="IY175" s="105"/>
      <c r="IZ175" s="86"/>
      <c r="JA175" s="86"/>
      <c r="JB175" s="86"/>
      <c r="JC175" s="86"/>
      <c r="JD175" s="86"/>
      <c r="JE175" s="86"/>
      <c r="JF175" s="86"/>
      <c r="JG175" s="86"/>
      <c r="JH175" s="86"/>
      <c r="JI175" s="86"/>
      <c r="JJ175" s="86"/>
      <c r="JK175" s="86"/>
      <c r="JL175" s="86"/>
      <c r="JM175" s="86"/>
      <c r="JN175" s="86"/>
      <c r="JO175" s="86"/>
      <c r="JP175" s="86"/>
      <c r="JQ175" s="86"/>
      <c r="JR175" s="86"/>
      <c r="JS175" s="86"/>
      <c r="JT175" s="86"/>
      <c r="JU175" s="86"/>
      <c r="JV175" s="86"/>
      <c r="JW175" s="86"/>
      <c r="JX175" s="86"/>
      <c r="JY175" s="86"/>
      <c r="JZ175" s="86"/>
      <c r="KA175" s="86"/>
      <c r="KB175" s="86"/>
      <c r="KC175" s="86"/>
      <c r="KD175" s="86"/>
      <c r="KE175" s="86"/>
      <c r="KF175" s="106"/>
    </row>
    <row r="176" spans="11:292" ht="15.75" hidden="1" customHeight="1" x14ac:dyDescent="0.45">
      <c r="DA176" s="95"/>
      <c r="DB176" s="96"/>
      <c r="DC176" s="96"/>
      <c r="DD176" s="96"/>
      <c r="DE176" s="96"/>
      <c r="DF176" s="96"/>
      <c r="DG176" s="96"/>
      <c r="DQ176" s="96"/>
      <c r="DR176" s="96"/>
      <c r="DS176" s="96"/>
      <c r="DT176" s="96"/>
      <c r="DU176" s="96"/>
      <c r="DV176" s="96"/>
      <c r="EX176" s="96"/>
      <c r="EY176" s="96"/>
      <c r="EZ176" s="96"/>
      <c r="FA176" s="96"/>
      <c r="FB176" s="96"/>
      <c r="FC176" s="96"/>
      <c r="FD176" s="96"/>
      <c r="FE176" s="96"/>
      <c r="FF176" s="96"/>
      <c r="FG176" s="96"/>
      <c r="FH176" s="96"/>
      <c r="GA176" s="96"/>
      <c r="GB176" s="96"/>
      <c r="GC176" s="96"/>
      <c r="GD176" s="96"/>
      <c r="GE176" s="96"/>
      <c r="GF176" s="96"/>
      <c r="GG176" s="96"/>
      <c r="GH176" s="96"/>
      <c r="GI176" s="96"/>
      <c r="GJ176" s="96"/>
      <c r="GK176" s="96"/>
      <c r="GL176" s="96"/>
      <c r="GM176" s="96"/>
      <c r="GN176" s="96"/>
      <c r="GO176" s="96"/>
      <c r="GP176" s="96"/>
      <c r="GQ176" s="96"/>
      <c r="IA176" s="105"/>
      <c r="IB176" s="86"/>
      <c r="IC176" s="86"/>
      <c r="ID176" s="86"/>
      <c r="IE176" s="86"/>
      <c r="IF176" s="86"/>
      <c r="IG176" s="86"/>
      <c r="IH176" s="86"/>
      <c r="II176" s="86"/>
      <c r="IJ176" s="86"/>
      <c r="IK176" s="86"/>
      <c r="IL176" s="86"/>
      <c r="IM176" s="86"/>
      <c r="IN176" s="86"/>
      <c r="IO176" s="86"/>
      <c r="IP176" s="86"/>
      <c r="IQ176" s="86"/>
      <c r="IR176" s="86"/>
      <c r="IS176" s="86"/>
      <c r="IT176" s="86"/>
      <c r="IU176" s="86"/>
      <c r="IV176" s="106"/>
      <c r="IY176" s="105"/>
      <c r="IZ176" s="86"/>
      <c r="JA176" s="86"/>
      <c r="JB176" s="86"/>
      <c r="JC176" s="86"/>
      <c r="JD176" s="86"/>
      <c r="JE176" s="86"/>
      <c r="JF176" s="86"/>
      <c r="JG176" s="86"/>
      <c r="JH176" s="86"/>
      <c r="JI176" s="86"/>
      <c r="JJ176" s="86"/>
      <c r="JK176" s="86"/>
      <c r="JL176" s="86"/>
      <c r="JM176" s="86"/>
      <c r="JN176" s="86"/>
      <c r="JO176" s="86"/>
      <c r="JP176" s="86"/>
      <c r="JQ176" s="86"/>
      <c r="JR176" s="86"/>
      <c r="JS176" s="86"/>
      <c r="JT176" s="86"/>
      <c r="JU176" s="86"/>
      <c r="JV176" s="86"/>
      <c r="JW176" s="86"/>
      <c r="JX176" s="86"/>
      <c r="JY176" s="86"/>
      <c r="JZ176" s="86"/>
      <c r="KA176" s="86"/>
      <c r="KB176" s="86"/>
      <c r="KC176" s="86"/>
      <c r="KD176" s="86"/>
      <c r="KE176" s="86"/>
      <c r="KF176" s="106"/>
    </row>
    <row r="177" spans="11:292" ht="15.75" hidden="1" customHeight="1" x14ac:dyDescent="0.45">
      <c r="DA177" s="95"/>
      <c r="DB177" s="96"/>
      <c r="DC177" s="96"/>
      <c r="DD177" s="96"/>
      <c r="DE177" s="96"/>
      <c r="DF177" s="96"/>
      <c r="DG177" s="96"/>
      <c r="DQ177" s="96"/>
      <c r="DR177" s="96"/>
      <c r="DS177" s="96"/>
      <c r="DT177" s="96"/>
      <c r="DU177" s="96"/>
      <c r="DV177" s="96"/>
      <c r="EX177" s="96"/>
      <c r="EY177" s="96"/>
      <c r="EZ177" s="96"/>
      <c r="FA177" s="96"/>
      <c r="FB177" s="96"/>
      <c r="FC177" s="96"/>
      <c r="FD177" s="96"/>
      <c r="FE177" s="96"/>
      <c r="FF177" s="96"/>
      <c r="FG177" s="96"/>
      <c r="FH177" s="96"/>
      <c r="GA177" s="96"/>
      <c r="GB177" s="96"/>
      <c r="GC177" s="96"/>
      <c r="GD177" s="96"/>
      <c r="GE177" s="96"/>
      <c r="GF177" s="96"/>
      <c r="GG177" s="96"/>
      <c r="GH177" s="96"/>
      <c r="GI177" s="96"/>
      <c r="GJ177" s="96"/>
      <c r="GK177" s="96"/>
      <c r="GL177" s="96"/>
      <c r="GM177" s="96"/>
      <c r="GN177" s="96"/>
      <c r="GO177" s="96"/>
      <c r="GP177" s="96"/>
      <c r="GQ177" s="96"/>
      <c r="IA177" s="105"/>
      <c r="IB177" s="86"/>
      <c r="IC177" s="86"/>
      <c r="ID177" s="86"/>
      <c r="IE177" s="86"/>
      <c r="IF177" s="86"/>
      <c r="IG177" s="86"/>
      <c r="IH177" s="86"/>
      <c r="II177" s="86"/>
      <c r="IJ177" s="86"/>
      <c r="IK177" s="86"/>
      <c r="IL177" s="86"/>
      <c r="IM177" s="86"/>
      <c r="IN177" s="86"/>
      <c r="IO177" s="86"/>
      <c r="IP177" s="86"/>
      <c r="IQ177" s="86"/>
      <c r="IR177" s="86"/>
      <c r="IS177" s="86"/>
      <c r="IT177" s="86"/>
      <c r="IU177" s="86"/>
      <c r="IV177" s="106"/>
      <c r="IY177" s="105"/>
      <c r="IZ177" s="86"/>
      <c r="JA177" s="86"/>
      <c r="JB177" s="86"/>
      <c r="JC177" s="86"/>
      <c r="JD177" s="86"/>
      <c r="JE177" s="86"/>
      <c r="JF177" s="86"/>
      <c r="JG177" s="86"/>
      <c r="JH177" s="86"/>
      <c r="JI177" s="86"/>
      <c r="JJ177" s="86"/>
      <c r="JK177" s="86"/>
      <c r="JL177" s="86"/>
      <c r="JM177" s="86"/>
      <c r="JN177" s="86"/>
      <c r="JO177" s="86"/>
      <c r="JP177" s="86"/>
      <c r="JQ177" s="86"/>
      <c r="JR177" s="86"/>
      <c r="JS177" s="86"/>
      <c r="JT177" s="86"/>
      <c r="JU177" s="86"/>
      <c r="JV177" s="86"/>
      <c r="JW177" s="86"/>
      <c r="JX177" s="86"/>
      <c r="JY177" s="86"/>
      <c r="JZ177" s="86"/>
      <c r="KA177" s="86"/>
      <c r="KB177" s="86"/>
      <c r="KC177" s="86"/>
      <c r="KD177" s="86"/>
      <c r="KE177" s="86"/>
      <c r="KF177" s="106"/>
    </row>
    <row r="178" spans="11:292" ht="15.75" hidden="1" customHeight="1" x14ac:dyDescent="0.45">
      <c r="DA178" s="95"/>
      <c r="DB178" s="96"/>
      <c r="DC178" s="96"/>
      <c r="DD178" s="96"/>
      <c r="DE178" s="96"/>
      <c r="DF178" s="96"/>
      <c r="DG178" s="96"/>
      <c r="DQ178" s="96"/>
      <c r="DR178" s="96"/>
      <c r="DS178" s="96"/>
      <c r="DT178" s="96"/>
      <c r="DU178" s="96"/>
      <c r="DV178" s="96"/>
      <c r="EX178" s="96"/>
      <c r="EY178" s="96"/>
      <c r="EZ178" s="96"/>
      <c r="FA178" s="96"/>
      <c r="FB178" s="96"/>
      <c r="FC178" s="96"/>
      <c r="FD178" s="96"/>
      <c r="FE178" s="96"/>
      <c r="FF178" s="96"/>
      <c r="FG178" s="96"/>
      <c r="FH178" s="96"/>
      <c r="GA178" s="96"/>
      <c r="GB178" s="96"/>
      <c r="GC178" s="96"/>
      <c r="GD178" s="96"/>
      <c r="GE178" s="96"/>
      <c r="GF178" s="96"/>
      <c r="GG178" s="96"/>
      <c r="GH178" s="96"/>
      <c r="GI178" s="96"/>
      <c r="GJ178" s="96"/>
      <c r="GK178" s="96"/>
      <c r="GL178" s="96"/>
      <c r="GM178" s="96"/>
      <c r="GN178" s="96"/>
      <c r="GO178" s="96"/>
      <c r="GP178" s="96"/>
      <c r="GQ178" s="96"/>
      <c r="IA178" s="105"/>
      <c r="IB178" s="86"/>
      <c r="IC178" s="86"/>
      <c r="ID178" s="86"/>
      <c r="IE178" s="86"/>
      <c r="IF178" s="86"/>
      <c r="IG178" s="86"/>
      <c r="IH178" s="86"/>
      <c r="II178" s="86"/>
      <c r="IJ178" s="86"/>
      <c r="IK178" s="86"/>
      <c r="IL178" s="86"/>
      <c r="IM178" s="86"/>
      <c r="IN178" s="86"/>
      <c r="IO178" s="86"/>
      <c r="IP178" s="86"/>
      <c r="IQ178" s="86"/>
      <c r="IR178" s="86"/>
      <c r="IS178" s="86"/>
      <c r="IT178" s="86"/>
      <c r="IU178" s="86"/>
      <c r="IV178" s="106"/>
      <c r="IY178" s="105"/>
      <c r="IZ178" s="86"/>
      <c r="JA178" s="86"/>
      <c r="JB178" s="86"/>
      <c r="JC178" s="86"/>
      <c r="JD178" s="86"/>
      <c r="JE178" s="86"/>
      <c r="JF178" s="86"/>
      <c r="JG178" s="86"/>
      <c r="JH178" s="86"/>
      <c r="JI178" s="86"/>
      <c r="JJ178" s="86"/>
      <c r="JK178" s="86"/>
      <c r="JL178" s="86"/>
      <c r="JM178" s="86"/>
      <c r="JN178" s="86"/>
      <c r="JO178" s="86"/>
      <c r="JP178" s="86"/>
      <c r="JQ178" s="86"/>
      <c r="JR178" s="86"/>
      <c r="JS178" s="86"/>
      <c r="JT178" s="86"/>
      <c r="JU178" s="86"/>
      <c r="JV178" s="86"/>
      <c r="JW178" s="86"/>
      <c r="JX178" s="86"/>
      <c r="JY178" s="86"/>
      <c r="JZ178" s="86"/>
      <c r="KA178" s="86"/>
      <c r="KB178" s="86"/>
      <c r="KC178" s="86"/>
      <c r="KD178" s="86"/>
      <c r="KE178" s="86"/>
      <c r="KF178" s="106"/>
    </row>
    <row r="179" spans="11:292" ht="15.75" hidden="1" customHeight="1" x14ac:dyDescent="0.45">
      <c r="DA179" s="95"/>
      <c r="DB179" s="96"/>
      <c r="DC179" s="96"/>
      <c r="DD179" s="96"/>
      <c r="DE179" s="96"/>
      <c r="DF179" s="96"/>
      <c r="DG179" s="96"/>
      <c r="DQ179" s="96"/>
      <c r="DR179" s="96"/>
      <c r="DS179" s="96"/>
      <c r="DT179" s="96"/>
      <c r="DU179" s="96"/>
      <c r="DV179" s="96"/>
      <c r="EX179" s="96"/>
      <c r="EY179" s="96"/>
      <c r="EZ179" s="96"/>
      <c r="FA179" s="96"/>
      <c r="FB179" s="96"/>
      <c r="FC179" s="96"/>
      <c r="FD179" s="96"/>
      <c r="FE179" s="96"/>
      <c r="FF179" s="96"/>
      <c r="FG179" s="96"/>
      <c r="FH179" s="96"/>
      <c r="GA179" s="96"/>
      <c r="GB179" s="96"/>
      <c r="GC179" s="96"/>
      <c r="GD179" s="96"/>
      <c r="GE179" s="96"/>
      <c r="GF179" s="96"/>
      <c r="GG179" s="96"/>
      <c r="GH179" s="96"/>
      <c r="GI179" s="96"/>
      <c r="GJ179" s="96"/>
      <c r="GK179" s="96"/>
      <c r="GL179" s="96"/>
      <c r="GM179" s="96"/>
      <c r="GN179" s="96"/>
      <c r="GO179" s="96"/>
      <c r="GP179" s="96"/>
      <c r="GQ179" s="96"/>
      <c r="IA179" s="105"/>
      <c r="IB179" s="86"/>
      <c r="IC179" s="86"/>
      <c r="ID179" s="86"/>
      <c r="IE179" s="86"/>
      <c r="IF179" s="86"/>
      <c r="IG179" s="86"/>
      <c r="IH179" s="86"/>
      <c r="II179" s="86"/>
      <c r="IJ179" s="86"/>
      <c r="IK179" s="86"/>
      <c r="IL179" s="86"/>
      <c r="IM179" s="86"/>
      <c r="IN179" s="86"/>
      <c r="IO179" s="86"/>
      <c r="IP179" s="86"/>
      <c r="IQ179" s="86"/>
      <c r="IR179" s="86"/>
      <c r="IS179" s="86"/>
      <c r="IT179" s="86"/>
      <c r="IU179" s="86"/>
      <c r="IV179" s="106"/>
      <c r="IY179" s="105"/>
      <c r="IZ179" s="86"/>
      <c r="JA179" s="86"/>
      <c r="JB179" s="86"/>
      <c r="JC179" s="86"/>
      <c r="JD179" s="86"/>
      <c r="JE179" s="86"/>
      <c r="JF179" s="86"/>
      <c r="JG179" s="86"/>
      <c r="JH179" s="86"/>
      <c r="JI179" s="86"/>
      <c r="JJ179" s="86"/>
      <c r="JK179" s="86"/>
      <c r="JL179" s="86"/>
      <c r="JM179" s="86"/>
      <c r="JN179" s="86"/>
      <c r="JO179" s="86"/>
      <c r="JP179" s="86"/>
      <c r="JQ179" s="86"/>
      <c r="JR179" s="86"/>
      <c r="JS179" s="86"/>
      <c r="JT179" s="86"/>
      <c r="JU179" s="86"/>
      <c r="JV179" s="86"/>
      <c r="JW179" s="86"/>
      <c r="JX179" s="86"/>
      <c r="JY179" s="86"/>
      <c r="JZ179" s="86"/>
      <c r="KA179" s="86"/>
      <c r="KB179" s="86"/>
      <c r="KC179" s="86"/>
      <c r="KD179" s="86"/>
      <c r="KE179" s="86"/>
      <c r="KF179" s="106"/>
    </row>
    <row r="180" spans="11:292" ht="15.75" hidden="1" customHeight="1" x14ac:dyDescent="0.45">
      <c r="W180" s="354"/>
      <c r="X180" s="354"/>
      <c r="AA180" s="3" t="s">
        <v>508</v>
      </c>
      <c r="AN180" s="543" t="s">
        <v>511</v>
      </c>
      <c r="AO180" s="543"/>
      <c r="DA180" s="95" t="s">
        <v>399</v>
      </c>
      <c r="DB180" s="96" t="str">
        <f>IF(AND(DA146=1,営業ASM設定管理!AB104=1),1,"")</f>
        <v/>
      </c>
      <c r="DC180" s="96"/>
      <c r="DD180" s="96"/>
      <c r="DE180" s="96"/>
      <c r="DF180" s="96"/>
      <c r="DG180" s="96"/>
      <c r="DQ180" s="96"/>
      <c r="DR180" s="96"/>
      <c r="DS180" s="96"/>
      <c r="DT180" s="96"/>
      <c r="DU180" s="96"/>
      <c r="DV180" s="96"/>
      <c r="DW180" s="99" t="s">
        <v>292</v>
      </c>
      <c r="DX180" s="1" t="str">
        <f>IF(P129="","",P129)</f>
        <v/>
      </c>
      <c r="EB180" s="16" t="str">
        <f>SUBSTITUTE(DX180,DX181,"")</f>
        <v/>
      </c>
      <c r="EI180" s="116" t="s">
        <v>333</v>
      </c>
      <c r="EJ180" s="96"/>
      <c r="EK180" s="96"/>
      <c r="EL180" s="96"/>
      <c r="EM180" s="96"/>
      <c r="EX180" s="18" t="s">
        <v>611</v>
      </c>
      <c r="EY180" s="96"/>
      <c r="EZ180" s="96"/>
      <c r="FA180" s="96"/>
      <c r="FB180" s="96"/>
      <c r="FC180" s="96"/>
      <c r="FD180" s="96"/>
      <c r="FE180" s="96"/>
      <c r="FF180" s="96"/>
      <c r="FG180" s="96"/>
      <c r="FH180" s="96"/>
      <c r="GA180" s="96"/>
      <c r="GB180" s="96"/>
      <c r="GC180" s="96"/>
      <c r="GD180" s="96"/>
      <c r="GE180" s="96"/>
      <c r="GF180" s="96"/>
      <c r="GG180" s="96"/>
      <c r="GH180" s="96"/>
      <c r="GI180" s="96"/>
      <c r="GJ180" s="96"/>
      <c r="GK180" s="96"/>
      <c r="GL180" s="96"/>
      <c r="GM180" s="96"/>
      <c r="GN180" s="96"/>
      <c r="GO180" s="96"/>
      <c r="GP180" s="96"/>
      <c r="GQ180" s="96"/>
      <c r="IA180" s="105"/>
      <c r="IB180" s="86"/>
      <c r="IC180" s="86"/>
      <c r="ID180" s="86"/>
      <c r="IE180" s="86"/>
      <c r="IF180" s="86"/>
      <c r="IG180" s="86"/>
      <c r="IH180" s="86"/>
      <c r="II180" s="86"/>
      <c r="IJ180" s="86"/>
      <c r="IK180" s="86"/>
      <c r="IL180" s="86"/>
      <c r="IM180" s="86"/>
      <c r="IN180" s="86"/>
      <c r="IO180" s="86"/>
      <c r="IP180" s="86"/>
      <c r="IQ180" s="86"/>
      <c r="IR180" s="86"/>
      <c r="IS180" s="86"/>
      <c r="IT180" s="86"/>
      <c r="IU180" s="86"/>
      <c r="IV180" s="106"/>
      <c r="IY180" s="105"/>
      <c r="IZ180" s="86"/>
      <c r="JA180" s="86"/>
      <c r="JB180" s="86"/>
      <c r="JC180" s="86"/>
      <c r="JD180" s="86"/>
      <c r="JE180" s="86"/>
      <c r="JF180" s="86"/>
      <c r="JG180" s="86"/>
      <c r="JH180" s="86"/>
      <c r="JI180" s="86"/>
      <c r="JJ180" s="86"/>
      <c r="JK180" s="86"/>
      <c r="JL180" s="86"/>
      <c r="JM180" s="86"/>
      <c r="JN180" s="86"/>
      <c r="JO180" s="86"/>
      <c r="JP180" s="86"/>
      <c r="JQ180" s="86"/>
      <c r="JR180" s="86"/>
      <c r="JS180" s="86"/>
      <c r="JT180" s="86"/>
      <c r="JU180" s="86"/>
      <c r="JV180" s="86"/>
      <c r="JW180" s="86"/>
      <c r="JX180" s="86"/>
      <c r="JY180" s="86"/>
      <c r="JZ180" s="86"/>
      <c r="KA180" s="86"/>
      <c r="KB180" s="86"/>
      <c r="KC180" s="86"/>
      <c r="KD180" s="86"/>
      <c r="KE180" s="86"/>
      <c r="KF180" s="106"/>
    </row>
    <row r="181" spans="11:292" ht="15.75" customHeight="1" thickBot="1" x14ac:dyDescent="0.5">
      <c r="K181" s="18" t="s">
        <v>626</v>
      </c>
      <c r="W181" s="354"/>
      <c r="X181" s="354"/>
      <c r="AA181" s="18"/>
      <c r="AN181" s="544"/>
      <c r="AO181" s="544"/>
      <c r="DA181" s="95"/>
      <c r="DB181" s="96"/>
      <c r="DC181" s="96"/>
      <c r="DD181" s="96"/>
      <c r="DE181" s="96"/>
      <c r="DF181" s="96"/>
      <c r="DG181" s="96"/>
      <c r="DQ181" s="96"/>
      <c r="DR181" s="96" t="s">
        <v>611</v>
      </c>
      <c r="DS181" s="96"/>
      <c r="DT181" s="96"/>
      <c r="DU181" s="96"/>
      <c r="DV181" s="96"/>
      <c r="DW181" s="100">
        <v>1</v>
      </c>
      <c r="DX181" s="96" t="str">
        <f>IFERROR(LEFT(DX180,FIND("県",DX180)),LEFT(DX180,3))</f>
        <v/>
      </c>
      <c r="DY181" s="96"/>
      <c r="EI181" s="96"/>
      <c r="EJ181" s="96" t="s">
        <v>379</v>
      </c>
      <c r="EK181" s="96"/>
      <c r="EL181" s="96"/>
      <c r="EM181" s="96"/>
      <c r="EX181" s="101" t="s">
        <v>480</v>
      </c>
      <c r="EY181" s="101" t="s">
        <v>481</v>
      </c>
      <c r="EZ181" s="96"/>
      <c r="FA181" s="96"/>
      <c r="FB181" s="96"/>
      <c r="FC181" s="96"/>
      <c r="FD181" s="96"/>
      <c r="FE181" s="96"/>
      <c r="FF181" s="96"/>
      <c r="FG181" s="96"/>
      <c r="FH181" s="96"/>
      <c r="GA181" s="96"/>
      <c r="GB181" s="96"/>
      <c r="GC181" s="96"/>
      <c r="GD181" s="96"/>
      <c r="GE181" s="96"/>
      <c r="GF181" s="96"/>
      <c r="GG181" s="96"/>
      <c r="GH181" s="96"/>
      <c r="GI181" s="96"/>
      <c r="GJ181" s="96"/>
      <c r="GK181" s="96"/>
      <c r="GL181" s="96"/>
      <c r="GM181" s="96"/>
      <c r="GN181" s="96"/>
      <c r="GO181" s="96"/>
      <c r="GP181" s="96"/>
      <c r="GQ181" s="96"/>
      <c r="IA181" s="105"/>
      <c r="IB181" s="86"/>
      <c r="IC181" s="86"/>
      <c r="ID181" s="86"/>
      <c r="IE181" s="86"/>
      <c r="IF181" s="86"/>
      <c r="IG181" s="86"/>
      <c r="IH181" s="86"/>
      <c r="II181" s="86"/>
      <c r="IJ181" s="86"/>
      <c r="IK181" s="86"/>
      <c r="IL181" s="86"/>
      <c r="IM181" s="86"/>
      <c r="IN181" s="86"/>
      <c r="IO181" s="86"/>
      <c r="IP181" s="86"/>
      <c r="IQ181" s="86"/>
      <c r="IR181" s="86"/>
      <c r="IS181" s="86"/>
      <c r="IT181" s="86"/>
      <c r="IU181" s="86"/>
      <c r="IV181" s="106"/>
      <c r="IY181" s="105"/>
      <c r="IZ181" s="86"/>
      <c r="JA181" s="86"/>
      <c r="JB181" s="86"/>
      <c r="JC181" s="86"/>
      <c r="JD181" s="86"/>
      <c r="JE181" s="86"/>
      <c r="JF181" s="86"/>
      <c r="JG181" s="86"/>
      <c r="JH181" s="86"/>
      <c r="JI181" s="86"/>
      <c r="JJ181" s="86"/>
      <c r="JK181" s="86"/>
      <c r="JL181" s="86"/>
      <c r="JM181" s="86"/>
      <c r="JN181" s="86"/>
      <c r="JO181" s="86"/>
      <c r="JP181" s="86"/>
      <c r="JQ181" s="86"/>
      <c r="JR181" s="86"/>
      <c r="JS181" s="86"/>
      <c r="JT181" s="86"/>
      <c r="JU181" s="86"/>
      <c r="JV181" s="86"/>
      <c r="JW181" s="86"/>
      <c r="JX181" s="86"/>
      <c r="JY181" s="86"/>
      <c r="JZ181" s="86"/>
      <c r="KA181" s="86"/>
      <c r="KB181" s="86"/>
      <c r="KC181" s="86"/>
      <c r="KD181" s="86"/>
      <c r="KE181" s="86"/>
      <c r="KF181" s="106"/>
    </row>
    <row r="182" spans="11:292" ht="30" customHeight="1" thickBot="1" x14ac:dyDescent="0.5">
      <c r="K182" s="49" t="s">
        <v>612</v>
      </c>
      <c r="L182" s="50"/>
      <c r="M182" s="50"/>
      <c r="N182" s="50"/>
      <c r="O182" s="169" t="s">
        <v>99</v>
      </c>
      <c r="P182" s="530"/>
      <c r="Q182" s="531"/>
      <c r="R182" s="531"/>
      <c r="S182" s="531"/>
      <c r="T182" s="531"/>
      <c r="U182" s="531"/>
      <c r="V182" s="531"/>
      <c r="W182" s="531"/>
      <c r="X182" s="532"/>
      <c r="AB182" s="541" t="s">
        <v>332</v>
      </c>
      <c r="AC182" s="542"/>
      <c r="AD182" s="542"/>
      <c r="AE182" s="699" t="s">
        <v>324</v>
      </c>
      <c r="AF182" s="700"/>
      <c r="AG182" s="196" t="s">
        <v>325</v>
      </c>
      <c r="AH182" s="197" t="s">
        <v>150</v>
      </c>
      <c r="AI182" s="198"/>
      <c r="AJ182" s="198"/>
      <c r="AK182" s="198"/>
      <c r="AL182" s="198"/>
      <c r="AM182" s="198"/>
      <c r="AN182" s="198"/>
      <c r="AO182" s="199"/>
      <c r="DA182" s="95"/>
      <c r="DB182" s="96"/>
      <c r="DC182" s="96"/>
      <c r="DD182" s="96"/>
      <c r="DE182" s="96"/>
      <c r="DF182" s="96"/>
      <c r="DG182" s="96"/>
      <c r="DQ182" s="96"/>
      <c r="DR182" s="96" t="s">
        <v>612</v>
      </c>
      <c r="DS182" s="96" t="s">
        <v>257</v>
      </c>
      <c r="DT182" s="103" t="s">
        <v>338</v>
      </c>
      <c r="DU182" s="96"/>
      <c r="DV182" s="96"/>
      <c r="DW182" s="100">
        <v>2</v>
      </c>
      <c r="DX182" s="96" t="str">
        <f>LEFT(EB180,14)</f>
        <v/>
      </c>
      <c r="DY182" s="96"/>
      <c r="EI182" s="96" t="s">
        <v>350</v>
      </c>
      <c r="EJ182" s="96" t="s">
        <v>351</v>
      </c>
      <c r="EK182" s="96" t="s">
        <v>352</v>
      </c>
      <c r="EL182" s="96" t="s">
        <v>353</v>
      </c>
      <c r="EM182" s="96"/>
      <c r="EX182" s="96" t="str">
        <f>O182</f>
        <v>*必須</v>
      </c>
      <c r="EY182" s="96" t="str">
        <f>IF(EX182="","",IF(AND(EX182="*必須",P182&lt;&gt;""),1,""))</f>
        <v/>
      </c>
      <c r="EZ182" s="96"/>
      <c r="FA182" s="96" t="s">
        <v>482</v>
      </c>
      <c r="FB182" s="96" t="s">
        <v>483</v>
      </c>
      <c r="FC182" s="96"/>
      <c r="FD182" s="96"/>
      <c r="FE182" s="96"/>
      <c r="FF182" s="96"/>
      <c r="FG182" s="96"/>
      <c r="FH182" s="96"/>
      <c r="GA182" s="96"/>
      <c r="GB182" s="96"/>
      <c r="GC182" s="96"/>
      <c r="GD182" s="96"/>
      <c r="GE182" s="96"/>
      <c r="GF182" s="96"/>
      <c r="GG182" s="96"/>
      <c r="GH182" s="96"/>
      <c r="GI182" s="96"/>
      <c r="GJ182" s="96"/>
      <c r="GK182" s="96"/>
      <c r="GL182" s="96"/>
      <c r="GM182" s="96"/>
      <c r="GN182" s="96"/>
      <c r="GO182" s="96"/>
      <c r="GP182" s="96"/>
      <c r="GQ182" s="96"/>
      <c r="IA182" s="105"/>
      <c r="IB182" s="86"/>
      <c r="IC182" s="86"/>
      <c r="ID182" s="86"/>
      <c r="IE182" s="86"/>
      <c r="IF182" s="86"/>
      <c r="IG182" s="86"/>
      <c r="IH182" s="86"/>
      <c r="II182" s="86"/>
      <c r="IJ182" s="86"/>
      <c r="IK182" s="86"/>
      <c r="IL182" s="86"/>
      <c r="IM182" s="86"/>
      <c r="IN182" s="86"/>
      <c r="IO182" s="86"/>
      <c r="IP182" s="86"/>
      <c r="IQ182" s="86"/>
      <c r="IR182" s="86"/>
      <c r="IS182" s="86"/>
      <c r="IT182" s="86"/>
      <c r="IU182" s="86"/>
      <c r="IV182" s="106"/>
      <c r="IY182" s="105"/>
      <c r="IZ182" s="86"/>
      <c r="JA182" s="86"/>
      <c r="JB182" s="86"/>
      <c r="JC182" s="86"/>
      <c r="JD182" s="86"/>
      <c r="JE182" s="86"/>
      <c r="JF182" s="86"/>
      <c r="JG182" s="86"/>
      <c r="JH182" s="86"/>
      <c r="JI182" s="86"/>
      <c r="JJ182" s="86"/>
      <c r="JK182" s="86"/>
      <c r="JL182" s="86"/>
      <c r="JM182" s="86"/>
      <c r="JN182" s="86"/>
      <c r="JO182" s="86"/>
      <c r="JP182" s="86"/>
      <c r="JQ182" s="86"/>
      <c r="JR182" s="86"/>
      <c r="JS182" s="86"/>
      <c r="JT182" s="86"/>
      <c r="JU182" s="86"/>
      <c r="JV182" s="86"/>
      <c r="JW182" s="86"/>
      <c r="JX182" s="86"/>
      <c r="JY182" s="86"/>
      <c r="JZ182" s="86"/>
      <c r="KA182" s="86"/>
      <c r="KB182" s="86"/>
      <c r="KC182" s="86"/>
      <c r="KD182" s="86"/>
      <c r="KE182" s="86"/>
      <c r="KF182" s="106"/>
    </row>
    <row r="183" spans="11:292" ht="30" customHeight="1" x14ac:dyDescent="0.45">
      <c r="K183" s="51" t="s">
        <v>613</v>
      </c>
      <c r="L183" s="52"/>
      <c r="M183" s="52"/>
      <c r="N183" s="53" t="s">
        <v>141</v>
      </c>
      <c r="O183" s="172" t="s">
        <v>99</v>
      </c>
      <c r="P183" s="56"/>
      <c r="Q183" s="54"/>
      <c r="R183" s="52" t="s">
        <v>25</v>
      </c>
      <c r="S183" s="54"/>
      <c r="T183" s="54"/>
      <c r="U183" s="54"/>
      <c r="V183" s="54" t="s">
        <v>26</v>
      </c>
      <c r="W183" s="54"/>
      <c r="X183" s="55"/>
      <c r="AB183" s="682" t="str">
        <f>IF(P131="","",P131)</f>
        <v/>
      </c>
      <c r="AC183" s="683"/>
      <c r="AD183" s="683"/>
      <c r="AE183" s="701" t="s">
        <v>328</v>
      </c>
      <c r="AF183" s="702"/>
      <c r="AG183" s="235" t="s">
        <v>330</v>
      </c>
      <c r="AH183" s="721" t="str">
        <f>IF(P135="","",P135)</f>
        <v/>
      </c>
      <c r="AI183" s="722"/>
      <c r="AJ183" s="722"/>
      <c r="AK183" s="722"/>
      <c r="AL183" s="722"/>
      <c r="AM183" s="722"/>
      <c r="AN183" s="722"/>
      <c r="AO183" s="723"/>
      <c r="DA183" s="9">
        <v>1</v>
      </c>
      <c r="DB183" s="96"/>
      <c r="DC183" s="96"/>
      <c r="DD183" s="96" t="str">
        <f>IF(DA183="","",IF(DA183=1,GD319,IF(DA183=2,GE319,"")))</f>
        <v>通常様式</v>
      </c>
      <c r="DE183" s="96"/>
      <c r="DF183" s="96"/>
      <c r="DG183" s="96"/>
      <c r="DQ183" s="96"/>
      <c r="DR183" s="96" t="s">
        <v>613</v>
      </c>
      <c r="DS183" s="96" t="s">
        <v>258</v>
      </c>
      <c r="DT183" s="96"/>
      <c r="DU183" s="96"/>
      <c r="DV183" s="96"/>
      <c r="DW183" s="100">
        <v>3</v>
      </c>
      <c r="DX183" s="96" t="str">
        <f>MID(EB180,15,14)</f>
        <v/>
      </c>
      <c r="DY183" s="96"/>
      <c r="EI183" s="96" t="s">
        <v>354</v>
      </c>
      <c r="EJ183" s="96" t="s">
        <v>360</v>
      </c>
      <c r="EK183" s="96" t="s">
        <v>366</v>
      </c>
      <c r="EL183" s="96" t="s">
        <v>372</v>
      </c>
      <c r="EM183" s="96"/>
      <c r="EX183" s="96" t="str">
        <f t="shared" ref="EX183:EX185" si="16">O183</f>
        <v>*必須</v>
      </c>
      <c r="EY183" s="96">
        <f>IF(EX183="","",IF(AND(EX183="*必須",DA183&lt;&gt;""),1,""))</f>
        <v>1</v>
      </c>
      <c r="EZ183" s="96"/>
      <c r="FA183" s="96">
        <f>COUNTIF(EX182:EX190,"*必須")</f>
        <v>3</v>
      </c>
      <c r="FB183" s="96">
        <f>COUNT(EY182:EY190)</f>
        <v>1</v>
      </c>
      <c r="FC183" s="96"/>
      <c r="FD183" s="96"/>
      <c r="FE183" s="96"/>
      <c r="FF183" s="96"/>
      <c r="FG183" s="96"/>
      <c r="FH183" s="96"/>
      <c r="GA183" s="96"/>
      <c r="GB183" s="96"/>
      <c r="GC183" s="96"/>
      <c r="GD183" s="96"/>
      <c r="GE183" s="96"/>
      <c r="GF183" s="96"/>
      <c r="GG183" s="96"/>
      <c r="GH183" s="96"/>
      <c r="GI183" s="96"/>
      <c r="GJ183" s="96"/>
      <c r="GK183" s="96"/>
      <c r="GL183" s="96"/>
      <c r="GM183" s="96"/>
      <c r="GN183" s="96"/>
      <c r="GO183" s="96"/>
      <c r="GP183" s="96"/>
      <c r="GQ183" s="96"/>
      <c r="IA183" s="105"/>
      <c r="IB183" s="86"/>
      <c r="IC183" s="86"/>
      <c r="ID183" s="86"/>
      <c r="IE183" s="86"/>
      <c r="IF183" s="86"/>
      <c r="IG183" s="86"/>
      <c r="IH183" s="86"/>
      <c r="II183" s="86"/>
      <c r="IJ183" s="86"/>
      <c r="IK183" s="86"/>
      <c r="IL183" s="86"/>
      <c r="IM183" s="86"/>
      <c r="IN183" s="86"/>
      <c r="IO183" s="86"/>
      <c r="IP183" s="86"/>
      <c r="IQ183" s="86"/>
      <c r="IR183" s="86"/>
      <c r="IS183" s="86"/>
      <c r="IT183" s="86"/>
      <c r="IU183" s="86"/>
      <c r="IV183" s="106"/>
      <c r="IY183" s="105"/>
      <c r="IZ183" s="86"/>
      <c r="JA183" s="86"/>
      <c r="JB183" s="86"/>
      <c r="JC183" s="86"/>
      <c r="JD183" s="86"/>
      <c r="JE183" s="86"/>
      <c r="JF183" s="86"/>
      <c r="JG183" s="86"/>
      <c r="JH183" s="86"/>
      <c r="JI183" s="86"/>
      <c r="JJ183" s="86"/>
      <c r="JK183" s="86"/>
      <c r="JL183" s="86"/>
      <c r="JM183" s="86"/>
      <c r="JN183" s="86"/>
      <c r="JO183" s="86"/>
      <c r="JP183" s="86"/>
      <c r="JQ183" s="86"/>
      <c r="JR183" s="86"/>
      <c r="JS183" s="86"/>
      <c r="JT183" s="86"/>
      <c r="JU183" s="86"/>
      <c r="JV183" s="86"/>
      <c r="JW183" s="86"/>
      <c r="JX183" s="86"/>
      <c r="JY183" s="86"/>
      <c r="JZ183" s="86"/>
      <c r="KA183" s="86"/>
      <c r="KB183" s="86"/>
      <c r="KC183" s="86"/>
      <c r="KD183" s="86"/>
      <c r="KE183" s="86"/>
      <c r="KF183" s="106"/>
    </row>
    <row r="184" spans="11:292" ht="30" customHeight="1" thickBot="1" x14ac:dyDescent="0.5">
      <c r="K184" s="47" t="s">
        <v>614</v>
      </c>
      <c r="L184" s="17"/>
      <c r="M184" s="17"/>
      <c r="N184" s="48" t="s">
        <v>141</v>
      </c>
      <c r="O184" s="171" t="s">
        <v>99</v>
      </c>
      <c r="P184" s="643"/>
      <c r="Q184" s="644"/>
      <c r="R184" s="644"/>
      <c r="S184" s="644"/>
      <c r="T184" s="644"/>
      <c r="U184" s="644"/>
      <c r="V184" s="644"/>
      <c r="W184" s="644"/>
      <c r="X184" s="645"/>
      <c r="AB184" s="584"/>
      <c r="AC184" s="585"/>
      <c r="AD184" s="585"/>
      <c r="AE184" s="633"/>
      <c r="AF184" s="633"/>
      <c r="AG184" s="236"/>
      <c r="AH184" s="724"/>
      <c r="AI184" s="633"/>
      <c r="AJ184" s="633"/>
      <c r="AK184" s="633"/>
      <c r="AL184" s="633"/>
      <c r="AM184" s="633"/>
      <c r="AN184" s="633"/>
      <c r="AO184" s="633"/>
      <c r="AP184" s="86"/>
      <c r="AQ184" s="86"/>
      <c r="DA184" s="9" t="s">
        <v>233</v>
      </c>
      <c r="DB184" s="96"/>
      <c r="DC184" s="96"/>
      <c r="DD184" s="96"/>
      <c r="DE184" s="96" t="s">
        <v>231</v>
      </c>
      <c r="DF184" s="96" t="str">
        <f>IF(P184="","",IF(P184=GD320,GD320,IF(P184=GE320,GE320,IF(P184=GF320,GF320,IF(P184=GG320,GG320,IF(P184=GH320,GH320,IF(P184=GI320,GI320,IF(P184=GJ320,0,P184))))))))</f>
        <v/>
      </c>
      <c r="DG184" s="96"/>
      <c r="DQ184" s="96"/>
      <c r="DR184" s="96" t="s">
        <v>614</v>
      </c>
      <c r="DS184" s="96" t="s">
        <v>311</v>
      </c>
      <c r="DT184" s="103" t="s">
        <v>338</v>
      </c>
      <c r="DU184" s="96"/>
      <c r="DV184" s="96"/>
      <c r="DW184" s="100">
        <v>4</v>
      </c>
      <c r="DX184" s="96" t="str">
        <f>MID(EB180,29,14)</f>
        <v/>
      </c>
      <c r="DY184" s="96"/>
      <c r="EI184" s="96" t="s">
        <v>355</v>
      </c>
      <c r="EJ184" s="96" t="s">
        <v>361</v>
      </c>
      <c r="EK184" s="96" t="s">
        <v>367</v>
      </c>
      <c r="EL184" s="96" t="s">
        <v>373</v>
      </c>
      <c r="EM184" s="96"/>
      <c r="EX184" s="96" t="str">
        <f t="shared" si="16"/>
        <v>*必須</v>
      </c>
      <c r="EY184" s="96" t="str">
        <f t="shared" ref="EY184:EY185" si="17">IF(EX184="","",IF(AND(EX184="*必須",P184&lt;&gt;""),1,""))</f>
        <v/>
      </c>
      <c r="EZ184" s="96"/>
      <c r="FA184" s="96" t="s">
        <v>484</v>
      </c>
      <c r="FB184" s="136">
        <f>FA183-FB183</f>
        <v>2</v>
      </c>
      <c r="FC184" s="96"/>
      <c r="FD184" s="96"/>
      <c r="FE184" s="96"/>
      <c r="FF184" s="96"/>
      <c r="FG184" s="96"/>
      <c r="FH184" s="96"/>
      <c r="GA184" s="96"/>
      <c r="GB184" s="96"/>
      <c r="GC184" s="96"/>
      <c r="GD184" s="96"/>
      <c r="GE184" s="96"/>
      <c r="GF184" s="96"/>
      <c r="GG184" s="96"/>
      <c r="GH184" s="96"/>
      <c r="GI184" s="96"/>
      <c r="GJ184" s="96"/>
      <c r="GK184" s="96"/>
      <c r="GL184" s="96"/>
      <c r="GM184" s="96"/>
      <c r="GN184" s="96"/>
      <c r="GO184" s="96"/>
      <c r="GP184" s="96"/>
      <c r="GQ184" s="96"/>
      <c r="IA184" s="105"/>
      <c r="IB184" s="86"/>
      <c r="IC184" s="86"/>
      <c r="ID184" s="86"/>
      <c r="IE184" s="86"/>
      <c r="IF184" s="86"/>
      <c r="IG184" s="86"/>
      <c r="IH184" s="86"/>
      <c r="II184" s="86"/>
      <c r="IJ184" s="86"/>
      <c r="IK184" s="86"/>
      <c r="IL184" s="86"/>
      <c r="IM184" s="86"/>
      <c r="IN184" s="86"/>
      <c r="IO184" s="86"/>
      <c r="IP184" s="86"/>
      <c r="IQ184" s="86"/>
      <c r="IR184" s="86"/>
      <c r="IS184" s="86"/>
      <c r="IT184" s="86"/>
      <c r="IU184" s="86"/>
      <c r="IV184" s="106"/>
      <c r="IY184" s="105"/>
      <c r="IZ184" s="86"/>
      <c r="JA184" s="86"/>
      <c r="JB184" s="86"/>
      <c r="JC184" s="86"/>
      <c r="JD184" s="86"/>
      <c r="JE184" s="86"/>
      <c r="JF184" s="86"/>
      <c r="JG184" s="86"/>
      <c r="JH184" s="86"/>
      <c r="JI184" s="86"/>
      <c r="JJ184" s="86"/>
      <c r="JK184" s="86"/>
      <c r="JL184" s="86"/>
      <c r="JM184" s="86"/>
      <c r="JN184" s="86"/>
      <c r="JO184" s="86"/>
      <c r="JP184" s="86"/>
      <c r="JQ184" s="86"/>
      <c r="JR184" s="86"/>
      <c r="JS184" s="86"/>
      <c r="JT184" s="86"/>
      <c r="JU184" s="86"/>
      <c r="JV184" s="86"/>
      <c r="JW184" s="86"/>
      <c r="JX184" s="86"/>
      <c r="JY184" s="86"/>
      <c r="JZ184" s="86"/>
      <c r="KA184" s="86"/>
      <c r="KB184" s="86"/>
      <c r="KC184" s="86"/>
      <c r="KD184" s="86"/>
      <c r="KE184" s="86"/>
      <c r="KF184" s="106"/>
    </row>
    <row r="185" spans="11:292" ht="15.75" customHeight="1" x14ac:dyDescent="0.45">
      <c r="AB185" s="672"/>
      <c r="AC185" s="673"/>
      <c r="AD185" s="673"/>
      <c r="AE185" s="671"/>
      <c r="AF185" s="671"/>
      <c r="AG185" s="633"/>
      <c r="AH185" s="671"/>
      <c r="AI185" s="671"/>
      <c r="AJ185" s="671"/>
      <c r="AK185" s="671"/>
      <c r="AL185" s="671"/>
      <c r="AM185" s="671"/>
      <c r="AN185" s="671"/>
      <c r="AO185" s="671"/>
      <c r="AP185" s="86"/>
      <c r="AQ185" s="86"/>
      <c r="DA185" s="95"/>
      <c r="DB185" s="96"/>
      <c r="DC185" s="96"/>
      <c r="DD185" s="96"/>
      <c r="DE185" s="96"/>
      <c r="DF185" s="96"/>
      <c r="DG185" s="96"/>
      <c r="DQ185" s="96"/>
      <c r="DR185" s="96"/>
      <c r="DS185" s="96"/>
      <c r="DT185" s="96"/>
      <c r="DU185" s="96"/>
      <c r="DV185" s="96"/>
      <c r="DW185" s="100"/>
      <c r="DX185" s="96"/>
      <c r="DY185" s="96"/>
      <c r="EI185" s="96"/>
      <c r="EJ185" s="96"/>
      <c r="EK185" s="96"/>
      <c r="EL185" s="96"/>
      <c r="EM185" s="96"/>
      <c r="EX185" s="96">
        <f t="shared" si="16"/>
        <v>0</v>
      </c>
      <c r="EY185" s="96" t="str">
        <f t="shared" si="17"/>
        <v/>
      </c>
      <c r="EZ185" s="96"/>
      <c r="FA185" s="96" t="s">
        <v>484</v>
      </c>
      <c r="FB185" s="96">
        <f>FA183-FB183</f>
        <v>2</v>
      </c>
      <c r="FC185" s="96"/>
      <c r="FD185" s="96"/>
      <c r="FE185" s="96"/>
      <c r="FF185" s="96"/>
      <c r="FG185" s="96"/>
      <c r="FH185" s="96"/>
      <c r="GA185" s="96"/>
      <c r="GB185" s="96"/>
      <c r="GC185" s="96"/>
      <c r="GD185" s="96"/>
      <c r="GE185" s="96"/>
      <c r="GF185" s="96"/>
      <c r="GG185" s="96"/>
      <c r="GH185" s="96"/>
      <c r="GI185" s="96"/>
      <c r="GJ185" s="96"/>
      <c r="GK185" s="96"/>
      <c r="GL185" s="96"/>
      <c r="GM185" s="96"/>
      <c r="GN185" s="96"/>
      <c r="GO185" s="96"/>
      <c r="GP185" s="96"/>
      <c r="GQ185" s="96"/>
      <c r="IA185" s="105"/>
      <c r="IB185" s="86"/>
      <c r="IC185" s="86"/>
      <c r="ID185" s="86"/>
      <c r="IE185" s="86"/>
      <c r="IF185" s="86"/>
      <c r="IG185" s="86"/>
      <c r="IH185" s="86"/>
      <c r="II185" s="86"/>
      <c r="IJ185" s="86"/>
      <c r="IK185" s="86"/>
      <c r="IL185" s="86"/>
      <c r="IM185" s="86"/>
      <c r="IN185" s="86"/>
      <c r="IO185" s="86"/>
      <c r="IP185" s="86"/>
      <c r="IQ185" s="86"/>
      <c r="IR185" s="86"/>
      <c r="IS185" s="86"/>
      <c r="IT185" s="86"/>
      <c r="IU185" s="86"/>
      <c r="IV185" s="106"/>
      <c r="IY185" s="105"/>
      <c r="IZ185" s="86"/>
      <c r="JA185" s="86"/>
      <c r="JB185" s="86"/>
      <c r="JC185" s="86"/>
      <c r="JD185" s="86"/>
      <c r="JE185" s="86"/>
      <c r="JF185" s="86"/>
      <c r="JG185" s="86"/>
      <c r="JH185" s="86"/>
      <c r="JI185" s="86"/>
      <c r="JJ185" s="86"/>
      <c r="JK185" s="86"/>
      <c r="JL185" s="86"/>
      <c r="JM185" s="86"/>
      <c r="JN185" s="86"/>
      <c r="JO185" s="86"/>
      <c r="JP185" s="86"/>
      <c r="JQ185" s="86"/>
      <c r="JR185" s="86"/>
      <c r="JS185" s="86"/>
      <c r="JT185" s="86"/>
      <c r="JU185" s="86"/>
      <c r="JV185" s="86"/>
      <c r="JW185" s="86"/>
      <c r="JX185" s="86"/>
      <c r="JY185" s="86"/>
      <c r="JZ185" s="86"/>
      <c r="KA185" s="86"/>
      <c r="KB185" s="86"/>
      <c r="KC185" s="86"/>
      <c r="KD185" s="86"/>
      <c r="KE185" s="86"/>
      <c r="KF185" s="106"/>
    </row>
    <row r="186" spans="11:292" ht="15.75" hidden="1" customHeight="1" x14ac:dyDescent="0.45">
      <c r="AB186" s="674"/>
      <c r="AC186" s="675"/>
      <c r="AD186" s="675"/>
      <c r="AE186" s="671"/>
      <c r="AF186" s="671"/>
      <c r="AG186" s="671"/>
      <c r="AH186" s="671"/>
      <c r="AI186" s="671"/>
      <c r="AJ186" s="671"/>
      <c r="AK186" s="671"/>
      <c r="AL186" s="671"/>
      <c r="AM186" s="671"/>
      <c r="AN186" s="671"/>
      <c r="AO186" s="671"/>
      <c r="AP186" s="86"/>
      <c r="AQ186" s="86"/>
      <c r="DA186" s="95"/>
      <c r="DB186" s="96"/>
      <c r="DC186" s="96"/>
      <c r="DD186" s="96"/>
      <c r="DE186" s="96"/>
      <c r="DF186" s="96"/>
      <c r="DG186" s="96"/>
      <c r="DQ186" s="96"/>
      <c r="DR186" s="96"/>
      <c r="DS186" s="96"/>
      <c r="DT186" s="96"/>
      <c r="DU186" s="96"/>
      <c r="DV186" s="96"/>
      <c r="DW186" s="100"/>
      <c r="DX186" s="96"/>
      <c r="DY186" s="96"/>
      <c r="EI186" s="96"/>
      <c r="EJ186" s="96"/>
      <c r="EK186" s="96"/>
      <c r="EL186" s="96"/>
      <c r="EM186" s="96"/>
      <c r="EX186" s="96"/>
      <c r="EY186" s="96"/>
      <c r="EZ186" s="96"/>
      <c r="FA186" s="96"/>
      <c r="FB186" s="96"/>
      <c r="FC186" s="96"/>
      <c r="FD186" s="96"/>
      <c r="FE186" s="96"/>
      <c r="FF186" s="96"/>
      <c r="FG186" s="96"/>
      <c r="FH186" s="96"/>
      <c r="GA186" s="96"/>
      <c r="GB186" s="96"/>
      <c r="GC186" s="96"/>
      <c r="GD186" s="96"/>
      <c r="GE186" s="96"/>
      <c r="GF186" s="96"/>
      <c r="GG186" s="96"/>
      <c r="GH186" s="96"/>
      <c r="GI186" s="96"/>
      <c r="GJ186" s="96"/>
      <c r="GK186" s="96"/>
      <c r="GL186" s="96"/>
      <c r="GM186" s="96"/>
      <c r="GN186" s="96"/>
      <c r="GO186" s="96"/>
      <c r="GP186" s="96"/>
      <c r="GQ186" s="96"/>
      <c r="IA186" s="105"/>
      <c r="IB186" s="86"/>
      <c r="IC186" s="86"/>
      <c r="ID186" s="86"/>
      <c r="IE186" s="86"/>
      <c r="IF186" s="86"/>
      <c r="IG186" s="86"/>
      <c r="IH186" s="86"/>
      <c r="II186" s="86"/>
      <c r="IJ186" s="86"/>
      <c r="IK186" s="86"/>
      <c r="IL186" s="86"/>
      <c r="IM186" s="86"/>
      <c r="IN186" s="86"/>
      <c r="IO186" s="86"/>
      <c r="IP186" s="86"/>
      <c r="IQ186" s="86"/>
      <c r="IR186" s="86"/>
      <c r="IS186" s="86"/>
      <c r="IT186" s="86"/>
      <c r="IU186" s="86"/>
      <c r="IV186" s="106"/>
      <c r="IY186" s="105"/>
      <c r="IZ186" s="86"/>
      <c r="JA186" s="86"/>
      <c r="JB186" s="86"/>
      <c r="JC186" s="86"/>
      <c r="JD186" s="86"/>
      <c r="JE186" s="86"/>
      <c r="JF186" s="86"/>
      <c r="JG186" s="86"/>
      <c r="JH186" s="86"/>
      <c r="JI186" s="86"/>
      <c r="JJ186" s="86"/>
      <c r="JK186" s="86"/>
      <c r="JL186" s="86"/>
      <c r="JM186" s="86"/>
      <c r="JN186" s="86"/>
      <c r="JO186" s="86"/>
      <c r="JP186" s="86"/>
      <c r="JQ186" s="86"/>
      <c r="JR186" s="86"/>
      <c r="JS186" s="86"/>
      <c r="JT186" s="86"/>
      <c r="JU186" s="86"/>
      <c r="JV186" s="86"/>
      <c r="JW186" s="86"/>
      <c r="JX186" s="86"/>
      <c r="JY186" s="86"/>
      <c r="JZ186" s="86"/>
      <c r="KA186" s="86"/>
      <c r="KB186" s="86"/>
      <c r="KC186" s="86"/>
      <c r="KD186" s="86"/>
      <c r="KE186" s="86"/>
      <c r="KF186" s="106"/>
    </row>
    <row r="187" spans="11:292" ht="15.75" hidden="1" customHeight="1" x14ac:dyDescent="0.45">
      <c r="AB187" s="674"/>
      <c r="AC187" s="675"/>
      <c r="AD187" s="675"/>
      <c r="AE187" s="671"/>
      <c r="AF187" s="671"/>
      <c r="AG187" s="671"/>
      <c r="AH187" s="671"/>
      <c r="AI187" s="671"/>
      <c r="AJ187" s="671"/>
      <c r="AK187" s="671"/>
      <c r="AL187" s="671"/>
      <c r="AM187" s="671"/>
      <c r="AN187" s="671"/>
      <c r="AO187" s="671"/>
      <c r="AP187" s="86"/>
      <c r="AQ187" s="86"/>
      <c r="DA187" s="95"/>
      <c r="DB187" s="96"/>
      <c r="DC187" s="96"/>
      <c r="DD187" s="96"/>
      <c r="DE187" s="96"/>
      <c r="DF187" s="96"/>
      <c r="DG187" s="96"/>
      <c r="DQ187" s="96"/>
      <c r="DR187" s="96"/>
      <c r="DS187" s="96"/>
      <c r="DT187" s="96"/>
      <c r="DU187" s="96"/>
      <c r="DV187" s="96"/>
      <c r="DW187" s="100"/>
      <c r="DX187" s="96"/>
      <c r="DY187" s="96"/>
      <c r="EI187" s="96"/>
      <c r="EJ187" s="96"/>
      <c r="EK187" s="96"/>
      <c r="EL187" s="96"/>
      <c r="EM187" s="96"/>
      <c r="EX187" s="96"/>
      <c r="EY187" s="96"/>
      <c r="EZ187" s="96"/>
      <c r="FA187" s="96"/>
      <c r="FB187" s="96"/>
      <c r="FC187" s="96"/>
      <c r="FD187" s="96"/>
      <c r="FE187" s="96"/>
      <c r="FF187" s="96"/>
      <c r="FG187" s="96"/>
      <c r="FH187" s="96"/>
      <c r="GA187" s="96"/>
      <c r="GB187" s="96"/>
      <c r="GC187" s="96"/>
      <c r="GD187" s="96"/>
      <c r="GE187" s="96"/>
      <c r="GF187" s="96"/>
      <c r="GG187" s="96"/>
      <c r="GH187" s="96"/>
      <c r="GI187" s="96"/>
      <c r="GJ187" s="96"/>
      <c r="GK187" s="96"/>
      <c r="GL187" s="96"/>
      <c r="GM187" s="96"/>
      <c r="GN187" s="96"/>
      <c r="GO187" s="96"/>
      <c r="GP187" s="96"/>
      <c r="GQ187" s="96"/>
      <c r="IA187" s="105"/>
      <c r="IB187" s="86"/>
      <c r="IC187" s="86"/>
      <c r="ID187" s="86"/>
      <c r="IE187" s="86"/>
      <c r="IF187" s="86"/>
      <c r="IG187" s="86"/>
      <c r="IH187" s="86"/>
      <c r="II187" s="86"/>
      <c r="IJ187" s="86"/>
      <c r="IK187" s="86"/>
      <c r="IL187" s="86"/>
      <c r="IM187" s="86"/>
      <c r="IN187" s="86"/>
      <c r="IO187" s="86"/>
      <c r="IP187" s="86"/>
      <c r="IQ187" s="86"/>
      <c r="IR187" s="86"/>
      <c r="IS187" s="86"/>
      <c r="IT187" s="86"/>
      <c r="IU187" s="86"/>
      <c r="IV187" s="106"/>
      <c r="IY187" s="105"/>
      <c r="IZ187" s="86"/>
      <c r="JA187" s="86"/>
      <c r="JB187" s="86"/>
      <c r="JC187" s="86"/>
      <c r="JD187" s="86"/>
      <c r="JE187" s="86"/>
      <c r="JF187" s="86"/>
      <c r="JG187" s="86"/>
      <c r="JH187" s="86"/>
      <c r="JI187" s="86"/>
      <c r="JJ187" s="86"/>
      <c r="JK187" s="86"/>
      <c r="JL187" s="86"/>
      <c r="JM187" s="86"/>
      <c r="JN187" s="86"/>
      <c r="JO187" s="86"/>
      <c r="JP187" s="86"/>
      <c r="JQ187" s="86"/>
      <c r="JR187" s="86"/>
      <c r="JS187" s="86"/>
      <c r="JT187" s="86"/>
      <c r="JU187" s="86"/>
      <c r="JV187" s="86"/>
      <c r="JW187" s="86"/>
      <c r="JX187" s="86"/>
      <c r="JY187" s="86"/>
      <c r="JZ187" s="86"/>
      <c r="KA187" s="86"/>
      <c r="KB187" s="86"/>
      <c r="KC187" s="86"/>
      <c r="KD187" s="86"/>
      <c r="KE187" s="86"/>
      <c r="KF187" s="106"/>
    </row>
    <row r="188" spans="11:292" ht="15.75" hidden="1" customHeight="1" x14ac:dyDescent="0.45">
      <c r="AB188" s="674"/>
      <c r="AC188" s="675"/>
      <c r="AD188" s="675"/>
      <c r="AE188" s="671"/>
      <c r="AF188" s="671"/>
      <c r="AG188" s="671"/>
      <c r="AH188" s="671"/>
      <c r="AI188" s="671"/>
      <c r="AJ188" s="671"/>
      <c r="AK188" s="671"/>
      <c r="AL188" s="671"/>
      <c r="AM188" s="671"/>
      <c r="AN188" s="671"/>
      <c r="AO188" s="671"/>
      <c r="AP188" s="86"/>
      <c r="AQ188" s="86"/>
      <c r="DA188" s="95"/>
      <c r="DB188" s="96"/>
      <c r="DC188" s="96"/>
      <c r="DD188" s="96"/>
      <c r="DE188" s="96"/>
      <c r="DF188" s="96"/>
      <c r="DG188" s="96"/>
      <c r="DQ188" s="96"/>
      <c r="DR188" s="96"/>
      <c r="DS188" s="96"/>
      <c r="DT188" s="96"/>
      <c r="DU188" s="96"/>
      <c r="DV188" s="96"/>
      <c r="DW188" s="100"/>
      <c r="DX188" s="96"/>
      <c r="DY188" s="96"/>
      <c r="EI188" s="96"/>
      <c r="EJ188" s="96"/>
      <c r="EK188" s="96"/>
      <c r="EL188" s="96"/>
      <c r="EM188" s="96"/>
      <c r="EX188" s="96"/>
      <c r="EY188" s="96"/>
      <c r="EZ188" s="96"/>
      <c r="FA188" s="96"/>
      <c r="FB188" s="96"/>
      <c r="FC188" s="96"/>
      <c r="FD188" s="96"/>
      <c r="FE188" s="96"/>
      <c r="FF188" s="96"/>
      <c r="FG188" s="96"/>
      <c r="FH188" s="96"/>
      <c r="GA188" s="96"/>
      <c r="GB188" s="96"/>
      <c r="GC188" s="96"/>
      <c r="GD188" s="96"/>
      <c r="GE188" s="96"/>
      <c r="GF188" s="96"/>
      <c r="GG188" s="96"/>
      <c r="GH188" s="96"/>
      <c r="GI188" s="96"/>
      <c r="GJ188" s="96"/>
      <c r="GK188" s="96"/>
      <c r="GL188" s="96"/>
      <c r="GM188" s="96"/>
      <c r="GN188" s="96"/>
      <c r="GO188" s="96"/>
      <c r="GP188" s="96"/>
      <c r="GQ188" s="96"/>
      <c r="IA188" s="105"/>
      <c r="IB188" s="86"/>
      <c r="IC188" s="86"/>
      <c r="ID188" s="86"/>
      <c r="IE188" s="86"/>
      <c r="IF188" s="86"/>
      <c r="IG188" s="86"/>
      <c r="IH188" s="86"/>
      <c r="II188" s="86"/>
      <c r="IJ188" s="86"/>
      <c r="IK188" s="86"/>
      <c r="IL188" s="86"/>
      <c r="IM188" s="86"/>
      <c r="IN188" s="86"/>
      <c r="IO188" s="86"/>
      <c r="IP188" s="86"/>
      <c r="IQ188" s="86"/>
      <c r="IR188" s="86"/>
      <c r="IS188" s="86"/>
      <c r="IT188" s="86"/>
      <c r="IU188" s="86"/>
      <c r="IV188" s="106"/>
      <c r="IY188" s="105"/>
      <c r="IZ188" s="86"/>
      <c r="JA188" s="86"/>
      <c r="JB188" s="86"/>
      <c r="JC188" s="86"/>
      <c r="JD188" s="86"/>
      <c r="JE188" s="86"/>
      <c r="JF188" s="86"/>
      <c r="JG188" s="86"/>
      <c r="JH188" s="86"/>
      <c r="JI188" s="86"/>
      <c r="JJ188" s="86"/>
      <c r="JK188" s="86"/>
      <c r="JL188" s="86"/>
      <c r="JM188" s="86"/>
      <c r="JN188" s="86"/>
      <c r="JO188" s="86"/>
      <c r="JP188" s="86"/>
      <c r="JQ188" s="86"/>
      <c r="JR188" s="86"/>
      <c r="JS188" s="86"/>
      <c r="JT188" s="86"/>
      <c r="JU188" s="86"/>
      <c r="JV188" s="86"/>
      <c r="JW188" s="86"/>
      <c r="JX188" s="86"/>
      <c r="JY188" s="86"/>
      <c r="JZ188" s="86"/>
      <c r="KA188" s="86"/>
      <c r="KB188" s="86"/>
      <c r="KC188" s="86"/>
      <c r="KD188" s="86"/>
      <c r="KE188" s="86"/>
      <c r="KF188" s="106"/>
    </row>
    <row r="189" spans="11:292" ht="15.75" hidden="1" customHeight="1" x14ac:dyDescent="0.45">
      <c r="AB189" s="674"/>
      <c r="AC189" s="675"/>
      <c r="AD189" s="675"/>
      <c r="AE189" s="671"/>
      <c r="AF189" s="671"/>
      <c r="AG189" s="671"/>
      <c r="AH189" s="671"/>
      <c r="AI189" s="671"/>
      <c r="AJ189" s="671"/>
      <c r="AK189" s="671"/>
      <c r="AL189" s="671"/>
      <c r="AM189" s="671"/>
      <c r="AN189" s="671"/>
      <c r="AO189" s="671"/>
      <c r="AP189" s="86"/>
      <c r="AQ189" s="86"/>
      <c r="DA189" s="95"/>
      <c r="DB189" s="96"/>
      <c r="DC189" s="96"/>
      <c r="DD189" s="96"/>
      <c r="DE189" s="96"/>
      <c r="DF189" s="96"/>
      <c r="DG189" s="96"/>
      <c r="DQ189" s="96"/>
      <c r="DR189" s="96"/>
      <c r="DS189" s="96"/>
      <c r="DT189" s="96"/>
      <c r="DU189" s="96"/>
      <c r="DV189" s="96"/>
      <c r="DW189" s="100"/>
      <c r="DX189" s="96"/>
      <c r="DY189" s="96"/>
      <c r="EI189" s="96"/>
      <c r="EJ189" s="96"/>
      <c r="EK189" s="96"/>
      <c r="EL189" s="96"/>
      <c r="EM189" s="96"/>
      <c r="EX189" s="96"/>
      <c r="EY189" s="96"/>
      <c r="EZ189" s="96"/>
      <c r="FA189" s="96"/>
      <c r="FB189" s="96"/>
      <c r="FC189" s="96"/>
      <c r="FD189" s="96"/>
      <c r="FE189" s="96"/>
      <c r="FF189" s="96"/>
      <c r="FG189" s="96"/>
      <c r="FH189" s="96"/>
      <c r="GA189" s="96"/>
      <c r="GB189" s="96"/>
      <c r="GC189" s="96"/>
      <c r="GD189" s="96"/>
      <c r="GE189" s="96"/>
      <c r="GF189" s="96"/>
      <c r="GG189" s="96"/>
      <c r="GH189" s="96"/>
      <c r="GI189" s="96"/>
      <c r="GJ189" s="96"/>
      <c r="GK189" s="96"/>
      <c r="GL189" s="96"/>
      <c r="GM189" s="96"/>
      <c r="GN189" s="96"/>
      <c r="GO189" s="96"/>
      <c r="GP189" s="96"/>
      <c r="GQ189" s="96"/>
      <c r="IA189" s="105"/>
      <c r="IB189" s="86"/>
      <c r="IC189" s="86"/>
      <c r="ID189" s="86"/>
      <c r="IE189" s="86"/>
      <c r="IF189" s="86"/>
      <c r="IG189" s="86"/>
      <c r="IH189" s="86"/>
      <c r="II189" s="86"/>
      <c r="IJ189" s="86"/>
      <c r="IK189" s="86"/>
      <c r="IL189" s="86"/>
      <c r="IM189" s="86"/>
      <c r="IN189" s="86"/>
      <c r="IO189" s="86"/>
      <c r="IP189" s="86"/>
      <c r="IQ189" s="86"/>
      <c r="IR189" s="86"/>
      <c r="IS189" s="86"/>
      <c r="IT189" s="86"/>
      <c r="IU189" s="86"/>
      <c r="IV189" s="106"/>
      <c r="IY189" s="105"/>
      <c r="IZ189" s="86"/>
      <c r="JA189" s="86"/>
      <c r="JB189" s="86"/>
      <c r="JC189" s="86"/>
      <c r="JD189" s="86"/>
      <c r="JE189" s="86"/>
      <c r="JF189" s="86"/>
      <c r="JG189" s="86"/>
      <c r="JH189" s="86"/>
      <c r="JI189" s="86"/>
      <c r="JJ189" s="86"/>
      <c r="JK189" s="86"/>
      <c r="JL189" s="86"/>
      <c r="JM189" s="86"/>
      <c r="JN189" s="86"/>
      <c r="JO189" s="86"/>
      <c r="JP189" s="86"/>
      <c r="JQ189" s="86"/>
      <c r="JR189" s="86"/>
      <c r="JS189" s="86"/>
      <c r="JT189" s="86"/>
      <c r="JU189" s="86"/>
      <c r="JV189" s="86"/>
      <c r="JW189" s="86"/>
      <c r="JX189" s="86"/>
      <c r="JY189" s="86"/>
      <c r="JZ189" s="86"/>
      <c r="KA189" s="86"/>
      <c r="KB189" s="86"/>
      <c r="KC189" s="86"/>
      <c r="KD189" s="86"/>
      <c r="KE189" s="86"/>
      <c r="KF189" s="106"/>
    </row>
    <row r="190" spans="11:292" ht="15.75" hidden="1" customHeight="1" x14ac:dyDescent="0.45">
      <c r="AB190" s="674"/>
      <c r="AC190" s="675"/>
      <c r="AD190" s="675"/>
      <c r="AE190" s="671"/>
      <c r="AF190" s="671"/>
      <c r="AG190" s="671"/>
      <c r="AH190" s="671"/>
      <c r="AI190" s="671"/>
      <c r="AJ190" s="671"/>
      <c r="AK190" s="671"/>
      <c r="AL190" s="671"/>
      <c r="AM190" s="671"/>
      <c r="AN190" s="671"/>
      <c r="AO190" s="671"/>
      <c r="AP190" s="86"/>
      <c r="AQ190" s="86"/>
      <c r="DA190" s="95"/>
      <c r="DB190" s="96"/>
      <c r="DC190" s="96"/>
      <c r="DD190" s="96"/>
      <c r="DE190" s="96"/>
      <c r="DF190" s="96"/>
      <c r="DG190" s="96"/>
      <c r="DQ190" s="96"/>
      <c r="DR190" s="96"/>
      <c r="DS190" s="96"/>
      <c r="DT190" s="96"/>
      <c r="DU190" s="96"/>
      <c r="DV190" s="96"/>
      <c r="DW190" s="100"/>
      <c r="DX190" s="96"/>
      <c r="DY190" s="96"/>
      <c r="EI190" s="96"/>
      <c r="EJ190" s="96"/>
      <c r="EK190" s="96"/>
      <c r="EL190" s="96"/>
      <c r="EM190" s="96"/>
      <c r="EX190" s="96"/>
      <c r="EY190" s="96"/>
      <c r="EZ190" s="96"/>
      <c r="FA190" s="96"/>
      <c r="FB190" s="96"/>
      <c r="FC190" s="96"/>
      <c r="FD190" s="96"/>
      <c r="FE190" s="96"/>
      <c r="FF190" s="96"/>
      <c r="FG190" s="96"/>
      <c r="FH190" s="96"/>
      <c r="GA190" s="96"/>
      <c r="GB190" s="96"/>
      <c r="GC190" s="96"/>
      <c r="GD190" s="96"/>
      <c r="GE190" s="96"/>
      <c r="GF190" s="96"/>
      <c r="GG190" s="96"/>
      <c r="GH190" s="96"/>
      <c r="GI190" s="96"/>
      <c r="GJ190" s="96"/>
      <c r="GK190" s="96"/>
      <c r="GL190" s="96"/>
      <c r="GM190" s="96"/>
      <c r="GN190" s="96"/>
      <c r="GO190" s="96"/>
      <c r="GP190" s="96"/>
      <c r="GQ190" s="96"/>
      <c r="IA190" s="105"/>
      <c r="IB190" s="86"/>
      <c r="IC190" s="86"/>
      <c r="ID190" s="86"/>
      <c r="IE190" s="86"/>
      <c r="IF190" s="86"/>
      <c r="IG190" s="86"/>
      <c r="IH190" s="86"/>
      <c r="II190" s="86"/>
      <c r="IJ190" s="86"/>
      <c r="IK190" s="86"/>
      <c r="IL190" s="86"/>
      <c r="IM190" s="86"/>
      <c r="IN190" s="86"/>
      <c r="IO190" s="86"/>
      <c r="IP190" s="86"/>
      <c r="IQ190" s="86"/>
      <c r="IR190" s="86"/>
      <c r="IS190" s="86"/>
      <c r="IT190" s="86"/>
      <c r="IU190" s="86"/>
      <c r="IV190" s="106"/>
      <c r="IY190" s="105"/>
      <c r="IZ190" s="86"/>
      <c r="JA190" s="86"/>
      <c r="JB190" s="86"/>
      <c r="JC190" s="86"/>
      <c r="JD190" s="86"/>
      <c r="JE190" s="86"/>
      <c r="JF190" s="86"/>
      <c r="JG190" s="86"/>
      <c r="JH190" s="86"/>
      <c r="JI190" s="86"/>
      <c r="JJ190" s="86"/>
      <c r="JK190" s="86"/>
      <c r="JL190" s="86"/>
      <c r="JM190" s="86"/>
      <c r="JN190" s="86"/>
      <c r="JO190" s="86"/>
      <c r="JP190" s="86"/>
      <c r="JQ190" s="86"/>
      <c r="JR190" s="86"/>
      <c r="JS190" s="86"/>
      <c r="JT190" s="86"/>
      <c r="JU190" s="86"/>
      <c r="JV190" s="86"/>
      <c r="JW190" s="86"/>
      <c r="JX190" s="86"/>
      <c r="JY190" s="86"/>
      <c r="JZ190" s="86"/>
      <c r="KA190" s="86"/>
      <c r="KB190" s="86"/>
      <c r="KC190" s="86"/>
      <c r="KD190" s="86"/>
      <c r="KE190" s="86"/>
      <c r="KF190" s="106"/>
    </row>
    <row r="191" spans="11:292" ht="15.75" hidden="1" customHeight="1" x14ac:dyDescent="0.45">
      <c r="AB191" s="674"/>
      <c r="AC191" s="675"/>
      <c r="AD191" s="675"/>
      <c r="AE191" s="671"/>
      <c r="AF191" s="671"/>
      <c r="AG191" s="671"/>
      <c r="AH191" s="671"/>
      <c r="AI191" s="671"/>
      <c r="AJ191" s="671"/>
      <c r="AK191" s="671"/>
      <c r="AL191" s="671"/>
      <c r="AM191" s="671"/>
      <c r="AN191" s="671"/>
      <c r="AO191" s="671"/>
      <c r="AP191" s="86"/>
      <c r="AQ191" s="86"/>
      <c r="DA191" s="95"/>
      <c r="DB191" s="96"/>
      <c r="DC191" s="96"/>
      <c r="DD191" s="96"/>
      <c r="DE191" s="96"/>
      <c r="DF191" s="96"/>
      <c r="DG191" s="96"/>
      <c r="DQ191" s="96"/>
      <c r="DR191" s="96"/>
      <c r="DS191" s="96"/>
      <c r="DT191" s="96"/>
      <c r="DU191" s="96"/>
      <c r="DV191" s="96"/>
      <c r="DW191" s="100"/>
      <c r="DX191" s="96"/>
      <c r="DY191" s="96"/>
      <c r="EI191" s="96"/>
      <c r="EJ191" s="96"/>
      <c r="EK191" s="96"/>
      <c r="EL191" s="96"/>
      <c r="EM191" s="96"/>
      <c r="EX191" s="96"/>
      <c r="EY191" s="96"/>
      <c r="EZ191" s="96"/>
      <c r="FA191" s="96"/>
      <c r="FB191" s="96"/>
      <c r="FC191" s="96"/>
      <c r="FD191" s="96"/>
      <c r="FE191" s="96"/>
      <c r="FF191" s="96"/>
      <c r="FG191" s="96"/>
      <c r="FH191" s="96"/>
      <c r="GA191" s="96"/>
      <c r="GB191" s="96"/>
      <c r="GC191" s="96"/>
      <c r="GD191" s="96"/>
      <c r="GE191" s="96"/>
      <c r="GF191" s="96"/>
      <c r="GG191" s="96"/>
      <c r="GH191" s="96"/>
      <c r="GI191" s="96"/>
      <c r="GJ191" s="96"/>
      <c r="GK191" s="96"/>
      <c r="GL191" s="96"/>
      <c r="GM191" s="96"/>
      <c r="GN191" s="96"/>
      <c r="GO191" s="96"/>
      <c r="GP191" s="96"/>
      <c r="GQ191" s="96"/>
      <c r="IA191" s="105"/>
      <c r="IB191" s="86"/>
      <c r="IC191" s="86"/>
      <c r="ID191" s="86"/>
      <c r="IE191" s="86"/>
      <c r="IF191" s="86"/>
      <c r="IG191" s="86"/>
      <c r="IH191" s="86"/>
      <c r="II191" s="86"/>
      <c r="IJ191" s="86"/>
      <c r="IK191" s="86"/>
      <c r="IL191" s="86"/>
      <c r="IM191" s="86"/>
      <c r="IN191" s="86"/>
      <c r="IO191" s="86"/>
      <c r="IP191" s="86"/>
      <c r="IQ191" s="86"/>
      <c r="IR191" s="86"/>
      <c r="IS191" s="86"/>
      <c r="IT191" s="86"/>
      <c r="IU191" s="86"/>
      <c r="IV191" s="106"/>
      <c r="IY191" s="105"/>
      <c r="IZ191" s="86"/>
      <c r="JA191" s="86"/>
      <c r="JB191" s="86"/>
      <c r="JC191" s="86"/>
      <c r="JD191" s="86"/>
      <c r="JE191" s="86"/>
      <c r="JF191" s="86"/>
      <c r="JG191" s="86"/>
      <c r="JH191" s="86"/>
      <c r="JI191" s="86"/>
      <c r="JJ191" s="86"/>
      <c r="JK191" s="86"/>
      <c r="JL191" s="86"/>
      <c r="JM191" s="86"/>
      <c r="JN191" s="86"/>
      <c r="JO191" s="86"/>
      <c r="JP191" s="86"/>
      <c r="JQ191" s="86"/>
      <c r="JR191" s="86"/>
      <c r="JS191" s="86"/>
      <c r="JT191" s="86"/>
      <c r="JU191" s="86"/>
      <c r="JV191" s="86"/>
      <c r="JW191" s="86"/>
      <c r="JX191" s="86"/>
      <c r="JY191" s="86"/>
      <c r="JZ191" s="86"/>
      <c r="KA191" s="86"/>
      <c r="KB191" s="86"/>
      <c r="KC191" s="86"/>
      <c r="KD191" s="86"/>
      <c r="KE191" s="86"/>
      <c r="KF191" s="106"/>
    </row>
    <row r="192" spans="11:292" ht="15.75" hidden="1" customHeight="1" x14ac:dyDescent="0.45">
      <c r="AB192" s="674"/>
      <c r="AC192" s="675"/>
      <c r="AD192" s="675"/>
      <c r="AE192" s="671"/>
      <c r="AF192" s="671"/>
      <c r="AG192" s="671"/>
      <c r="AH192" s="671"/>
      <c r="AI192" s="671"/>
      <c r="AJ192" s="671"/>
      <c r="AK192" s="671"/>
      <c r="AL192" s="671"/>
      <c r="AM192" s="671"/>
      <c r="AN192" s="671"/>
      <c r="AO192" s="671"/>
      <c r="AP192" s="86"/>
      <c r="AQ192" s="86"/>
      <c r="DA192" s="95"/>
      <c r="DB192" s="96"/>
      <c r="DC192" s="96"/>
      <c r="DD192" s="96"/>
      <c r="DE192" s="96"/>
      <c r="DF192" s="96"/>
      <c r="DG192" s="96"/>
      <c r="DQ192" s="96"/>
      <c r="DR192" s="96"/>
      <c r="DS192" s="96"/>
      <c r="DT192" s="96"/>
      <c r="DU192" s="96"/>
      <c r="DV192" s="96"/>
      <c r="DW192" s="100"/>
      <c r="DX192" s="96"/>
      <c r="DY192" s="96"/>
      <c r="EI192" s="96"/>
      <c r="EJ192" s="96"/>
      <c r="EK192" s="96"/>
      <c r="EL192" s="96"/>
      <c r="EM192" s="96"/>
      <c r="EX192" s="96"/>
      <c r="EY192" s="96"/>
      <c r="EZ192" s="96"/>
      <c r="FA192" s="96"/>
      <c r="FB192" s="96"/>
      <c r="FC192" s="96"/>
      <c r="FD192" s="96"/>
      <c r="FE192" s="96"/>
      <c r="FF192" s="96"/>
      <c r="FG192" s="96"/>
      <c r="FH192" s="96"/>
      <c r="GA192" s="96"/>
      <c r="GB192" s="96"/>
      <c r="GC192" s="96"/>
      <c r="GD192" s="96"/>
      <c r="GE192" s="96"/>
      <c r="GF192" s="96"/>
      <c r="GG192" s="96"/>
      <c r="GH192" s="96"/>
      <c r="GI192" s="96"/>
      <c r="GJ192" s="96"/>
      <c r="GK192" s="96"/>
      <c r="GL192" s="96"/>
      <c r="GM192" s="96"/>
      <c r="GN192" s="96"/>
      <c r="GO192" s="96"/>
      <c r="GP192" s="96"/>
      <c r="GQ192" s="96"/>
      <c r="IA192" s="105"/>
      <c r="IB192" s="86"/>
      <c r="IC192" s="86"/>
      <c r="ID192" s="86"/>
      <c r="IE192" s="86"/>
      <c r="IF192" s="86"/>
      <c r="IG192" s="86"/>
      <c r="IH192" s="86"/>
      <c r="II192" s="86"/>
      <c r="IJ192" s="86"/>
      <c r="IK192" s="86"/>
      <c r="IL192" s="86"/>
      <c r="IM192" s="86"/>
      <c r="IN192" s="86"/>
      <c r="IO192" s="86"/>
      <c r="IP192" s="86"/>
      <c r="IQ192" s="86"/>
      <c r="IR192" s="86"/>
      <c r="IS192" s="86"/>
      <c r="IT192" s="86"/>
      <c r="IU192" s="86"/>
      <c r="IV192" s="106"/>
      <c r="IY192" s="105"/>
      <c r="IZ192" s="86"/>
      <c r="JA192" s="86"/>
      <c r="JB192" s="86"/>
      <c r="JC192" s="86"/>
      <c r="JD192" s="86"/>
      <c r="JE192" s="86"/>
      <c r="JF192" s="86"/>
      <c r="JG192" s="86"/>
      <c r="JH192" s="86"/>
      <c r="JI192" s="86"/>
      <c r="JJ192" s="86"/>
      <c r="JK192" s="86"/>
      <c r="JL192" s="86"/>
      <c r="JM192" s="86"/>
      <c r="JN192" s="86"/>
      <c r="JO192" s="86"/>
      <c r="JP192" s="86"/>
      <c r="JQ192" s="86"/>
      <c r="JR192" s="86"/>
      <c r="JS192" s="86"/>
      <c r="JT192" s="86"/>
      <c r="JU192" s="86"/>
      <c r="JV192" s="86"/>
      <c r="JW192" s="86"/>
      <c r="JX192" s="86"/>
      <c r="JY192" s="86"/>
      <c r="JZ192" s="86"/>
      <c r="KA192" s="86"/>
      <c r="KB192" s="86"/>
      <c r="KC192" s="86"/>
      <c r="KD192" s="86"/>
      <c r="KE192" s="86"/>
      <c r="KF192" s="106"/>
    </row>
    <row r="193" spans="10:292" ht="15.75" hidden="1" customHeight="1" x14ac:dyDescent="0.45">
      <c r="AB193" s="674"/>
      <c r="AC193" s="675"/>
      <c r="AD193" s="675"/>
      <c r="AE193" s="671"/>
      <c r="AF193" s="671"/>
      <c r="AG193" s="671"/>
      <c r="AH193" s="671"/>
      <c r="AI193" s="671"/>
      <c r="AJ193" s="671"/>
      <c r="AK193" s="671"/>
      <c r="AL193" s="671"/>
      <c r="AM193" s="671"/>
      <c r="AN193" s="671"/>
      <c r="AO193" s="671"/>
      <c r="AP193" s="86"/>
      <c r="AQ193" s="86"/>
      <c r="DA193" s="95"/>
      <c r="DB193" s="96"/>
      <c r="DC193" s="96"/>
      <c r="DD193" s="96"/>
      <c r="DE193" s="96"/>
      <c r="DF193" s="96"/>
      <c r="DG193" s="96"/>
      <c r="DQ193" s="96"/>
      <c r="DR193" s="96"/>
      <c r="DS193" s="96"/>
      <c r="DT193" s="96"/>
      <c r="DU193" s="96"/>
      <c r="DV193" s="96"/>
      <c r="DW193" s="100"/>
      <c r="DX193" s="96"/>
      <c r="DY193" s="96"/>
      <c r="EI193" s="96"/>
      <c r="EJ193" s="96"/>
      <c r="EK193" s="96"/>
      <c r="EL193" s="96"/>
      <c r="EM193" s="96"/>
      <c r="EX193" s="96"/>
      <c r="EY193" s="96"/>
      <c r="EZ193" s="96"/>
      <c r="FA193" s="96"/>
      <c r="FB193" s="96"/>
      <c r="FC193" s="96"/>
      <c r="FD193" s="96"/>
      <c r="FE193" s="96"/>
      <c r="FF193" s="96"/>
      <c r="FG193" s="96"/>
      <c r="FH193" s="96"/>
      <c r="GA193" s="96"/>
      <c r="GB193" s="96"/>
      <c r="GC193" s="96"/>
      <c r="GD193" s="96"/>
      <c r="GE193" s="96"/>
      <c r="GF193" s="96"/>
      <c r="GG193" s="96"/>
      <c r="GH193" s="96"/>
      <c r="GI193" s="96"/>
      <c r="GJ193" s="96"/>
      <c r="GK193" s="96"/>
      <c r="GL193" s="96"/>
      <c r="GM193" s="96"/>
      <c r="GN193" s="96"/>
      <c r="GO193" s="96"/>
      <c r="GP193" s="96"/>
      <c r="GQ193" s="96"/>
      <c r="IA193" s="105"/>
      <c r="IB193" s="86"/>
      <c r="IC193" s="86"/>
      <c r="ID193" s="86"/>
      <c r="IE193" s="86"/>
      <c r="IF193" s="86"/>
      <c r="IG193" s="86"/>
      <c r="IH193" s="86"/>
      <c r="II193" s="86"/>
      <c r="IJ193" s="86"/>
      <c r="IK193" s="86"/>
      <c r="IL193" s="86"/>
      <c r="IM193" s="86"/>
      <c r="IN193" s="86"/>
      <c r="IO193" s="86"/>
      <c r="IP193" s="86"/>
      <c r="IQ193" s="86"/>
      <c r="IR193" s="86"/>
      <c r="IS193" s="86"/>
      <c r="IT193" s="86"/>
      <c r="IU193" s="86"/>
      <c r="IV193" s="106"/>
      <c r="IY193" s="105"/>
      <c r="IZ193" s="86"/>
      <c r="JA193" s="86"/>
      <c r="JB193" s="86"/>
      <c r="JC193" s="86"/>
      <c r="JD193" s="86"/>
      <c r="JE193" s="86"/>
      <c r="JF193" s="86"/>
      <c r="JG193" s="86"/>
      <c r="JH193" s="86"/>
      <c r="JI193" s="86"/>
      <c r="JJ193" s="86"/>
      <c r="JK193" s="86"/>
      <c r="JL193" s="86"/>
      <c r="JM193" s="86"/>
      <c r="JN193" s="86"/>
      <c r="JO193" s="86"/>
      <c r="JP193" s="86"/>
      <c r="JQ193" s="86"/>
      <c r="JR193" s="86"/>
      <c r="JS193" s="86"/>
      <c r="JT193" s="86"/>
      <c r="JU193" s="86"/>
      <c r="JV193" s="86"/>
      <c r="JW193" s="86"/>
      <c r="JX193" s="86"/>
      <c r="JY193" s="86"/>
      <c r="JZ193" s="86"/>
      <c r="KA193" s="86"/>
      <c r="KB193" s="86"/>
      <c r="KC193" s="86"/>
      <c r="KD193" s="86"/>
      <c r="KE193" s="86"/>
      <c r="KF193" s="106"/>
    </row>
    <row r="194" spans="10:292" ht="15.75" hidden="1" customHeight="1" x14ac:dyDescent="0.45">
      <c r="AB194" s="674"/>
      <c r="AC194" s="675"/>
      <c r="AD194" s="675"/>
      <c r="AE194" s="671"/>
      <c r="AF194" s="671"/>
      <c r="AG194" s="671"/>
      <c r="AH194" s="671"/>
      <c r="AI194" s="671"/>
      <c r="AJ194" s="671"/>
      <c r="AK194" s="671"/>
      <c r="AL194" s="671"/>
      <c r="AM194" s="671"/>
      <c r="AN194" s="671"/>
      <c r="AO194" s="671"/>
      <c r="AP194" s="86"/>
      <c r="AQ194" s="86"/>
      <c r="DA194" s="95"/>
      <c r="DB194" s="96"/>
      <c r="DC194" s="96"/>
      <c r="DD194" s="96"/>
      <c r="DE194" s="96"/>
      <c r="DF194" s="96"/>
      <c r="DG194" s="96"/>
      <c r="DQ194" s="96"/>
      <c r="DR194" s="96"/>
      <c r="DS194" s="96"/>
      <c r="DT194" s="96"/>
      <c r="DU194" s="96"/>
      <c r="DV194" s="96"/>
      <c r="DW194" s="100"/>
      <c r="DX194" s="96"/>
      <c r="DY194" s="96"/>
      <c r="EI194" s="96"/>
      <c r="EJ194" s="96"/>
      <c r="EK194" s="96"/>
      <c r="EL194" s="96"/>
      <c r="EM194" s="96"/>
      <c r="EX194" s="96"/>
      <c r="EY194" s="96"/>
      <c r="EZ194" s="96"/>
      <c r="FA194" s="96"/>
      <c r="FB194" s="96"/>
      <c r="FC194" s="96"/>
      <c r="FD194" s="96"/>
      <c r="FE194" s="96"/>
      <c r="FF194" s="96"/>
      <c r="FG194" s="96"/>
      <c r="FH194" s="96"/>
      <c r="GA194" s="96"/>
      <c r="GB194" s="96"/>
      <c r="GC194" s="96"/>
      <c r="GD194" s="96"/>
      <c r="GE194" s="96"/>
      <c r="GF194" s="96"/>
      <c r="GG194" s="96"/>
      <c r="GH194" s="96"/>
      <c r="GI194" s="96"/>
      <c r="GJ194" s="96"/>
      <c r="GK194" s="96"/>
      <c r="GL194" s="96"/>
      <c r="GM194" s="96"/>
      <c r="GN194" s="96"/>
      <c r="GO194" s="96"/>
      <c r="GP194" s="96"/>
      <c r="GQ194" s="96"/>
      <c r="IA194" s="105"/>
      <c r="IB194" s="86"/>
      <c r="IC194" s="86"/>
      <c r="ID194" s="86"/>
      <c r="IE194" s="86"/>
      <c r="IF194" s="86"/>
      <c r="IG194" s="86"/>
      <c r="IH194" s="86"/>
      <c r="II194" s="86"/>
      <c r="IJ194" s="86"/>
      <c r="IK194" s="86"/>
      <c r="IL194" s="86"/>
      <c r="IM194" s="86"/>
      <c r="IN194" s="86"/>
      <c r="IO194" s="86"/>
      <c r="IP194" s="86"/>
      <c r="IQ194" s="86"/>
      <c r="IR194" s="86"/>
      <c r="IS194" s="86"/>
      <c r="IT194" s="86"/>
      <c r="IU194" s="86"/>
      <c r="IV194" s="106"/>
      <c r="IY194" s="105"/>
      <c r="IZ194" s="86"/>
      <c r="JA194" s="86"/>
      <c r="JB194" s="86"/>
      <c r="JC194" s="86"/>
      <c r="JD194" s="86"/>
      <c r="JE194" s="86"/>
      <c r="JF194" s="86"/>
      <c r="JG194" s="86"/>
      <c r="JH194" s="86"/>
      <c r="JI194" s="86"/>
      <c r="JJ194" s="86"/>
      <c r="JK194" s="86"/>
      <c r="JL194" s="86"/>
      <c r="JM194" s="86"/>
      <c r="JN194" s="86"/>
      <c r="JO194" s="86"/>
      <c r="JP194" s="86"/>
      <c r="JQ194" s="86"/>
      <c r="JR194" s="86"/>
      <c r="JS194" s="86"/>
      <c r="JT194" s="86"/>
      <c r="JU194" s="86"/>
      <c r="JV194" s="86"/>
      <c r="JW194" s="86"/>
      <c r="JX194" s="86"/>
      <c r="JY194" s="86"/>
      <c r="JZ194" s="86"/>
      <c r="KA194" s="86"/>
      <c r="KB194" s="86"/>
      <c r="KC194" s="86"/>
      <c r="KD194" s="86"/>
      <c r="KE194" s="86"/>
      <c r="KF194" s="106"/>
    </row>
    <row r="195" spans="10:292" ht="15.75" hidden="1" customHeight="1" x14ac:dyDescent="0.45">
      <c r="AA195" s="74"/>
      <c r="AB195" s="674"/>
      <c r="AC195" s="675"/>
      <c r="AD195" s="675"/>
      <c r="AE195" s="671"/>
      <c r="AF195" s="671"/>
      <c r="AG195" s="671"/>
      <c r="AH195" s="671"/>
      <c r="AI195" s="671"/>
      <c r="AJ195" s="671"/>
      <c r="AK195" s="671"/>
      <c r="AL195" s="671"/>
      <c r="AM195" s="671"/>
      <c r="AN195" s="671"/>
      <c r="AO195" s="671"/>
      <c r="AP195" s="86"/>
      <c r="AQ195" s="86"/>
      <c r="DA195" s="95"/>
      <c r="DB195" s="96"/>
      <c r="DC195" s="96"/>
      <c r="DD195" s="96"/>
      <c r="DE195" s="96"/>
      <c r="DF195" s="96"/>
      <c r="DG195" s="96"/>
      <c r="DQ195" s="96"/>
      <c r="DR195" s="96"/>
      <c r="DS195" s="96"/>
      <c r="DT195" s="96"/>
      <c r="DU195" s="96"/>
      <c r="DV195" s="96"/>
      <c r="DW195" s="100"/>
      <c r="DX195" s="96"/>
      <c r="DY195" s="96"/>
      <c r="EI195" s="96"/>
      <c r="EJ195" s="96"/>
      <c r="EK195" s="96"/>
      <c r="EL195" s="96"/>
      <c r="EM195" s="96"/>
      <c r="EX195" s="96"/>
      <c r="EY195" s="96"/>
      <c r="EZ195" s="96"/>
      <c r="FA195" s="96"/>
      <c r="FB195" s="96"/>
      <c r="FC195" s="96"/>
      <c r="FD195" s="96"/>
      <c r="FE195" s="96"/>
      <c r="FF195" s="96"/>
      <c r="FG195" s="96"/>
      <c r="FH195" s="96"/>
      <c r="GA195" s="96"/>
      <c r="GB195" s="96"/>
      <c r="GC195" s="96"/>
      <c r="GD195" s="96"/>
      <c r="GE195" s="96"/>
      <c r="GF195" s="96"/>
      <c r="GG195" s="96"/>
      <c r="GH195" s="96"/>
      <c r="GI195" s="96"/>
      <c r="GJ195" s="96"/>
      <c r="GK195" s="96"/>
      <c r="GL195" s="96"/>
      <c r="GM195" s="96"/>
      <c r="GN195" s="96"/>
      <c r="GO195" s="96"/>
      <c r="GP195" s="96"/>
      <c r="GQ195" s="96"/>
      <c r="IA195" s="105"/>
      <c r="IB195" s="86"/>
      <c r="IC195" s="86"/>
      <c r="ID195" s="86"/>
      <c r="IE195" s="86"/>
      <c r="IF195" s="86"/>
      <c r="IG195" s="86"/>
      <c r="IH195" s="86"/>
      <c r="II195" s="86"/>
      <c r="IJ195" s="86"/>
      <c r="IK195" s="86"/>
      <c r="IL195" s="86"/>
      <c r="IM195" s="86"/>
      <c r="IN195" s="86"/>
      <c r="IO195" s="86"/>
      <c r="IP195" s="86"/>
      <c r="IQ195" s="86"/>
      <c r="IR195" s="86"/>
      <c r="IS195" s="86"/>
      <c r="IT195" s="86"/>
      <c r="IU195" s="86"/>
      <c r="IV195" s="106"/>
      <c r="IY195" s="105"/>
      <c r="IZ195" s="86"/>
      <c r="JA195" s="86"/>
      <c r="JB195" s="86"/>
      <c r="JC195" s="86"/>
      <c r="JD195" s="86"/>
      <c r="JE195" s="86"/>
      <c r="JF195" s="86"/>
      <c r="JG195" s="86"/>
      <c r="JH195" s="86"/>
      <c r="JI195" s="86"/>
      <c r="JJ195" s="86"/>
      <c r="JK195" s="86"/>
      <c r="JL195" s="86"/>
      <c r="JM195" s="86"/>
      <c r="JN195" s="86"/>
      <c r="JO195" s="86"/>
      <c r="JP195" s="86"/>
      <c r="JQ195" s="86"/>
      <c r="JR195" s="86"/>
      <c r="JS195" s="86"/>
      <c r="JT195" s="86"/>
      <c r="JU195" s="86"/>
      <c r="JV195" s="86"/>
      <c r="JW195" s="86"/>
      <c r="JX195" s="86"/>
      <c r="JY195" s="86"/>
      <c r="JZ195" s="86"/>
      <c r="KA195" s="86"/>
      <c r="KB195" s="86"/>
      <c r="KC195" s="86"/>
      <c r="KD195" s="86"/>
      <c r="KE195" s="86"/>
      <c r="KF195" s="106"/>
    </row>
    <row r="196" spans="10:292" ht="15.75" hidden="1" customHeight="1" x14ac:dyDescent="0.45">
      <c r="J196" s="86"/>
      <c r="K196" s="86"/>
      <c r="L196" s="86"/>
      <c r="M196" s="86"/>
      <c r="N196" s="86"/>
      <c r="O196" s="86"/>
      <c r="P196" s="86"/>
      <c r="Q196" s="86"/>
      <c r="R196" s="86"/>
      <c r="S196" s="86"/>
      <c r="T196" s="86"/>
      <c r="U196" s="86"/>
      <c r="V196" s="86"/>
      <c r="W196" s="86"/>
      <c r="X196" s="86"/>
      <c r="AB196" s="674"/>
      <c r="AC196" s="675"/>
      <c r="AD196" s="675"/>
      <c r="AE196" s="671"/>
      <c r="AF196" s="671"/>
      <c r="AG196" s="671"/>
      <c r="AH196" s="671"/>
      <c r="AI196" s="671"/>
      <c r="AJ196" s="671"/>
      <c r="AK196" s="671"/>
      <c r="AL196" s="671"/>
      <c r="AM196" s="671"/>
      <c r="AN196" s="671"/>
      <c r="AO196" s="671"/>
      <c r="AP196" s="86"/>
      <c r="AQ196" s="86"/>
      <c r="DA196" s="95"/>
      <c r="DB196" s="96"/>
      <c r="DC196" s="96"/>
      <c r="DD196" s="96"/>
      <c r="DE196" s="96"/>
      <c r="DF196" s="96"/>
      <c r="DG196" s="96"/>
      <c r="DQ196" s="96"/>
      <c r="DR196" s="96"/>
      <c r="DS196" s="96"/>
      <c r="DT196" s="96"/>
      <c r="DU196" s="96"/>
      <c r="DV196" s="96"/>
      <c r="DW196" s="100"/>
      <c r="DX196" s="96"/>
      <c r="DY196" s="96"/>
      <c r="EI196" s="96"/>
      <c r="EJ196" s="96"/>
      <c r="EK196" s="96"/>
      <c r="EL196" s="96"/>
      <c r="EM196" s="96"/>
      <c r="EX196" s="96"/>
      <c r="EY196" s="96"/>
      <c r="EZ196" s="96"/>
      <c r="FA196" s="96"/>
      <c r="FB196" s="96"/>
      <c r="FC196" s="96"/>
      <c r="FD196" s="96"/>
      <c r="FE196" s="96"/>
      <c r="FF196" s="96"/>
      <c r="FG196" s="96"/>
      <c r="FH196" s="96"/>
      <c r="GA196" s="96"/>
      <c r="GB196" s="96"/>
      <c r="GC196" s="96"/>
      <c r="GD196" s="96"/>
      <c r="GE196" s="96"/>
      <c r="GF196" s="96"/>
      <c r="GG196" s="96"/>
      <c r="GH196" s="96"/>
      <c r="GI196" s="96"/>
      <c r="GJ196" s="96"/>
      <c r="GK196" s="96"/>
      <c r="GL196" s="96"/>
      <c r="GM196" s="96"/>
      <c r="GN196" s="96"/>
      <c r="GO196" s="96"/>
      <c r="GP196" s="96"/>
      <c r="GQ196" s="96"/>
      <c r="IA196" s="105"/>
      <c r="IB196" s="86"/>
      <c r="IC196" s="86"/>
      <c r="ID196" s="86"/>
      <c r="IE196" s="86"/>
      <c r="IF196" s="86"/>
      <c r="IG196" s="86"/>
      <c r="IH196" s="86"/>
      <c r="II196" s="86"/>
      <c r="IJ196" s="86"/>
      <c r="IK196" s="86"/>
      <c r="IL196" s="86"/>
      <c r="IM196" s="86"/>
      <c r="IN196" s="86"/>
      <c r="IO196" s="86"/>
      <c r="IP196" s="86"/>
      <c r="IQ196" s="86"/>
      <c r="IR196" s="86"/>
      <c r="IS196" s="86"/>
      <c r="IT196" s="86"/>
      <c r="IU196" s="86"/>
      <c r="IV196" s="106"/>
      <c r="IY196" s="105"/>
      <c r="IZ196" s="86"/>
      <c r="JA196" s="86"/>
      <c r="JB196" s="86"/>
      <c r="JC196" s="86"/>
      <c r="JD196" s="86"/>
      <c r="JE196" s="86"/>
      <c r="JF196" s="86"/>
      <c r="JG196" s="86"/>
      <c r="JH196" s="86"/>
      <c r="JI196" s="86"/>
      <c r="JJ196" s="86"/>
      <c r="JK196" s="86"/>
      <c r="JL196" s="86"/>
      <c r="JM196" s="86"/>
      <c r="JN196" s="86"/>
      <c r="JO196" s="86"/>
      <c r="JP196" s="86"/>
      <c r="JQ196" s="86"/>
      <c r="JR196" s="86"/>
      <c r="JS196" s="86"/>
      <c r="JT196" s="86"/>
      <c r="JU196" s="86"/>
      <c r="JV196" s="86"/>
      <c r="JW196" s="86"/>
      <c r="JX196" s="86"/>
      <c r="JY196" s="86"/>
      <c r="JZ196" s="86"/>
      <c r="KA196" s="86"/>
      <c r="KB196" s="86"/>
      <c r="KC196" s="86"/>
      <c r="KD196" s="86"/>
      <c r="KE196" s="86"/>
      <c r="KF196" s="106"/>
    </row>
    <row r="197" spans="10:292" ht="15.75" hidden="1" customHeight="1" x14ac:dyDescent="0.45">
      <c r="J197" s="86"/>
      <c r="K197" s="239"/>
      <c r="L197" s="86"/>
      <c r="M197" s="86"/>
      <c r="N197" s="86"/>
      <c r="O197" s="86"/>
      <c r="P197" s="86"/>
      <c r="Q197" s="86"/>
      <c r="R197" s="86"/>
      <c r="S197" s="86"/>
      <c r="T197" s="86"/>
      <c r="U197" s="86"/>
      <c r="V197" s="86"/>
      <c r="W197" s="86"/>
      <c r="X197" s="86"/>
      <c r="AB197" s="674"/>
      <c r="AC197" s="675"/>
      <c r="AD197" s="675"/>
      <c r="AE197" s="671"/>
      <c r="AF197" s="671"/>
      <c r="AG197" s="671"/>
      <c r="AH197" s="671"/>
      <c r="AI197" s="671"/>
      <c r="AJ197" s="671"/>
      <c r="AK197" s="671"/>
      <c r="AL197" s="671"/>
      <c r="AM197" s="671"/>
      <c r="AN197" s="671"/>
      <c r="AO197" s="671"/>
      <c r="AP197" s="86"/>
      <c r="AQ197" s="86"/>
      <c r="DA197" s="95"/>
      <c r="DB197" s="96"/>
      <c r="DC197" s="96"/>
      <c r="DD197" s="96"/>
      <c r="DE197" s="96"/>
      <c r="DF197" s="96"/>
      <c r="DG197" s="96"/>
      <c r="DQ197" s="96"/>
      <c r="DR197" s="96"/>
      <c r="DS197" s="96"/>
      <c r="DT197" s="96"/>
      <c r="DU197" s="96"/>
      <c r="DV197" s="96"/>
      <c r="DW197" s="100"/>
      <c r="DX197" s="96"/>
      <c r="DY197" s="96"/>
      <c r="EI197" s="96"/>
      <c r="EJ197" s="96"/>
      <c r="EK197" s="96"/>
      <c r="EL197" s="96"/>
      <c r="EM197" s="96"/>
      <c r="EX197" s="96"/>
      <c r="EY197" s="96"/>
      <c r="EZ197" s="96"/>
      <c r="FA197" s="96"/>
      <c r="FB197" s="96"/>
      <c r="FC197" s="96"/>
      <c r="FD197" s="96"/>
      <c r="FE197" s="96"/>
      <c r="FF197" s="96"/>
      <c r="FG197" s="96"/>
      <c r="FH197" s="96"/>
      <c r="GA197" s="96"/>
      <c r="GB197" s="96"/>
      <c r="GC197" s="96"/>
      <c r="GD197" s="96"/>
      <c r="GE197" s="96"/>
      <c r="GF197" s="96"/>
      <c r="GG197" s="96"/>
      <c r="GH197" s="96"/>
      <c r="GI197" s="96"/>
      <c r="GJ197" s="96"/>
      <c r="GK197" s="96"/>
      <c r="GL197" s="96"/>
      <c r="GM197" s="96"/>
      <c r="GN197" s="96"/>
      <c r="GO197" s="96"/>
      <c r="GP197" s="96"/>
      <c r="GQ197" s="96"/>
      <c r="IA197" s="105"/>
      <c r="IB197" s="86"/>
      <c r="IC197" s="86"/>
      <c r="ID197" s="86"/>
      <c r="IE197" s="86"/>
      <c r="IF197" s="86"/>
      <c r="IG197" s="86"/>
      <c r="IH197" s="86"/>
      <c r="II197" s="86"/>
      <c r="IJ197" s="86"/>
      <c r="IK197" s="86"/>
      <c r="IL197" s="86"/>
      <c r="IM197" s="86"/>
      <c r="IN197" s="86"/>
      <c r="IO197" s="86"/>
      <c r="IP197" s="86"/>
      <c r="IQ197" s="86"/>
      <c r="IR197" s="86"/>
      <c r="IS197" s="86"/>
      <c r="IT197" s="86"/>
      <c r="IU197" s="86"/>
      <c r="IV197" s="106"/>
      <c r="IY197" s="105"/>
      <c r="IZ197" s="86"/>
      <c r="JA197" s="86"/>
      <c r="JB197" s="86"/>
      <c r="JC197" s="86"/>
      <c r="JD197" s="86"/>
      <c r="JE197" s="86"/>
      <c r="JF197" s="86"/>
      <c r="JG197" s="86"/>
      <c r="JH197" s="86"/>
      <c r="JI197" s="86"/>
      <c r="JJ197" s="86"/>
      <c r="JK197" s="86"/>
      <c r="JL197" s="86"/>
      <c r="JM197" s="86"/>
      <c r="JN197" s="86"/>
      <c r="JO197" s="86"/>
      <c r="JP197" s="86"/>
      <c r="JQ197" s="86"/>
      <c r="JR197" s="86"/>
      <c r="JS197" s="86"/>
      <c r="JT197" s="86"/>
      <c r="JU197" s="86"/>
      <c r="JV197" s="86"/>
      <c r="JW197" s="86"/>
      <c r="JX197" s="86"/>
      <c r="JY197" s="86"/>
      <c r="JZ197" s="86"/>
      <c r="KA197" s="86"/>
      <c r="KB197" s="86"/>
      <c r="KC197" s="86"/>
      <c r="KD197" s="86"/>
      <c r="KE197" s="86"/>
      <c r="KF197" s="106"/>
    </row>
    <row r="198" spans="10:292" ht="30" hidden="1" customHeight="1" x14ac:dyDescent="0.45">
      <c r="J198" s="86"/>
      <c r="K198" s="240"/>
      <c r="L198" s="154"/>
      <c r="M198" s="154"/>
      <c r="N198" s="241"/>
      <c r="O198" s="242"/>
      <c r="P198" s="238"/>
      <c r="Q198" s="238"/>
      <c r="R198" s="238"/>
      <c r="S198" s="238"/>
      <c r="T198" s="238"/>
      <c r="U198" s="238"/>
      <c r="V198" s="238"/>
      <c r="W198" s="238"/>
      <c r="X198" s="238"/>
      <c r="Z198" s="237"/>
      <c r="AB198" s="674"/>
      <c r="AC198" s="675"/>
      <c r="AD198" s="675"/>
      <c r="AE198" s="671"/>
      <c r="AF198" s="671"/>
      <c r="AG198" s="671"/>
      <c r="AH198" s="671"/>
      <c r="AI198" s="671"/>
      <c r="AJ198" s="671"/>
      <c r="AK198" s="671"/>
      <c r="AL198" s="671"/>
      <c r="AM198" s="671"/>
      <c r="AN198" s="671"/>
      <c r="AO198" s="671"/>
      <c r="AP198" s="86"/>
      <c r="AQ198" s="86"/>
      <c r="DA198" s="95"/>
      <c r="DB198" s="96"/>
      <c r="DC198" s="96"/>
      <c r="DD198" s="96"/>
      <c r="DE198" s="96"/>
      <c r="DF198" s="96"/>
      <c r="DG198" s="96"/>
      <c r="DQ198" s="96"/>
      <c r="DR198" s="96"/>
      <c r="DS198" s="96"/>
      <c r="DT198" s="96"/>
      <c r="DU198" s="96"/>
      <c r="DV198" s="96"/>
      <c r="DW198" s="100"/>
      <c r="DX198" s="96"/>
      <c r="DY198" s="96"/>
      <c r="EI198" s="96"/>
      <c r="EJ198" s="96"/>
      <c r="EK198" s="96"/>
      <c r="EL198" s="96"/>
      <c r="EM198" s="96"/>
      <c r="EX198" s="96"/>
      <c r="EY198" s="96"/>
      <c r="EZ198" s="96"/>
      <c r="FA198" s="96"/>
      <c r="FB198" s="96"/>
      <c r="FC198" s="96"/>
      <c r="FD198" s="96"/>
      <c r="FE198" s="96"/>
      <c r="FF198" s="96"/>
      <c r="FG198" s="96"/>
      <c r="FH198" s="96"/>
      <c r="GA198" s="96"/>
      <c r="GB198" s="96"/>
      <c r="GC198" s="96"/>
      <c r="GD198" s="96"/>
      <c r="GE198" s="96"/>
      <c r="GF198" s="96"/>
      <c r="GG198" s="96"/>
      <c r="GH198" s="96"/>
      <c r="GI198" s="96"/>
      <c r="GJ198" s="96"/>
      <c r="GK198" s="96"/>
      <c r="GL198" s="96"/>
      <c r="GM198" s="96"/>
      <c r="GN198" s="96"/>
      <c r="GO198" s="96"/>
      <c r="GP198" s="96"/>
      <c r="GQ198" s="96"/>
      <c r="IA198" s="105"/>
      <c r="IB198" s="86"/>
      <c r="IC198" s="86"/>
      <c r="ID198" s="86"/>
      <c r="IE198" s="86"/>
      <c r="IF198" s="86"/>
      <c r="IG198" s="86"/>
      <c r="IH198" s="86"/>
      <c r="II198" s="86"/>
      <c r="IJ198" s="86"/>
      <c r="IK198" s="86"/>
      <c r="IL198" s="86"/>
      <c r="IM198" s="86"/>
      <c r="IN198" s="86"/>
      <c r="IO198" s="86"/>
      <c r="IP198" s="86"/>
      <c r="IQ198" s="86"/>
      <c r="IR198" s="86"/>
      <c r="IS198" s="86"/>
      <c r="IT198" s="86"/>
      <c r="IU198" s="86"/>
      <c r="IV198" s="106"/>
      <c r="IY198" s="105"/>
      <c r="IZ198" s="86"/>
      <c r="JA198" s="86"/>
      <c r="JB198" s="86"/>
      <c r="JC198" s="86"/>
      <c r="JD198" s="86"/>
      <c r="JE198" s="86"/>
      <c r="JF198" s="86"/>
      <c r="JG198" s="86"/>
      <c r="JH198" s="86"/>
      <c r="JI198" s="86"/>
      <c r="JJ198" s="86"/>
      <c r="JK198" s="86"/>
      <c r="JL198" s="86"/>
      <c r="JM198" s="86"/>
      <c r="JN198" s="86"/>
      <c r="JO198" s="86"/>
      <c r="JP198" s="86"/>
      <c r="JQ198" s="86"/>
      <c r="JR198" s="86"/>
      <c r="JS198" s="86"/>
      <c r="JT198" s="86"/>
      <c r="JU198" s="86"/>
      <c r="JV198" s="86"/>
      <c r="JW198" s="86"/>
      <c r="JX198" s="86"/>
      <c r="JY198" s="86"/>
      <c r="JZ198" s="86"/>
      <c r="KA198" s="86"/>
      <c r="KB198" s="86"/>
      <c r="KC198" s="86"/>
      <c r="KD198" s="86"/>
      <c r="KE198" s="86"/>
      <c r="KF198" s="106"/>
    </row>
    <row r="199" spans="10:292" ht="30" hidden="1" customHeight="1" x14ac:dyDescent="0.45">
      <c r="J199" s="86"/>
      <c r="K199" s="154"/>
      <c r="L199" s="154"/>
      <c r="M199" s="154"/>
      <c r="N199" s="241"/>
      <c r="O199" s="242"/>
      <c r="P199" s="86"/>
      <c r="Q199" s="154"/>
      <c r="R199" s="154"/>
      <c r="S199" s="154"/>
      <c r="T199" s="154"/>
      <c r="U199" s="154"/>
      <c r="V199" s="154"/>
      <c r="W199" s="154"/>
      <c r="X199" s="154"/>
      <c r="Z199" s="237"/>
      <c r="AB199" s="676"/>
      <c r="AC199" s="677"/>
      <c r="AD199" s="677"/>
      <c r="AE199" s="671"/>
      <c r="AF199" s="671"/>
      <c r="AG199" s="671"/>
      <c r="AH199" s="671"/>
      <c r="AI199" s="671"/>
      <c r="AJ199" s="671"/>
      <c r="AK199" s="671"/>
      <c r="AL199" s="671"/>
      <c r="AM199" s="671"/>
      <c r="AN199" s="671"/>
      <c r="AO199" s="671"/>
      <c r="AP199" s="86"/>
      <c r="AQ199" s="86"/>
      <c r="DA199" s="95"/>
      <c r="DB199" s="96"/>
      <c r="DC199" s="96"/>
      <c r="DD199" s="96"/>
      <c r="DE199" s="96"/>
      <c r="DF199" s="96"/>
      <c r="DG199" s="96"/>
      <c r="DQ199" s="96"/>
      <c r="DR199" s="96"/>
      <c r="DS199" s="96"/>
      <c r="DT199" s="96"/>
      <c r="DU199" s="96"/>
      <c r="DV199" s="96"/>
      <c r="DW199" s="100"/>
      <c r="DX199" s="96"/>
      <c r="DY199" s="96"/>
      <c r="EI199" s="96"/>
      <c r="EJ199" s="96"/>
      <c r="EK199" s="96"/>
      <c r="EL199" s="96"/>
      <c r="EM199" s="96"/>
      <c r="EX199" s="96"/>
      <c r="EY199" s="96"/>
      <c r="EZ199" s="96"/>
      <c r="FA199" s="96"/>
      <c r="FB199" s="96"/>
      <c r="FC199" s="96"/>
      <c r="FD199" s="96"/>
      <c r="FE199" s="96"/>
      <c r="FF199" s="96"/>
      <c r="FG199" s="96"/>
      <c r="FH199" s="96"/>
      <c r="GA199" s="96"/>
      <c r="GB199" s="96"/>
      <c r="GC199" s="96"/>
      <c r="GD199" s="96"/>
      <c r="GE199" s="96"/>
      <c r="GF199" s="96"/>
      <c r="GG199" s="96"/>
      <c r="GH199" s="96"/>
      <c r="GI199" s="96"/>
      <c r="GJ199" s="96"/>
      <c r="GK199" s="96"/>
      <c r="GL199" s="96"/>
      <c r="GM199" s="96"/>
      <c r="GN199" s="96"/>
      <c r="GO199" s="96"/>
      <c r="GP199" s="96"/>
      <c r="GQ199" s="96"/>
      <c r="IA199" s="105"/>
      <c r="IB199" s="86"/>
      <c r="IC199" s="86"/>
      <c r="ID199" s="86"/>
      <c r="IE199" s="86"/>
      <c r="IF199" s="86"/>
      <c r="IG199" s="86"/>
      <c r="IH199" s="86"/>
      <c r="II199" s="86"/>
      <c r="IJ199" s="86"/>
      <c r="IK199" s="86"/>
      <c r="IL199" s="86"/>
      <c r="IM199" s="86"/>
      <c r="IN199" s="86"/>
      <c r="IO199" s="86"/>
      <c r="IP199" s="86"/>
      <c r="IQ199" s="86"/>
      <c r="IR199" s="86"/>
      <c r="IS199" s="86"/>
      <c r="IT199" s="86"/>
      <c r="IU199" s="86"/>
      <c r="IV199" s="106"/>
      <c r="IY199" s="105"/>
      <c r="IZ199" s="86"/>
      <c r="JA199" s="86"/>
      <c r="JB199" s="86"/>
      <c r="JC199" s="86"/>
      <c r="JD199" s="86"/>
      <c r="JE199" s="86"/>
      <c r="JF199" s="86"/>
      <c r="JG199" s="86"/>
      <c r="JH199" s="86"/>
      <c r="JI199" s="86"/>
      <c r="JJ199" s="86"/>
      <c r="JK199" s="86"/>
      <c r="JL199" s="86"/>
      <c r="JM199" s="86"/>
      <c r="JN199" s="86"/>
      <c r="JO199" s="86"/>
      <c r="JP199" s="86"/>
      <c r="JQ199" s="86"/>
      <c r="JR199" s="86"/>
      <c r="JS199" s="86"/>
      <c r="JT199" s="86"/>
      <c r="JU199" s="86"/>
      <c r="JV199" s="86"/>
      <c r="JW199" s="86"/>
      <c r="JX199" s="86"/>
      <c r="JY199" s="86"/>
      <c r="JZ199" s="86"/>
      <c r="KA199" s="86"/>
      <c r="KB199" s="86"/>
      <c r="KC199" s="86"/>
      <c r="KD199" s="86"/>
      <c r="KE199" s="86"/>
      <c r="KF199" s="106"/>
    </row>
    <row r="200" spans="10:292" ht="30" hidden="1" customHeight="1" x14ac:dyDescent="0.45">
      <c r="J200" s="86"/>
      <c r="W200" s="543"/>
      <c r="X200" s="543"/>
      <c r="Z200" s="237"/>
      <c r="AB200" s="661"/>
      <c r="AC200" s="662"/>
      <c r="AD200" s="662"/>
      <c r="AE200" s="633"/>
      <c r="AF200" s="633"/>
      <c r="AG200" s="236"/>
      <c r="AH200" s="724"/>
      <c r="AI200" s="724"/>
      <c r="AJ200" s="724"/>
      <c r="AK200" s="724"/>
      <c r="AL200" s="724"/>
      <c r="AM200" s="724"/>
      <c r="AN200" s="724"/>
      <c r="AO200" s="724"/>
      <c r="AP200" s="86"/>
      <c r="AQ200" s="86"/>
      <c r="DA200" s="95"/>
      <c r="DB200" s="96"/>
      <c r="DC200" s="96"/>
      <c r="DD200" s="96"/>
      <c r="DE200" s="96"/>
      <c r="DF200" s="96"/>
      <c r="DG200" s="96"/>
      <c r="DQ200" s="96"/>
      <c r="DR200" s="96"/>
      <c r="DS200" s="96"/>
      <c r="DT200" s="96"/>
      <c r="DU200" s="96"/>
      <c r="DV200" s="96"/>
      <c r="DW200" s="100">
        <v>5</v>
      </c>
      <c r="DX200" s="96" t="str">
        <f>MID(EB180,43,14)</f>
        <v/>
      </c>
      <c r="DY200" s="96"/>
      <c r="EI200" s="96" t="s">
        <v>359</v>
      </c>
      <c r="EJ200" s="96" t="s">
        <v>362</v>
      </c>
      <c r="EK200" s="96" t="s">
        <v>368</v>
      </c>
      <c r="EL200" s="96" t="s">
        <v>374</v>
      </c>
      <c r="EM200" s="96"/>
      <c r="EX200" s="18" t="s">
        <v>161</v>
      </c>
      <c r="EY200" s="96"/>
      <c r="EZ200" s="96"/>
      <c r="FA200" s="96"/>
      <c r="FB200" s="96"/>
      <c r="FC200" s="96"/>
      <c r="FD200" s="96"/>
      <c r="FE200" s="96"/>
      <c r="FF200" s="96"/>
      <c r="FG200" s="96"/>
      <c r="FH200" s="96"/>
      <c r="GA200" s="96"/>
      <c r="GB200" s="96"/>
      <c r="GC200" s="96"/>
      <c r="GD200" s="96"/>
      <c r="GE200" s="96"/>
      <c r="GF200" s="96"/>
      <c r="GG200" s="96"/>
      <c r="GH200" s="96"/>
      <c r="GI200" s="96"/>
      <c r="GJ200" s="96"/>
      <c r="GK200" s="96"/>
      <c r="GL200" s="96"/>
      <c r="GM200" s="96"/>
      <c r="GN200" s="96"/>
      <c r="GO200" s="96"/>
      <c r="GP200" s="96"/>
      <c r="GQ200" s="96"/>
      <c r="IA200" s="105"/>
      <c r="IB200" s="86"/>
      <c r="IC200" s="86"/>
      <c r="ID200" s="86"/>
      <c r="IE200" s="86"/>
      <c r="IF200" s="86"/>
      <c r="IG200" s="86"/>
      <c r="IH200" s="86"/>
      <c r="II200" s="86"/>
      <c r="IJ200" s="86"/>
      <c r="IK200" s="86"/>
      <c r="IL200" s="86"/>
      <c r="IM200" s="86"/>
      <c r="IN200" s="86"/>
      <c r="IO200" s="86"/>
      <c r="IP200" s="86"/>
      <c r="IQ200" s="86"/>
      <c r="IR200" s="86"/>
      <c r="IS200" s="86"/>
      <c r="IT200" s="86"/>
      <c r="IU200" s="86"/>
      <c r="IV200" s="106"/>
      <c r="IY200" s="105"/>
      <c r="IZ200" s="86" t="s">
        <v>503</v>
      </c>
      <c r="JA200" s="86"/>
      <c r="JB200" s="86"/>
      <c r="JC200" s="497" t="s">
        <v>640</v>
      </c>
      <c r="JD200" s="497"/>
      <c r="JE200" s="497"/>
      <c r="JF200" s="497"/>
      <c r="JG200" s="497"/>
      <c r="JH200" s="497"/>
      <c r="JI200" s="497"/>
      <c r="JJ200" s="497"/>
      <c r="JK200" s="497"/>
      <c r="JL200" s="497"/>
      <c r="JM200" s="497"/>
      <c r="JN200" s="497"/>
      <c r="JO200" s="497"/>
      <c r="JP200" s="497"/>
      <c r="JQ200" s="497"/>
      <c r="JR200" s="497"/>
      <c r="JS200" s="86"/>
      <c r="JT200" s="86"/>
      <c r="JU200" s="86"/>
      <c r="JV200" s="86"/>
      <c r="JW200" s="86"/>
      <c r="JX200" s="86"/>
      <c r="JY200" s="86"/>
      <c r="JZ200" s="86"/>
      <c r="KA200" s="86"/>
      <c r="KB200" s="86"/>
      <c r="KC200" s="86"/>
      <c r="KD200" s="86"/>
      <c r="KE200" s="86"/>
      <c r="KF200" s="106"/>
    </row>
    <row r="201" spans="10:292" ht="15.75" customHeight="1" thickBot="1" x14ac:dyDescent="0.5">
      <c r="J201" s="86"/>
      <c r="K201" s="25" t="s">
        <v>627</v>
      </c>
      <c r="N201" s="1" t="s">
        <v>234</v>
      </c>
      <c r="W201" s="543"/>
      <c r="X201" s="543"/>
      <c r="AB201" s="584"/>
      <c r="AC201" s="585"/>
      <c r="AD201" s="585"/>
      <c r="AE201" s="633"/>
      <c r="AF201" s="633"/>
      <c r="AG201" s="236"/>
      <c r="AH201" s="724"/>
      <c r="AI201" s="633"/>
      <c r="AJ201" s="633"/>
      <c r="AK201" s="633"/>
      <c r="AL201" s="633"/>
      <c r="AM201" s="633"/>
      <c r="AN201" s="633"/>
      <c r="AO201" s="633"/>
      <c r="AP201" s="86"/>
      <c r="AQ201" s="86"/>
      <c r="DA201" s="101" t="str">
        <f>IF(AND(DA164=2,P202&lt;&gt;"不要"),99,"")</f>
        <v/>
      </c>
      <c r="DB201" s="96"/>
      <c r="DC201" s="96"/>
      <c r="DD201" s="96"/>
      <c r="DE201" s="96" t="s">
        <v>259</v>
      </c>
      <c r="DF201" s="96" t="s">
        <v>260</v>
      </c>
      <c r="DG201" s="96"/>
      <c r="DQ201" s="96"/>
      <c r="DR201" s="96" t="s">
        <v>161</v>
      </c>
      <c r="DS201" s="96"/>
      <c r="DT201" s="96"/>
      <c r="DU201" s="96"/>
      <c r="DV201" s="96"/>
      <c r="EI201" s="96" t="s">
        <v>358</v>
      </c>
      <c r="EJ201" s="96" t="s">
        <v>363</v>
      </c>
      <c r="EK201" s="96" t="s">
        <v>369</v>
      </c>
      <c r="EL201" s="96" t="s">
        <v>375</v>
      </c>
      <c r="EM201" s="96"/>
      <c r="EX201" s="101" t="s">
        <v>480</v>
      </c>
      <c r="EY201" s="101" t="s">
        <v>481</v>
      </c>
      <c r="EZ201" s="96"/>
      <c r="FA201" s="96"/>
      <c r="FB201" s="96">
        <f>IF(DA201="",0,DA201)</f>
        <v>0</v>
      </c>
      <c r="FC201" s="96"/>
      <c r="FD201" s="96"/>
      <c r="FE201" s="96"/>
      <c r="FF201" s="96"/>
      <c r="FG201" s="96"/>
      <c r="FH201" s="96"/>
      <c r="GA201" s="96"/>
      <c r="GB201" s="96"/>
      <c r="GC201" s="96"/>
      <c r="GD201" s="96"/>
      <c r="GE201" s="96"/>
      <c r="GF201" s="96"/>
      <c r="GG201" s="96"/>
      <c r="GH201" s="96"/>
      <c r="GI201" s="96"/>
      <c r="GJ201" s="96"/>
      <c r="GK201" s="96"/>
      <c r="GL201" s="96"/>
      <c r="GM201" s="96"/>
      <c r="GN201" s="96"/>
      <c r="GO201" s="96"/>
      <c r="GP201" s="96"/>
      <c r="GQ201" s="96"/>
      <c r="IA201" s="105"/>
      <c r="IB201" s="86"/>
      <c r="IC201" s="86"/>
      <c r="ID201" s="86"/>
      <c r="IE201" s="86"/>
      <c r="IF201" s="86"/>
      <c r="IG201" s="86"/>
      <c r="IH201" s="86"/>
      <c r="II201" s="86"/>
      <c r="IJ201" s="86"/>
      <c r="IK201" s="86"/>
      <c r="IL201" s="86"/>
      <c r="IM201" s="86"/>
      <c r="IN201" s="86"/>
      <c r="IO201" s="86"/>
      <c r="IP201" s="86"/>
      <c r="IQ201" s="86"/>
      <c r="IR201" s="86"/>
      <c r="IS201" s="86"/>
      <c r="IT201" s="86"/>
      <c r="IU201" s="86"/>
      <c r="IV201" s="106"/>
      <c r="IY201" s="105"/>
      <c r="IZ201" s="86"/>
      <c r="JA201" s="86"/>
      <c r="JB201" s="86"/>
      <c r="JC201" s="497"/>
      <c r="JD201" s="497"/>
      <c r="JE201" s="497"/>
      <c r="JF201" s="497"/>
      <c r="JG201" s="497"/>
      <c r="JH201" s="497"/>
      <c r="JI201" s="497"/>
      <c r="JJ201" s="497"/>
      <c r="JK201" s="497"/>
      <c r="JL201" s="497"/>
      <c r="JM201" s="497"/>
      <c r="JN201" s="497"/>
      <c r="JO201" s="497"/>
      <c r="JP201" s="497"/>
      <c r="JQ201" s="497"/>
      <c r="JR201" s="497"/>
      <c r="JS201" s="86"/>
      <c r="JT201" s="86"/>
      <c r="JU201" s="86"/>
      <c r="JV201" s="86"/>
      <c r="JW201" s="86"/>
      <c r="JX201" s="86"/>
      <c r="JY201" s="86"/>
      <c r="JZ201" s="86"/>
      <c r="KA201" s="86"/>
      <c r="KB201" s="86"/>
      <c r="KC201" s="86"/>
      <c r="KD201" s="86"/>
      <c r="KE201" s="86"/>
      <c r="KF201" s="106"/>
    </row>
    <row r="202" spans="10:292" ht="30" customHeight="1" x14ac:dyDescent="0.45">
      <c r="J202" s="86"/>
      <c r="K202" s="49" t="s">
        <v>559</v>
      </c>
      <c r="L202" s="50"/>
      <c r="M202" s="50"/>
      <c r="N202" s="59" t="s">
        <v>141</v>
      </c>
      <c r="O202" s="169" t="s">
        <v>99</v>
      </c>
      <c r="P202" s="725"/>
      <c r="Q202" s="726"/>
      <c r="R202" s="726"/>
      <c r="S202" s="726"/>
      <c r="T202" s="726"/>
      <c r="U202" s="726"/>
      <c r="V202" s="726"/>
      <c r="W202" s="726"/>
      <c r="X202" s="727"/>
      <c r="Y202" s="731" t="s">
        <v>623</v>
      </c>
      <c r="Z202" s="732"/>
      <c r="AA202" s="732"/>
      <c r="AB202" s="732"/>
      <c r="AC202" s="732"/>
      <c r="AD202" s="732"/>
      <c r="AE202" s="732"/>
      <c r="AF202" s="732"/>
      <c r="AG202" s="732"/>
      <c r="AH202" s="732"/>
      <c r="AI202" s="732"/>
      <c r="AJ202" s="732"/>
      <c r="AK202" s="732"/>
      <c r="AL202" s="732"/>
      <c r="AM202" s="243"/>
      <c r="AN202" s="243"/>
      <c r="AO202" s="243"/>
      <c r="AP202" s="86"/>
      <c r="AQ202" s="86"/>
      <c r="CY202" s="258"/>
      <c r="CZ202" s="11"/>
      <c r="DA202" s="9" t="str">
        <f>IF(P202="","",IF(OR(DA164=2,P202=GD323),0,IF(P202=GE323,1,IF(P202=GF323,2,99))))</f>
        <v/>
      </c>
      <c r="DB202" s="96" t="s">
        <v>232</v>
      </c>
      <c r="DC202" s="96"/>
      <c r="DD202" s="96"/>
      <c r="DE202" s="96" t="str">
        <f>IF(P202="","",IF(OR(DA164=2,P202=GD323),GD323,IF(P202=GE323,GE323,IF(P202=GF323,GF323,"手-"&amp;P202))))</f>
        <v/>
      </c>
      <c r="DF202" s="96" t="str">
        <f>IF(P202="","",IF(OR(DA164=2,P202=GD323),"",IF(P202=GE323,"断面写真(検出時撮影)",IF(P202=GF323,"断面写真(全)","手-"&amp;P202))))</f>
        <v/>
      </c>
      <c r="DG202" s="96"/>
      <c r="DQ202" s="96"/>
      <c r="DR202" s="96" t="s">
        <v>149</v>
      </c>
      <c r="DS202" s="96" t="s">
        <v>261</v>
      </c>
      <c r="DT202" s="103" t="s">
        <v>338</v>
      </c>
      <c r="DU202" s="96"/>
      <c r="DV202" s="96"/>
      <c r="EI202" s="96" t="s">
        <v>357</v>
      </c>
      <c r="EJ202" s="96" t="s">
        <v>364</v>
      </c>
      <c r="EK202" s="96" t="s">
        <v>370</v>
      </c>
      <c r="EL202" s="96" t="s">
        <v>376</v>
      </c>
      <c r="EM202" s="96"/>
      <c r="EX202" s="96">
        <f>O198</f>
        <v>0</v>
      </c>
      <c r="EY202" s="96" t="str">
        <f>IF(EX202="","",IF(AND(EX202="*必須",P198&lt;&gt;""),1,""))</f>
        <v/>
      </c>
      <c r="EZ202" s="96"/>
      <c r="FA202" s="96" t="s">
        <v>482</v>
      </c>
      <c r="FB202" s="96" t="s">
        <v>483</v>
      </c>
      <c r="FC202" s="96"/>
      <c r="FD202" s="96"/>
      <c r="FE202" s="96"/>
      <c r="FF202" s="96"/>
      <c r="FG202" s="96"/>
      <c r="FH202" s="96"/>
      <c r="GA202" s="96"/>
      <c r="GB202" s="96"/>
      <c r="GC202" s="96"/>
      <c r="GD202" s="96"/>
      <c r="GE202" s="96"/>
      <c r="GF202" s="96"/>
      <c r="GG202" s="96"/>
      <c r="GH202" s="96"/>
      <c r="GI202" s="96"/>
      <c r="GJ202" s="96"/>
      <c r="GK202" s="96"/>
      <c r="GL202" s="96"/>
      <c r="GM202" s="96"/>
      <c r="GN202" s="96"/>
      <c r="GO202" s="96"/>
      <c r="GP202" s="96"/>
      <c r="GQ202" s="96"/>
      <c r="IA202" s="105"/>
      <c r="IB202" s="86"/>
      <c r="IC202" s="86"/>
      <c r="ID202" s="86"/>
      <c r="IE202" s="86"/>
      <c r="IF202" s="86"/>
      <c r="IG202" s="86"/>
      <c r="IH202" s="86"/>
      <c r="II202" s="86"/>
      <c r="IJ202" s="86"/>
      <c r="IK202" s="86"/>
      <c r="IL202" s="86"/>
      <c r="IM202" s="86"/>
      <c r="IN202" s="86"/>
      <c r="IO202" s="86"/>
      <c r="IP202" s="86"/>
      <c r="IQ202" s="86"/>
      <c r="IR202" s="86"/>
      <c r="IS202" s="86"/>
      <c r="IT202" s="86"/>
      <c r="IU202" s="86"/>
      <c r="IV202" s="106"/>
      <c r="IY202" s="105"/>
      <c r="IZ202" s="86"/>
      <c r="JA202" s="86"/>
      <c r="JB202" s="86"/>
      <c r="JC202" s="497" t="e">
        <f ca="1">IF(分析依頼!DS35=1," 営業日[当日速報]（目安）",IF(分析依頼!DS35=2," 営業日[翌日速報]（目安）"," 営業日（目安）"))</f>
        <v>#REF!</v>
      </c>
      <c r="JD202" s="497"/>
      <c r="JE202" s="497"/>
      <c r="JF202" s="497"/>
      <c r="JG202" s="497"/>
      <c r="JH202" s="497"/>
      <c r="JI202" s="497"/>
      <c r="JJ202" s="497"/>
      <c r="JK202" s="497"/>
      <c r="JL202" s="497"/>
      <c r="JM202" s="497"/>
      <c r="JN202" s="497"/>
      <c r="JO202" s="497"/>
      <c r="JP202" s="497"/>
      <c r="JQ202" s="497"/>
      <c r="JR202" s="497"/>
      <c r="JS202" s="86"/>
      <c r="JT202" s="86"/>
      <c r="JU202" s="86"/>
      <c r="JV202" s="86"/>
      <c r="JW202" s="86"/>
      <c r="JX202" s="86"/>
      <c r="JY202" s="86"/>
      <c r="JZ202" s="86"/>
      <c r="KA202" s="86"/>
      <c r="KB202" s="86"/>
      <c r="KC202" s="86"/>
      <c r="KD202" s="86"/>
      <c r="KE202" s="86"/>
      <c r="KF202" s="106"/>
    </row>
    <row r="203" spans="10:292" ht="30" customHeight="1" x14ac:dyDescent="0.45">
      <c r="J203" s="86"/>
      <c r="K203" s="57" t="s">
        <v>16</v>
      </c>
      <c r="L203" s="58"/>
      <c r="M203" s="58"/>
      <c r="N203" s="60" t="s">
        <v>141</v>
      </c>
      <c r="O203" s="172" t="s">
        <v>99</v>
      </c>
      <c r="P203" s="728"/>
      <c r="Q203" s="729"/>
      <c r="R203" s="729"/>
      <c r="S203" s="729"/>
      <c r="T203" s="729"/>
      <c r="U203" s="729"/>
      <c r="V203" s="729"/>
      <c r="W203" s="729"/>
      <c r="X203" s="730"/>
      <c r="Y203" s="244"/>
      <c r="Z203" s="243"/>
      <c r="AA203" s="243"/>
      <c r="AB203" s="243"/>
      <c r="AC203" s="243"/>
      <c r="AD203" s="243"/>
      <c r="AE203" s="243"/>
      <c r="AF203" s="243"/>
      <c r="AG203" s="243"/>
      <c r="AH203" s="243"/>
      <c r="AI203" s="243"/>
      <c r="AJ203" s="243"/>
      <c r="AK203" s="243"/>
      <c r="AL203" s="243"/>
      <c r="AM203" s="243"/>
      <c r="AN203" s="243"/>
      <c r="AO203" s="243"/>
      <c r="CY203" s="258"/>
      <c r="CZ203" s="11"/>
      <c r="DA203" s="9" t="str">
        <f>IF(P203="","",IF(P203=GD325,0,IF(P203=GE325,1,99)))</f>
        <v/>
      </c>
      <c r="DB203" s="96" t="s">
        <v>232</v>
      </c>
      <c r="DC203" s="96"/>
      <c r="DD203" s="96"/>
      <c r="DE203" s="96" t="str">
        <f>IF(P201="","",IF(P201=GD325,GD325,IF(P201=GE325,GE325,"手-"&amp;P201)))</f>
        <v/>
      </c>
      <c r="DF203" s="96" t="str">
        <f>IF(P203="","",IF(P203=GD325,"",IF(P203=GE325,"追加-定量チャート","手-"&amp;P203)))</f>
        <v/>
      </c>
      <c r="DG203" s="96"/>
      <c r="DQ203" s="96"/>
      <c r="DR203" s="96" t="s">
        <v>16</v>
      </c>
      <c r="DS203" s="96" t="s">
        <v>262</v>
      </c>
      <c r="DT203" s="103" t="s">
        <v>338</v>
      </c>
      <c r="DU203" s="96"/>
      <c r="DV203" s="96"/>
      <c r="DW203" s="23" t="s">
        <v>294</v>
      </c>
      <c r="DX203" s="23"/>
      <c r="EI203" s="96" t="s">
        <v>356</v>
      </c>
      <c r="EJ203" s="96" t="s">
        <v>365</v>
      </c>
      <c r="EK203" s="96" t="s">
        <v>371</v>
      </c>
      <c r="EL203" s="96" t="s">
        <v>377</v>
      </c>
      <c r="EM203" s="96"/>
      <c r="EX203" s="96">
        <f>O201</f>
        <v>0</v>
      </c>
      <c r="EY203" s="96" t="str">
        <f>IF(EX203="","",IF(AND(EX203="*必須",P201&lt;&gt;""),1,""))</f>
        <v/>
      </c>
      <c r="EZ203" s="96"/>
      <c r="FA203" s="96">
        <f>COUNTIF(EX202:EX210,"*必須")</f>
        <v>1</v>
      </c>
      <c r="FB203" s="96">
        <f>COUNT(EY202:EY210)</f>
        <v>0</v>
      </c>
      <c r="FC203" s="96"/>
      <c r="FD203" s="96"/>
      <c r="FE203" s="96"/>
      <c r="FF203" s="96"/>
      <c r="FG203" s="96"/>
      <c r="FH203" s="96"/>
      <c r="GA203" s="96"/>
      <c r="GB203" s="96"/>
      <c r="GC203" s="96"/>
      <c r="GD203" s="96"/>
      <c r="GE203" s="96"/>
      <c r="GF203" s="96"/>
      <c r="GG203" s="96"/>
      <c r="GH203" s="96"/>
      <c r="GI203" s="96"/>
      <c r="GJ203" s="96"/>
      <c r="GK203" s="96"/>
      <c r="GL203" s="96"/>
      <c r="GM203" s="96"/>
      <c r="GN203" s="96"/>
      <c r="GO203" s="96"/>
      <c r="GP203" s="96"/>
      <c r="GQ203" s="96"/>
      <c r="HI203" s="88"/>
      <c r="HJ203" s="150"/>
      <c r="HK203" s="150"/>
      <c r="HL203" s="150"/>
      <c r="HM203" s="150"/>
      <c r="HN203" s="150"/>
      <c r="HO203" s="150"/>
      <c r="HP203" s="150"/>
      <c r="HQ203" s="150"/>
      <c r="HR203" s="150"/>
      <c r="HS203" s="150"/>
      <c r="HT203" s="150"/>
      <c r="HU203" s="89"/>
      <c r="IA203" s="105"/>
      <c r="IB203" s="86"/>
      <c r="IC203" s="86"/>
      <c r="ID203" s="86"/>
      <c r="IE203" s="86"/>
      <c r="IF203" s="86"/>
      <c r="IG203" s="86"/>
      <c r="IH203" s="86"/>
      <c r="II203" s="86"/>
      <c r="IJ203" s="86"/>
      <c r="IK203" s="86"/>
      <c r="IL203" s="86"/>
      <c r="IM203" s="86"/>
      <c r="IN203" s="86"/>
      <c r="IO203" s="86"/>
      <c r="IP203" s="86"/>
      <c r="IQ203" s="86"/>
      <c r="IR203" s="86"/>
      <c r="IS203" s="86"/>
      <c r="IT203" s="86"/>
      <c r="IU203" s="86"/>
      <c r="IV203" s="106"/>
      <c r="IY203" s="105"/>
      <c r="IZ203" s="86"/>
      <c r="JA203" s="86"/>
      <c r="JB203" s="86"/>
      <c r="JC203" s="497"/>
      <c r="JD203" s="497"/>
      <c r="JE203" s="497"/>
      <c r="JF203" s="497"/>
      <c r="JG203" s="497"/>
      <c r="JH203" s="497"/>
      <c r="JI203" s="497"/>
      <c r="JJ203" s="497"/>
      <c r="JK203" s="497"/>
      <c r="JL203" s="497"/>
      <c r="JM203" s="497"/>
      <c r="JN203" s="497"/>
      <c r="JO203" s="497"/>
      <c r="JP203" s="497"/>
      <c r="JQ203" s="497"/>
      <c r="JR203" s="497"/>
      <c r="JS203" s="86"/>
      <c r="JT203" s="86"/>
      <c r="JU203" s="86"/>
      <c r="JV203" s="86"/>
      <c r="JW203" s="86"/>
      <c r="JX203" s="86"/>
      <c r="JY203" s="86"/>
      <c r="JZ203" s="86"/>
      <c r="KA203" s="86"/>
      <c r="KB203" s="86"/>
      <c r="KC203" s="86"/>
      <c r="KD203" s="86"/>
      <c r="KE203" s="86"/>
      <c r="KF203" s="106"/>
    </row>
    <row r="204" spans="10:292" ht="30" customHeight="1" thickBot="1" x14ac:dyDescent="0.5">
      <c r="J204" s="86"/>
      <c r="K204" s="47" t="s">
        <v>148</v>
      </c>
      <c r="L204" s="17"/>
      <c r="M204" s="17"/>
      <c r="N204" s="48" t="s">
        <v>137</v>
      </c>
      <c r="O204" s="171" t="s">
        <v>99</v>
      </c>
      <c r="P204" s="557"/>
      <c r="Q204" s="558"/>
      <c r="R204" s="558"/>
      <c r="S204" s="558"/>
      <c r="T204" s="558"/>
      <c r="U204" s="558"/>
      <c r="V204" s="558"/>
      <c r="W204" s="558"/>
      <c r="X204" s="559"/>
      <c r="AB204" s="2"/>
      <c r="AC204" s="2"/>
      <c r="AD204" s="2"/>
      <c r="AE204" s="2"/>
      <c r="AF204" s="2"/>
      <c r="AG204" s="2"/>
      <c r="AH204" s="2"/>
      <c r="AI204" s="2"/>
      <c r="AJ204" s="2"/>
      <c r="AK204" s="2"/>
      <c r="AL204" s="2"/>
      <c r="AM204" s="2"/>
      <c r="AN204" s="2"/>
      <c r="AO204" s="2"/>
      <c r="CY204" s="258"/>
      <c r="CZ204" s="11"/>
      <c r="DA204" s="9" t="str">
        <f>IF(P204="","",IF(P204=GD326,0,IF(P204=GE326,1,99)))</f>
        <v/>
      </c>
      <c r="DB204" s="96" t="s">
        <v>232</v>
      </c>
      <c r="DC204" s="96"/>
      <c r="DD204" s="96"/>
      <c r="DE204" s="96" t="str">
        <f>IF(P204="","",IF(P204=GD326,GD326,IF(P204=GE326,GE326,"手-"&amp;P204)))</f>
        <v/>
      </c>
      <c r="DF204" s="96" t="str">
        <f>IF(P204="","",IF(P204=GD326,"保管一ヶ月",IF(P204=GE326,"試料返却","手-"&amp;P204)))</f>
        <v/>
      </c>
      <c r="DG204" s="96"/>
      <c r="DQ204" s="96"/>
      <c r="DR204" s="96" t="s">
        <v>148</v>
      </c>
      <c r="DS204" s="96" t="s">
        <v>339</v>
      </c>
      <c r="DT204" s="103" t="s">
        <v>338</v>
      </c>
      <c r="DU204" s="96"/>
      <c r="DV204" s="96"/>
      <c r="DW204" s="23" t="s">
        <v>610</v>
      </c>
      <c r="DX204" s="23"/>
      <c r="EX204" s="96" t="str">
        <f t="shared" ref="EX204:EX205" si="18">O204</f>
        <v>*必須</v>
      </c>
      <c r="EY204" s="96" t="str">
        <f t="shared" ref="EY204:EY205" si="19">IF(EX204="","",IF(AND(EX204="*必須",P204&lt;&gt;""),1,""))</f>
        <v/>
      </c>
      <c r="EZ204" s="96"/>
      <c r="FA204" s="96" t="s">
        <v>484</v>
      </c>
      <c r="FB204" s="136">
        <f>FA203-FB203</f>
        <v>1</v>
      </c>
      <c r="FC204" s="96"/>
      <c r="FD204" s="96"/>
      <c r="FE204" s="96"/>
      <c r="FF204" s="96"/>
      <c r="FG204" s="96"/>
      <c r="FH204" s="96"/>
      <c r="GA204" s="96"/>
      <c r="GB204" s="96"/>
      <c r="GC204" s="96"/>
      <c r="GD204" s="96"/>
      <c r="GE204" s="96"/>
      <c r="GF204" s="96"/>
      <c r="GG204" s="96"/>
      <c r="GH204" s="96"/>
      <c r="GI204" s="96"/>
      <c r="GJ204" s="96"/>
      <c r="GK204" s="96"/>
      <c r="GL204" s="96"/>
      <c r="GM204" s="96"/>
      <c r="GN204" s="96"/>
      <c r="GO204" s="96"/>
      <c r="GP204" s="96"/>
      <c r="GQ204" s="96"/>
      <c r="HI204" s="85"/>
      <c r="HJ204" s="86"/>
      <c r="HK204" s="86"/>
      <c r="HL204" s="86"/>
      <c r="HM204" s="86"/>
      <c r="HN204" s="86"/>
      <c r="HO204" s="86"/>
      <c r="HP204" s="86"/>
      <c r="HQ204" s="86"/>
      <c r="HR204" s="86"/>
      <c r="HS204" s="86"/>
      <c r="HT204" s="86"/>
      <c r="HU204" s="87"/>
      <c r="IA204" s="105"/>
      <c r="IB204" s="86"/>
      <c r="IC204" s="86"/>
      <c r="ID204" s="86"/>
      <c r="IE204" s="86"/>
      <c r="IF204" s="86"/>
      <c r="IG204" s="86"/>
      <c r="IH204" s="86"/>
      <c r="II204" s="86"/>
      <c r="IJ204" s="86"/>
      <c r="IK204" s="86"/>
      <c r="IL204" s="86"/>
      <c r="IM204" s="86"/>
      <c r="IN204" s="86"/>
      <c r="IO204" s="86"/>
      <c r="IP204" s="86"/>
      <c r="IQ204" s="86"/>
      <c r="IR204" s="86"/>
      <c r="IS204" s="86"/>
      <c r="IT204" s="86"/>
      <c r="IU204" s="86"/>
      <c r="IV204" s="106"/>
      <c r="IY204" s="105"/>
      <c r="IZ204" s="86" t="s">
        <v>504</v>
      </c>
      <c r="JA204" s="86"/>
      <c r="JB204" s="86"/>
      <c r="JC204" s="497" t="str">
        <f>IF(P151=EI387,39,IF(P151=EI389,99,19))&amp;"検体以下ご依頼の場合　速報目安　受注確定後　"</f>
        <v>19検体以下ご依頼の場合　速報目安　受注確定後　</v>
      </c>
      <c r="JD204" s="497"/>
      <c r="JE204" s="497"/>
      <c r="JF204" s="497"/>
      <c r="JG204" s="497"/>
      <c r="JH204" s="497"/>
      <c r="JI204" s="497"/>
      <c r="JJ204" s="497"/>
      <c r="JK204" s="497"/>
      <c r="JL204" s="497"/>
      <c r="JM204" s="497"/>
      <c r="JN204" s="497"/>
      <c r="JO204" s="497"/>
      <c r="JP204" s="497"/>
      <c r="JQ204" s="497"/>
      <c r="JR204" s="497"/>
      <c r="JS204" s="86"/>
      <c r="JT204" s="86"/>
      <c r="JU204" s="86"/>
      <c r="JV204" s="86"/>
      <c r="JW204" s="86"/>
      <c r="JX204" s="86"/>
      <c r="JY204" s="86"/>
      <c r="JZ204" s="86"/>
      <c r="KA204" s="86"/>
      <c r="KB204" s="86"/>
      <c r="KC204" s="86"/>
      <c r="KD204" s="86"/>
      <c r="KE204" s="86"/>
      <c r="KF204" s="106"/>
    </row>
    <row r="205" spans="10:292" ht="15.75" customHeight="1" x14ac:dyDescent="0.45">
      <c r="J205" s="86"/>
      <c r="K205" s="86"/>
      <c r="L205" s="86"/>
      <c r="M205" s="86"/>
      <c r="N205" s="86"/>
      <c r="O205" s="86"/>
      <c r="P205" s="86"/>
      <c r="Q205" s="86"/>
      <c r="R205" s="86"/>
      <c r="S205" s="86"/>
      <c r="T205" s="86"/>
      <c r="U205" s="86"/>
      <c r="V205" s="86"/>
      <c r="W205" s="86"/>
      <c r="X205" s="86"/>
      <c r="Y205" s="7"/>
      <c r="Z205" s="7"/>
      <c r="AA205" s="74" t="s">
        <v>163</v>
      </c>
      <c r="DA205" s="95"/>
      <c r="DB205" s="96"/>
      <c r="DC205" s="96"/>
      <c r="DD205" s="96"/>
      <c r="DE205" s="96"/>
      <c r="DF205" s="96"/>
      <c r="DG205" s="96"/>
      <c r="DQ205" s="96"/>
      <c r="DR205" s="96"/>
      <c r="DS205" s="96"/>
      <c r="DT205" s="96"/>
      <c r="DU205" s="96"/>
      <c r="DV205" s="96"/>
      <c r="DW205" s="99" t="s">
        <v>292</v>
      </c>
      <c r="DX205" s="1" t="str">
        <f>IF(AG129="","",IF(DA253=1,AG129,""))</f>
        <v/>
      </c>
      <c r="EB205" s="16" t="str">
        <f>SUBSTITUTE(DX205,DX206,"")</f>
        <v/>
      </c>
      <c r="EX205" s="96">
        <f t="shared" si="18"/>
        <v>0</v>
      </c>
      <c r="EY205" s="96" t="str">
        <f t="shared" si="19"/>
        <v/>
      </c>
      <c r="EZ205" s="96"/>
      <c r="FA205" s="96"/>
      <c r="FB205" s="96"/>
      <c r="FC205" s="96"/>
      <c r="FD205" s="96"/>
      <c r="FE205" s="96"/>
      <c r="FF205" s="96"/>
      <c r="FG205" s="96"/>
      <c r="FH205" s="96"/>
      <c r="GA205" s="96"/>
      <c r="GB205" s="96"/>
      <c r="GC205" s="96"/>
      <c r="GD205" s="96"/>
      <c r="GE205" s="96"/>
      <c r="GF205" s="96"/>
      <c r="GG205" s="96"/>
      <c r="GH205" s="96"/>
      <c r="GI205" s="96"/>
      <c r="GJ205" s="96"/>
      <c r="GK205" s="96"/>
      <c r="GL205" s="96"/>
      <c r="GM205" s="96"/>
      <c r="GN205" s="96"/>
      <c r="GO205" s="96"/>
      <c r="GP205" s="96"/>
      <c r="GQ205" s="96"/>
      <c r="HI205" s="85"/>
      <c r="HJ205" s="86"/>
      <c r="HK205" s="86"/>
      <c r="HL205" s="86"/>
      <c r="HM205" s="86"/>
      <c r="HN205" s="86"/>
      <c r="HO205" s="86"/>
      <c r="HP205" s="86"/>
      <c r="HQ205" s="86"/>
      <c r="HR205" s="86"/>
      <c r="HS205" s="86"/>
      <c r="HT205" s="86"/>
      <c r="HU205" s="87"/>
      <c r="IA205" s="105"/>
      <c r="IB205" s="86"/>
      <c r="IC205" s="86"/>
      <c r="ID205" s="86"/>
      <c r="IE205" s="86"/>
      <c r="IF205" s="86"/>
      <c r="IG205" s="86"/>
      <c r="IH205" s="86"/>
      <c r="II205" s="86"/>
      <c r="IJ205" s="86"/>
      <c r="IK205" s="86"/>
      <c r="IL205" s="86"/>
      <c r="IM205" s="86"/>
      <c r="IN205" s="86"/>
      <c r="IO205" s="86"/>
      <c r="IP205" s="86"/>
      <c r="IQ205" s="86"/>
      <c r="IR205" s="86"/>
      <c r="IS205" s="86"/>
      <c r="IT205" s="86"/>
      <c r="IU205" s="86"/>
      <c r="IV205" s="106"/>
      <c r="IY205" s="105"/>
      <c r="IZ205" s="86"/>
      <c r="JA205" s="86"/>
      <c r="JB205" s="86"/>
      <c r="JC205" s="497"/>
      <c r="JD205" s="497"/>
      <c r="JE205" s="497"/>
      <c r="JF205" s="497"/>
      <c r="JG205" s="497"/>
      <c r="JH205" s="497"/>
      <c r="JI205" s="497"/>
      <c r="JJ205" s="497"/>
      <c r="JK205" s="497"/>
      <c r="JL205" s="497"/>
      <c r="JM205" s="497"/>
      <c r="JN205" s="497"/>
      <c r="JO205" s="497"/>
      <c r="JP205" s="497"/>
      <c r="JQ205" s="497"/>
      <c r="JR205" s="497"/>
      <c r="JS205" s="86"/>
      <c r="JT205" s="86"/>
      <c r="JU205" s="86"/>
      <c r="JV205" s="86"/>
      <c r="JW205" s="86"/>
      <c r="JX205" s="86"/>
      <c r="JY205" s="86"/>
      <c r="JZ205" s="86"/>
      <c r="KA205" s="86"/>
      <c r="KB205" s="86"/>
      <c r="KC205" s="86"/>
      <c r="KD205" s="86"/>
      <c r="KE205" s="86"/>
      <c r="KF205" s="106"/>
    </row>
    <row r="206" spans="10:292" ht="15.75" customHeight="1" thickBot="1" x14ac:dyDescent="0.5">
      <c r="K206" s="514" t="s">
        <v>527</v>
      </c>
      <c r="L206" s="514"/>
      <c r="M206" s="552" t="str">
        <f>IF(AND(P151&lt;&gt;"",DA162&lt;&gt;"",DA113=TRUE,DS390=0),IF(AND(分析依頼!DS38="特急",分析依頼!DS40&gt;21),"特急納期の上限数20を超えていますので別途お問合せください",JC204&amp;DS35&amp;JC206),IF(AND(P151&lt;&gt;"",DA162&lt;&gt;"",DA113=TRUE,DS390&gt;0),IF(AND(分析依頼!DS38="特急",分析依頼!DS40&gt;21),"特急納期の上限数20を超えていますので別途お問合せください",JC200&amp;DS35&amp;JC202),""))</f>
        <v/>
      </c>
      <c r="N206" s="552"/>
      <c r="O206" s="552"/>
      <c r="P206" s="552"/>
      <c r="Q206" s="552"/>
      <c r="R206" s="552"/>
      <c r="S206" s="552"/>
      <c r="T206" s="552"/>
      <c r="U206" s="552"/>
      <c r="V206" s="552"/>
      <c r="W206" s="552"/>
      <c r="X206" s="552"/>
      <c r="Y206" s="7"/>
      <c r="Z206" s="7"/>
      <c r="DA206" s="95"/>
      <c r="DB206" s="96"/>
      <c r="DC206" s="96"/>
      <c r="DD206" s="96"/>
      <c r="DE206" s="96"/>
      <c r="DF206" s="96"/>
      <c r="DG206" s="96"/>
      <c r="DQ206" s="96"/>
      <c r="DR206" s="96"/>
      <c r="DS206" s="96"/>
      <c r="DT206" s="96"/>
      <c r="DU206" s="96"/>
      <c r="DV206" s="96"/>
      <c r="DW206" s="100">
        <v>1</v>
      </c>
      <c r="DX206" s="96" t="str">
        <f>IFERROR(LEFT(DX205,FIND("県",DX205)),LEFT(DX205,3))</f>
        <v/>
      </c>
      <c r="DY206" s="96"/>
      <c r="EX206" s="96"/>
      <c r="EY206" s="96"/>
      <c r="EZ206" s="96"/>
      <c r="FA206" s="96"/>
      <c r="FB206" s="96"/>
      <c r="FC206" s="96"/>
      <c r="FD206" s="96"/>
      <c r="FE206" s="96"/>
      <c r="FF206" s="96"/>
      <c r="FG206" s="96"/>
      <c r="FH206" s="96"/>
      <c r="GA206" s="96"/>
      <c r="GB206" s="96"/>
      <c r="GC206" s="96"/>
      <c r="GD206" s="96"/>
      <c r="GE206" s="96"/>
      <c r="GF206" s="96"/>
      <c r="GG206" s="96"/>
      <c r="GH206" s="96"/>
      <c r="GI206" s="96"/>
      <c r="GJ206" s="96"/>
      <c r="GK206" s="96"/>
      <c r="GL206" s="96"/>
      <c r="GM206" s="96"/>
      <c r="GN206" s="96"/>
      <c r="GO206" s="96"/>
      <c r="GP206" s="96"/>
      <c r="GQ206" s="96"/>
      <c r="HI206" s="85"/>
      <c r="HJ206" s="86"/>
      <c r="HK206" s="86"/>
      <c r="HL206" s="86"/>
      <c r="HM206" s="86"/>
      <c r="HN206" s="86"/>
      <c r="HO206" s="86"/>
      <c r="HP206" s="86"/>
      <c r="HQ206" s="86"/>
      <c r="HR206" s="86"/>
      <c r="HS206" s="86"/>
      <c r="HT206" s="86"/>
      <c r="HU206" s="87"/>
      <c r="IA206" s="105"/>
      <c r="IB206" s="86"/>
      <c r="IC206" s="86"/>
      <c r="ID206" s="86"/>
      <c r="IE206" s="86"/>
      <c r="IF206" s="86"/>
      <c r="IG206" s="86"/>
      <c r="IH206" s="86"/>
      <c r="II206" s="86"/>
      <c r="IJ206" s="86"/>
      <c r="IK206" s="86"/>
      <c r="IL206" s="86"/>
      <c r="IM206" s="86"/>
      <c r="IN206" s="86"/>
      <c r="IO206" s="86"/>
      <c r="IP206" s="86"/>
      <c r="IQ206" s="86"/>
      <c r="IR206" s="86"/>
      <c r="IS206" s="86"/>
      <c r="IT206" s="86"/>
      <c r="IU206" s="86"/>
      <c r="IV206" s="106"/>
      <c r="IY206" s="105"/>
      <c r="IZ206" s="86"/>
      <c r="JA206" s="86"/>
      <c r="JB206" s="86"/>
      <c r="JC206" s="497" t="s">
        <v>505</v>
      </c>
      <c r="JD206" s="497"/>
      <c r="JE206" s="497"/>
      <c r="JF206" s="497"/>
      <c r="JG206" s="497"/>
      <c r="JH206" s="497"/>
      <c r="JI206" s="497"/>
      <c r="JJ206" s="497"/>
      <c r="JK206" s="497"/>
      <c r="JL206" s="497"/>
      <c r="JM206" s="497"/>
      <c r="JN206" s="497"/>
      <c r="JO206" s="497"/>
      <c r="JP206" s="497"/>
      <c r="JQ206" s="497"/>
      <c r="JR206" s="497"/>
      <c r="JS206" s="86"/>
      <c r="JT206" s="86"/>
      <c r="JU206" s="86"/>
      <c r="JV206" s="86"/>
      <c r="JW206" s="86"/>
      <c r="JX206" s="86"/>
      <c r="JY206" s="86"/>
      <c r="JZ206" s="86"/>
      <c r="KA206" s="86"/>
      <c r="KB206" s="86"/>
      <c r="KC206" s="86"/>
      <c r="KD206" s="86"/>
      <c r="KE206" s="86"/>
      <c r="KF206" s="106"/>
    </row>
    <row r="207" spans="10:292" ht="22.5" customHeight="1" x14ac:dyDescent="0.45">
      <c r="K207" s="514"/>
      <c r="L207" s="514"/>
      <c r="M207" s="552"/>
      <c r="N207" s="552"/>
      <c r="O207" s="552"/>
      <c r="P207" s="552"/>
      <c r="Q207" s="552"/>
      <c r="R207" s="552"/>
      <c r="S207" s="552"/>
      <c r="T207" s="552"/>
      <c r="U207" s="552"/>
      <c r="V207" s="552"/>
      <c r="W207" s="552"/>
      <c r="X207" s="552"/>
      <c r="Y207" s="7"/>
      <c r="Z207" s="7"/>
      <c r="AB207" s="568"/>
      <c r="AC207" s="569"/>
      <c r="AD207" s="569"/>
      <c r="AE207" s="569"/>
      <c r="AF207" s="569"/>
      <c r="AG207" s="569"/>
      <c r="AH207" s="569"/>
      <c r="AI207" s="569"/>
      <c r="AJ207" s="569"/>
      <c r="AK207" s="569"/>
      <c r="AL207" s="569"/>
      <c r="AM207" s="569"/>
      <c r="AN207" s="569"/>
      <c r="AO207" s="570"/>
      <c r="DA207" s="95"/>
      <c r="DB207" s="96"/>
      <c r="DC207" s="96"/>
      <c r="DD207" s="96"/>
      <c r="DE207" s="96"/>
      <c r="DF207" s="96"/>
      <c r="DG207" s="96"/>
      <c r="DQ207" s="96" t="s">
        <v>163</v>
      </c>
      <c r="DR207" s="96"/>
      <c r="DS207" s="96" t="s">
        <v>343</v>
      </c>
      <c r="DT207" s="103" t="s">
        <v>338</v>
      </c>
      <c r="DU207" s="96"/>
      <c r="DV207" s="96"/>
      <c r="DW207" s="100">
        <v>2</v>
      </c>
      <c r="DX207" s="96" t="str">
        <f>LEFT(EB205,14)</f>
        <v/>
      </c>
      <c r="DY207" s="96"/>
      <c r="EX207" s="96"/>
      <c r="EY207" s="96"/>
      <c r="EZ207" s="96"/>
      <c r="FA207" s="96"/>
      <c r="FB207" s="96"/>
      <c r="FC207" s="96"/>
      <c r="FD207" s="96"/>
      <c r="FE207" s="96"/>
      <c r="FF207" s="96"/>
      <c r="FG207" s="96"/>
      <c r="FH207" s="96"/>
      <c r="GA207" s="96"/>
      <c r="GB207" s="96"/>
      <c r="GC207" s="96"/>
      <c r="GD207" s="96"/>
      <c r="GE207" s="96"/>
      <c r="GF207" s="96"/>
      <c r="GG207" s="96"/>
      <c r="GH207" s="96"/>
      <c r="GI207" s="96"/>
      <c r="GJ207" s="96"/>
      <c r="GK207" s="96"/>
      <c r="GL207" s="96"/>
      <c r="GM207" s="96"/>
      <c r="GN207" s="96"/>
      <c r="GO207" s="96"/>
      <c r="GP207" s="96"/>
      <c r="GQ207" s="96"/>
      <c r="HI207" s="85"/>
      <c r="HJ207" s="86"/>
      <c r="HK207" s="86"/>
      <c r="HL207" s="86"/>
      <c r="HM207" s="86"/>
      <c r="HN207" s="86"/>
      <c r="HO207" s="86"/>
      <c r="HP207" s="86"/>
      <c r="HQ207" s="86"/>
      <c r="HR207" s="86"/>
      <c r="HS207" s="86"/>
      <c r="HT207" s="86"/>
      <c r="HU207" s="87"/>
      <c r="IA207" s="105"/>
      <c r="IB207" s="86"/>
      <c r="IC207" s="86"/>
      <c r="ID207" s="86"/>
      <c r="IE207" s="86"/>
      <c r="IF207" s="86"/>
      <c r="IG207" s="86"/>
      <c r="IH207" s="86"/>
      <c r="II207" s="86"/>
      <c r="IJ207" s="86"/>
      <c r="IK207" s="86"/>
      <c r="IL207" s="86"/>
      <c r="IM207" s="86"/>
      <c r="IN207" s="86"/>
      <c r="IO207" s="86"/>
      <c r="IP207" s="86"/>
      <c r="IQ207" s="86"/>
      <c r="IR207" s="86"/>
      <c r="IS207" s="86"/>
      <c r="IT207" s="86"/>
      <c r="IU207" s="86"/>
      <c r="IV207" s="106"/>
      <c r="IY207" s="105"/>
      <c r="IZ207" s="86"/>
      <c r="JA207" s="86"/>
      <c r="JB207" s="86"/>
      <c r="JC207" s="497"/>
      <c r="JD207" s="497"/>
      <c r="JE207" s="497"/>
      <c r="JF207" s="497"/>
      <c r="JG207" s="497"/>
      <c r="JH207" s="497"/>
      <c r="JI207" s="497"/>
      <c r="JJ207" s="497"/>
      <c r="JK207" s="497"/>
      <c r="JL207" s="497"/>
      <c r="JM207" s="497"/>
      <c r="JN207" s="497"/>
      <c r="JO207" s="497"/>
      <c r="JP207" s="497"/>
      <c r="JQ207" s="497"/>
      <c r="JR207" s="497"/>
      <c r="JS207" s="86"/>
      <c r="JT207" s="86"/>
      <c r="JU207" s="86"/>
      <c r="JV207" s="86"/>
      <c r="JW207" s="86"/>
      <c r="JX207" s="86"/>
      <c r="JY207" s="86"/>
      <c r="JZ207" s="86"/>
      <c r="KA207" s="86"/>
      <c r="KB207" s="86"/>
      <c r="KC207" s="86"/>
      <c r="KD207" s="86"/>
      <c r="KE207" s="86"/>
      <c r="KF207" s="106"/>
    </row>
    <row r="208" spans="10:292" ht="22.5" customHeight="1" x14ac:dyDescent="0.45">
      <c r="K208" s="514" t="s">
        <v>528</v>
      </c>
      <c r="L208" s="514"/>
      <c r="M208" s="552" t="str">
        <f>IF(P151="特急",JC208,"-")</f>
        <v>-</v>
      </c>
      <c r="N208" s="552"/>
      <c r="O208" s="552"/>
      <c r="P208" s="552"/>
      <c r="Q208" s="552"/>
      <c r="R208" s="552"/>
      <c r="S208" s="552"/>
      <c r="T208" s="552"/>
      <c r="U208" s="552"/>
      <c r="V208" s="552"/>
      <c r="W208" s="552"/>
      <c r="X208" s="552"/>
      <c r="Y208" s="7"/>
      <c r="Z208" s="7"/>
      <c r="AB208" s="571"/>
      <c r="AC208" s="572"/>
      <c r="AD208" s="572"/>
      <c r="AE208" s="572"/>
      <c r="AF208" s="572"/>
      <c r="AG208" s="572"/>
      <c r="AH208" s="572"/>
      <c r="AI208" s="572"/>
      <c r="AJ208" s="572"/>
      <c r="AK208" s="572"/>
      <c r="AL208" s="572"/>
      <c r="AM208" s="572"/>
      <c r="AN208" s="572"/>
      <c r="AO208" s="573"/>
      <c r="DA208" s="101">
        <f>IF(M208="","",1)</f>
        <v>1</v>
      </c>
      <c r="DB208" s="96"/>
      <c r="DC208" s="96"/>
      <c r="DD208" s="96"/>
      <c r="DE208" s="96"/>
      <c r="DF208" s="96"/>
      <c r="DG208" s="96"/>
      <c r="DQ208" s="96"/>
      <c r="DR208" s="96" t="s">
        <v>341</v>
      </c>
      <c r="DS208" s="96"/>
      <c r="DT208" s="96"/>
      <c r="DU208" s="96"/>
      <c r="DV208" s="96"/>
      <c r="DW208" s="100">
        <v>3</v>
      </c>
      <c r="DX208" s="96" t="str">
        <f>MID(EB205,15,14)</f>
        <v/>
      </c>
      <c r="DY208" s="96"/>
      <c r="EX208" s="96"/>
      <c r="EY208" s="96"/>
      <c r="EZ208" s="96"/>
      <c r="FA208" s="96"/>
      <c r="FB208" s="96"/>
      <c r="FC208" s="96"/>
      <c r="FD208" s="96"/>
      <c r="FE208" s="96"/>
      <c r="FF208" s="96"/>
      <c r="FG208" s="96"/>
      <c r="FH208" s="96"/>
      <c r="GA208" s="96"/>
      <c r="GB208" s="96"/>
      <c r="GC208" s="96"/>
      <c r="GD208" s="96"/>
      <c r="GE208" s="96"/>
      <c r="GF208" s="96"/>
      <c r="GG208" s="96"/>
      <c r="GH208" s="96"/>
      <c r="GI208" s="96"/>
      <c r="GJ208" s="96"/>
      <c r="GK208" s="96"/>
      <c r="GL208" s="96"/>
      <c r="GM208" s="96"/>
      <c r="GN208" s="96"/>
      <c r="GO208" s="96"/>
      <c r="GP208" s="96"/>
      <c r="GQ208" s="96"/>
      <c r="HI208" s="85"/>
      <c r="HJ208" s="86"/>
      <c r="HK208" s="86"/>
      <c r="HL208" s="86"/>
      <c r="HM208" s="86"/>
      <c r="HN208" s="86"/>
      <c r="HO208" s="86"/>
      <c r="HP208" s="86"/>
      <c r="HQ208" s="86"/>
      <c r="HR208" s="86"/>
      <c r="HS208" s="86"/>
      <c r="HT208" s="86"/>
      <c r="HU208" s="87"/>
      <c r="IA208" s="105"/>
      <c r="IB208" s="86"/>
      <c r="IC208" s="86"/>
      <c r="ID208" s="86"/>
      <c r="IE208" s="86"/>
      <c r="IF208" s="86"/>
      <c r="IG208" s="86"/>
      <c r="IH208" s="86"/>
      <c r="II208" s="86"/>
      <c r="IJ208" s="86"/>
      <c r="IK208" s="86"/>
      <c r="IL208" s="86"/>
      <c r="IM208" s="86"/>
      <c r="IN208" s="86"/>
      <c r="IO208" s="86"/>
      <c r="IP208" s="86"/>
      <c r="IQ208" s="86"/>
      <c r="IR208" s="86"/>
      <c r="IS208" s="86"/>
      <c r="IT208" s="86"/>
      <c r="IU208" s="86"/>
      <c r="IV208" s="106"/>
      <c r="IY208" s="105"/>
      <c r="IZ208" s="86"/>
      <c r="JA208" s="86"/>
      <c r="JB208" s="86"/>
      <c r="JC208" s="497" t="s">
        <v>507</v>
      </c>
      <c r="JD208" s="497"/>
      <c r="JE208" s="497"/>
      <c r="JF208" s="497"/>
      <c r="JG208" s="497"/>
      <c r="JH208" s="497"/>
      <c r="JI208" s="497"/>
      <c r="JJ208" s="497"/>
      <c r="JK208" s="497"/>
      <c r="JL208" s="497"/>
      <c r="JM208" s="497"/>
      <c r="JN208" s="497"/>
      <c r="JO208" s="497"/>
      <c r="JP208" s="497"/>
      <c r="JQ208" s="497"/>
      <c r="JR208" s="497"/>
      <c r="JS208" s="86"/>
      <c r="JT208" s="86"/>
      <c r="JU208" s="86"/>
      <c r="JV208" s="86"/>
      <c r="JW208" s="86"/>
      <c r="JX208" s="86"/>
      <c r="JY208" s="86"/>
      <c r="JZ208" s="86"/>
      <c r="KA208" s="86"/>
      <c r="KB208" s="86"/>
      <c r="KC208" s="86"/>
      <c r="KD208" s="86"/>
      <c r="KE208" s="86"/>
      <c r="KF208" s="106"/>
    </row>
    <row r="209" spans="1:292" ht="22.5" customHeight="1" x14ac:dyDescent="0.45">
      <c r="K209" s="514"/>
      <c r="L209" s="514"/>
      <c r="M209" s="552"/>
      <c r="N209" s="552"/>
      <c r="O209" s="552"/>
      <c r="P209" s="552"/>
      <c r="Q209" s="552"/>
      <c r="R209" s="552"/>
      <c r="S209" s="552"/>
      <c r="T209" s="552"/>
      <c r="U209" s="552"/>
      <c r="V209" s="552"/>
      <c r="W209" s="552"/>
      <c r="X209" s="552"/>
      <c r="Y209" s="7"/>
      <c r="Z209" s="7"/>
      <c r="AB209" s="571"/>
      <c r="AC209" s="572"/>
      <c r="AD209" s="572"/>
      <c r="AE209" s="572"/>
      <c r="AF209" s="572"/>
      <c r="AG209" s="572"/>
      <c r="AH209" s="572"/>
      <c r="AI209" s="572"/>
      <c r="AJ209" s="572"/>
      <c r="AK209" s="572"/>
      <c r="AL209" s="572"/>
      <c r="AM209" s="572"/>
      <c r="AN209" s="572"/>
      <c r="AO209" s="573"/>
      <c r="DA209" s="95"/>
      <c r="DB209" s="96"/>
      <c r="DC209" s="96"/>
      <c r="DD209" s="96"/>
      <c r="DE209" s="96"/>
      <c r="DF209" s="96"/>
      <c r="DG209" s="96"/>
      <c r="DQ209" s="96"/>
      <c r="DR209" s="96" t="s">
        <v>342</v>
      </c>
      <c r="DS209" s="96"/>
      <c r="DT209" s="96"/>
      <c r="DU209" s="96"/>
      <c r="DV209" s="96"/>
      <c r="DW209" s="100">
        <v>4</v>
      </c>
      <c r="DX209" s="96" t="str">
        <f>MID(EB205,29,14)</f>
        <v/>
      </c>
      <c r="DY209" s="96"/>
      <c r="EX209" s="96"/>
      <c r="EY209" s="96"/>
      <c r="EZ209" s="96"/>
      <c r="FA209" s="96"/>
      <c r="FB209" s="96"/>
      <c r="FC209" s="96"/>
      <c r="FD209" s="96"/>
      <c r="FE209" s="96"/>
      <c r="FF209" s="96"/>
      <c r="FG209" s="96"/>
      <c r="FH209" s="96"/>
      <c r="GA209" s="96"/>
      <c r="GB209" s="96"/>
      <c r="GC209" s="96"/>
      <c r="GD209" s="96"/>
      <c r="GE209" s="96"/>
      <c r="GF209" s="96"/>
      <c r="GG209" s="96"/>
      <c r="GH209" s="96"/>
      <c r="GI209" s="96"/>
      <c r="GJ209" s="96"/>
      <c r="GK209" s="96"/>
      <c r="GL209" s="96"/>
      <c r="GM209" s="96"/>
      <c r="GN209" s="96"/>
      <c r="GO209" s="96"/>
      <c r="GP209" s="96"/>
      <c r="GQ209" s="96"/>
      <c r="HI209" s="85"/>
      <c r="HJ209" s="86"/>
      <c r="HK209" s="86"/>
      <c r="HL209" s="86"/>
      <c r="HM209" s="86"/>
      <c r="HN209" s="86"/>
      <c r="HO209" s="86"/>
      <c r="HP209" s="86"/>
      <c r="HQ209" s="86"/>
      <c r="HR209" s="86"/>
      <c r="HS209" s="86"/>
      <c r="HT209" s="86"/>
      <c r="HU209" s="87"/>
      <c r="IA209" s="105"/>
      <c r="IB209" s="86"/>
      <c r="IC209" s="86"/>
      <c r="ID209" s="86"/>
      <c r="IE209" s="86"/>
      <c r="IF209" s="86"/>
      <c r="IG209" s="86"/>
      <c r="IH209" s="86"/>
      <c r="II209" s="86"/>
      <c r="IJ209" s="86"/>
      <c r="IK209" s="86"/>
      <c r="IL209" s="86"/>
      <c r="IM209" s="86"/>
      <c r="IN209" s="86"/>
      <c r="IO209" s="86"/>
      <c r="IP209" s="86"/>
      <c r="IQ209" s="86"/>
      <c r="IR209" s="86"/>
      <c r="IS209" s="86"/>
      <c r="IT209" s="86"/>
      <c r="IU209" s="86"/>
      <c r="IV209" s="106"/>
      <c r="IY209" s="105"/>
      <c r="IZ209" s="86"/>
      <c r="JA209" s="86"/>
      <c r="JB209" s="86"/>
      <c r="JC209" s="497"/>
      <c r="JD209" s="497"/>
      <c r="JE209" s="497"/>
      <c r="JF209" s="497"/>
      <c r="JG209" s="497"/>
      <c r="JH209" s="497"/>
      <c r="JI209" s="497"/>
      <c r="JJ209" s="497"/>
      <c r="JK209" s="497"/>
      <c r="JL209" s="497"/>
      <c r="JM209" s="497"/>
      <c r="JN209" s="497"/>
      <c r="JO209" s="497"/>
      <c r="JP209" s="497"/>
      <c r="JQ209" s="497"/>
      <c r="JR209" s="497"/>
      <c r="JS209" s="86"/>
      <c r="JT209" s="86"/>
      <c r="JU209" s="86"/>
      <c r="JV209" s="86"/>
      <c r="JW209" s="86"/>
      <c r="JX209" s="86"/>
      <c r="JY209" s="86"/>
      <c r="JZ209" s="86"/>
      <c r="KA209" s="86"/>
      <c r="KB209" s="86"/>
      <c r="KC209" s="86"/>
      <c r="KD209" s="86"/>
      <c r="KE209" s="86"/>
      <c r="KF209" s="106"/>
    </row>
    <row r="210" spans="1:292" ht="22.5" hidden="1" customHeight="1" x14ac:dyDescent="0.45">
      <c r="A210" s="86"/>
      <c r="B210" s="86"/>
      <c r="C210" s="86"/>
      <c r="D210" s="86"/>
      <c r="E210" s="86"/>
      <c r="F210" s="86"/>
      <c r="G210" s="86"/>
      <c r="H210" s="86"/>
      <c r="K210" s="329"/>
      <c r="L210" s="329"/>
      <c r="M210" s="553" t="str">
        <f>IF(DA165=99,JC210,IF(DA182=99,JC220,IF(DA201=99,JC222,"")))</f>
        <v/>
      </c>
      <c r="N210" s="553"/>
      <c r="O210" s="553"/>
      <c r="P210" s="553"/>
      <c r="Q210" s="553"/>
      <c r="R210" s="553"/>
      <c r="S210" s="553"/>
      <c r="T210" s="553"/>
      <c r="U210" s="553"/>
      <c r="V210" s="553"/>
      <c r="W210" s="553"/>
      <c r="X210" s="553"/>
      <c r="Y210" s="7"/>
      <c r="Z210" s="7"/>
      <c r="AB210" s="571"/>
      <c r="AC210" s="572"/>
      <c r="AD210" s="572"/>
      <c r="AE210" s="572"/>
      <c r="AF210" s="572"/>
      <c r="AG210" s="572"/>
      <c r="AH210" s="572"/>
      <c r="AI210" s="572"/>
      <c r="AJ210" s="572"/>
      <c r="AK210" s="572"/>
      <c r="AL210" s="572"/>
      <c r="AM210" s="572"/>
      <c r="AN210" s="572"/>
      <c r="AO210" s="573"/>
      <c r="DA210" s="101" t="str">
        <f>IF(M210="","",1)</f>
        <v/>
      </c>
      <c r="DB210" s="96"/>
      <c r="DC210" s="96"/>
      <c r="DD210" s="96"/>
      <c r="DE210" s="96"/>
      <c r="DF210" s="96"/>
      <c r="DG210" s="96"/>
      <c r="DQ210" s="96"/>
      <c r="DR210" s="96" t="s">
        <v>378</v>
      </c>
      <c r="DS210" s="96" t="s">
        <v>444</v>
      </c>
      <c r="DT210" s="132" t="s">
        <v>533</v>
      </c>
      <c r="DU210" s="96"/>
      <c r="DV210" s="96"/>
      <c r="EX210" s="96"/>
      <c r="EY210" s="96"/>
      <c r="EZ210" s="96"/>
      <c r="FA210" s="96"/>
      <c r="FB210" s="96"/>
      <c r="FC210" s="96"/>
      <c r="FD210" s="96"/>
      <c r="FE210" s="96"/>
      <c r="FF210" s="96"/>
      <c r="FG210" s="96"/>
      <c r="FH210" s="96"/>
      <c r="GA210" s="96"/>
      <c r="GB210" s="96"/>
      <c r="GC210" s="96"/>
      <c r="GD210" s="96"/>
      <c r="GE210" s="96"/>
      <c r="GF210" s="96"/>
      <c r="GG210" s="96"/>
      <c r="GH210" s="96"/>
      <c r="GI210" s="96"/>
      <c r="GJ210" s="96"/>
      <c r="GK210" s="96"/>
      <c r="GL210" s="96"/>
      <c r="GM210" s="96"/>
      <c r="GN210" s="96"/>
      <c r="GO210" s="96"/>
      <c r="GP210" s="96"/>
      <c r="GQ210" s="96"/>
      <c r="HI210" s="85"/>
      <c r="HJ210" s="86"/>
      <c r="HK210" s="86"/>
      <c r="HL210" s="86"/>
      <c r="HM210" s="86"/>
      <c r="HN210" s="86"/>
      <c r="HO210" s="86"/>
      <c r="HP210" s="86"/>
      <c r="HQ210" s="86"/>
      <c r="HR210" s="86"/>
      <c r="HS210" s="86"/>
      <c r="HT210" s="86"/>
      <c r="HU210" s="87"/>
      <c r="IA210" s="105"/>
      <c r="IB210" s="86"/>
      <c r="IC210" s="86"/>
      <c r="ID210" s="86"/>
      <c r="IE210" s="86"/>
      <c r="IF210" s="86"/>
      <c r="IG210" s="86"/>
      <c r="IH210" s="86"/>
      <c r="II210" s="86"/>
      <c r="IJ210" s="86"/>
      <c r="IK210" s="86"/>
      <c r="IL210" s="86"/>
      <c r="IM210" s="86"/>
      <c r="IN210" s="86"/>
      <c r="IO210" s="86"/>
      <c r="IP210" s="86"/>
      <c r="IQ210" s="86"/>
      <c r="IR210" s="86"/>
      <c r="IS210" s="86"/>
      <c r="IT210" s="86"/>
      <c r="IU210" s="86"/>
      <c r="IV210" s="106"/>
      <c r="IY210" s="105"/>
      <c r="IZ210" s="86"/>
      <c r="JA210" s="86"/>
      <c r="JB210" s="86"/>
      <c r="JC210" s="497" t="s">
        <v>506</v>
      </c>
      <c r="JD210" s="497"/>
      <c r="JE210" s="497"/>
      <c r="JF210" s="497"/>
      <c r="JG210" s="497"/>
      <c r="JH210" s="497"/>
      <c r="JI210" s="497"/>
      <c r="JJ210" s="497"/>
      <c r="JK210" s="497"/>
      <c r="JL210" s="497"/>
      <c r="JM210" s="497"/>
      <c r="JN210" s="497"/>
      <c r="JO210" s="497"/>
      <c r="JP210" s="497"/>
      <c r="JQ210" s="497"/>
      <c r="JR210" s="497"/>
      <c r="JS210" s="86"/>
      <c r="JT210" s="86"/>
      <c r="JU210" s="86"/>
      <c r="JV210" s="86"/>
      <c r="JW210" s="86"/>
      <c r="JX210" s="86"/>
      <c r="JY210" s="86"/>
      <c r="JZ210" s="86"/>
      <c r="KA210" s="86"/>
      <c r="KB210" s="86"/>
      <c r="KC210" s="86"/>
      <c r="KD210" s="86"/>
      <c r="KE210" s="86"/>
      <c r="KF210" s="106"/>
    </row>
    <row r="211" spans="1:292" ht="22.5" hidden="1" customHeight="1" x14ac:dyDescent="0.45">
      <c r="A211" s="86"/>
      <c r="B211" s="86"/>
      <c r="C211" s="86"/>
      <c r="D211" s="86"/>
      <c r="E211" s="86"/>
      <c r="F211" s="86"/>
      <c r="G211" s="86"/>
      <c r="H211" s="86"/>
      <c r="K211" s="329"/>
      <c r="L211" s="329"/>
      <c r="M211" s="553"/>
      <c r="N211" s="553"/>
      <c r="O211" s="553"/>
      <c r="P211" s="553"/>
      <c r="Q211" s="553"/>
      <c r="R211" s="553"/>
      <c r="S211" s="553"/>
      <c r="T211" s="553"/>
      <c r="U211" s="553"/>
      <c r="V211" s="553"/>
      <c r="W211" s="553"/>
      <c r="X211" s="553"/>
      <c r="Y211" s="7"/>
      <c r="Z211" s="7"/>
      <c r="AB211" s="571"/>
      <c r="AC211" s="572"/>
      <c r="AD211" s="572"/>
      <c r="AE211" s="572"/>
      <c r="AF211" s="572"/>
      <c r="AG211" s="572"/>
      <c r="AH211" s="572"/>
      <c r="AI211" s="572"/>
      <c r="AJ211" s="572"/>
      <c r="AK211" s="572"/>
      <c r="AL211" s="572"/>
      <c r="AM211" s="572"/>
      <c r="AN211" s="572"/>
      <c r="AO211" s="573"/>
      <c r="DA211" s="95" t="s">
        <v>529</v>
      </c>
      <c r="DB211" s="96">
        <f>SUM(DA208,DA210)</f>
        <v>1</v>
      </c>
      <c r="DC211" s="96"/>
      <c r="DD211" s="96"/>
      <c r="DE211" s="96"/>
      <c r="DF211" s="96"/>
      <c r="DG211" s="96"/>
      <c r="DQ211" s="96"/>
      <c r="DR211" s="501" t="str">
        <f>IF(AND(AB207="",AB272=""),"",IF(AB272="",CHAR(10)&amp;AB207,IF(AB207="",CHAR(10)&amp;"▽試料別連絡_ "&amp;CHAR(10)&amp;AB272,CHAR(10)&amp;AB207&amp;CHAR(10)&amp;"▽試料別連絡_ "&amp;CHAR(10)&amp;AB272)))</f>
        <v/>
      </c>
      <c r="DS211" s="498" t="str">
        <f>IF(AND(AB207="",AB272=""),"",IF(AB272="",AB207,IF(AB207="","▽試料別連絡_ "&amp;AB272,AB207&amp;CHAR(10)&amp;"▽試料別連絡_ "&amp;CHAR(10)&amp;AB272)))</f>
        <v/>
      </c>
      <c r="DT211" s="132" t="str">
        <f>IF(AND(DS36=1,EM394=170),"●速報早出し","")</f>
        <v/>
      </c>
      <c r="DU211" s="96"/>
      <c r="DV211" s="96"/>
      <c r="EX211" s="96"/>
      <c r="EY211" s="96"/>
      <c r="EZ211" s="96"/>
      <c r="FA211" s="96"/>
      <c r="FB211" s="96"/>
      <c r="FC211" s="96"/>
      <c r="FD211" s="96"/>
      <c r="FE211" s="96"/>
      <c r="FF211" s="96"/>
      <c r="FG211" s="96"/>
      <c r="FH211" s="96"/>
      <c r="GA211" s="96"/>
      <c r="GB211" s="96"/>
      <c r="GC211" s="96"/>
      <c r="GD211" s="96"/>
      <c r="GE211" s="96"/>
      <c r="GF211" s="96"/>
      <c r="GG211" s="96"/>
      <c r="GH211" s="96"/>
      <c r="GI211" s="96"/>
      <c r="GJ211" s="96"/>
      <c r="GK211" s="96"/>
      <c r="GL211" s="96"/>
      <c r="GM211" s="96"/>
      <c r="GN211" s="96"/>
      <c r="GO211" s="96"/>
      <c r="GP211" s="96"/>
      <c r="GQ211" s="96"/>
      <c r="HI211" s="85"/>
      <c r="HJ211" s="86"/>
      <c r="HK211" s="86"/>
      <c r="HL211" s="86"/>
      <c r="HM211" s="86"/>
      <c r="HN211" s="86"/>
      <c r="HO211" s="86"/>
      <c r="HP211" s="86"/>
      <c r="HQ211" s="86"/>
      <c r="HR211" s="86"/>
      <c r="HS211" s="86"/>
      <c r="HT211" s="86"/>
      <c r="HU211" s="87"/>
      <c r="IA211" s="105"/>
      <c r="IB211" s="86"/>
      <c r="IC211" s="86"/>
      <c r="ID211" s="86"/>
      <c r="IE211" s="86"/>
      <c r="IF211" s="86"/>
      <c r="IG211" s="86"/>
      <c r="IH211" s="86"/>
      <c r="II211" s="86"/>
      <c r="IJ211" s="86"/>
      <c r="IK211" s="86"/>
      <c r="IL211" s="86"/>
      <c r="IM211" s="86"/>
      <c r="IN211" s="86"/>
      <c r="IO211" s="86"/>
      <c r="IP211" s="86"/>
      <c r="IQ211" s="86"/>
      <c r="IR211" s="86"/>
      <c r="IS211" s="86"/>
      <c r="IT211" s="86"/>
      <c r="IU211" s="86"/>
      <c r="IV211" s="106"/>
      <c r="IY211" s="105"/>
      <c r="IZ211" s="86"/>
      <c r="JA211" s="86"/>
      <c r="JB211" s="86"/>
      <c r="JC211" s="497"/>
      <c r="JD211" s="497"/>
      <c r="JE211" s="497"/>
      <c r="JF211" s="497"/>
      <c r="JG211" s="497"/>
      <c r="JH211" s="497"/>
      <c r="JI211" s="497"/>
      <c r="JJ211" s="497"/>
      <c r="JK211" s="497"/>
      <c r="JL211" s="497"/>
      <c r="JM211" s="497"/>
      <c r="JN211" s="497"/>
      <c r="JO211" s="497"/>
      <c r="JP211" s="497"/>
      <c r="JQ211" s="497"/>
      <c r="JR211" s="497"/>
      <c r="JS211" s="86"/>
      <c r="JT211" s="86"/>
      <c r="JU211" s="86"/>
      <c r="JV211" s="86"/>
      <c r="JW211" s="86"/>
      <c r="JX211" s="86"/>
      <c r="JY211" s="86"/>
      <c r="JZ211" s="86"/>
      <c r="KA211" s="86"/>
      <c r="KB211" s="86"/>
      <c r="KC211" s="86"/>
      <c r="KD211" s="86"/>
      <c r="KE211" s="86"/>
      <c r="KF211" s="106"/>
    </row>
    <row r="212" spans="1:292" ht="15.75" hidden="1" customHeight="1" x14ac:dyDescent="0.45">
      <c r="Y212" s="7"/>
      <c r="Z212" s="7"/>
      <c r="AB212" s="571"/>
      <c r="AC212" s="572"/>
      <c r="AD212" s="572"/>
      <c r="AE212" s="572"/>
      <c r="AF212" s="572"/>
      <c r="AG212" s="572"/>
      <c r="AH212" s="572"/>
      <c r="AI212" s="572"/>
      <c r="AJ212" s="572"/>
      <c r="AK212" s="572"/>
      <c r="AL212" s="572"/>
      <c r="AM212" s="572"/>
      <c r="AN212" s="572"/>
      <c r="AO212" s="573"/>
      <c r="DA212" s="95"/>
      <c r="DB212" s="96"/>
      <c r="DC212" s="96"/>
      <c r="DD212" s="96"/>
      <c r="DE212" s="96"/>
      <c r="DF212" s="96"/>
      <c r="DG212" s="96"/>
      <c r="DQ212" s="96"/>
      <c r="DR212" s="502"/>
      <c r="DS212" s="499"/>
      <c r="DT212" s="96"/>
      <c r="DU212" s="96"/>
      <c r="DV212" s="96"/>
      <c r="EX212" s="96"/>
      <c r="EY212" s="96"/>
      <c r="EZ212" s="96"/>
      <c r="FA212" s="96"/>
      <c r="FB212" s="96"/>
      <c r="FC212" s="96"/>
      <c r="FD212" s="96"/>
      <c r="FE212" s="96"/>
      <c r="FF212" s="96"/>
      <c r="FG212" s="96"/>
      <c r="FH212" s="96"/>
      <c r="GA212" s="96"/>
      <c r="GB212" s="96"/>
      <c r="GC212" s="96"/>
      <c r="GD212" s="96"/>
      <c r="GE212" s="96"/>
      <c r="GF212" s="96"/>
      <c r="GG212" s="96"/>
      <c r="GH212" s="96"/>
      <c r="GI212" s="96"/>
      <c r="GJ212" s="96"/>
      <c r="GK212" s="96"/>
      <c r="GL212" s="96"/>
      <c r="GM212" s="96"/>
      <c r="GN212" s="96"/>
      <c r="GO212" s="96"/>
      <c r="GP212" s="96"/>
      <c r="GQ212" s="96"/>
      <c r="HI212" s="85"/>
      <c r="HJ212" s="86"/>
      <c r="HK212" s="86"/>
      <c r="HL212" s="86"/>
      <c r="HM212" s="86"/>
      <c r="HN212" s="86"/>
      <c r="HO212" s="86"/>
      <c r="HP212" s="86"/>
      <c r="HQ212" s="86"/>
      <c r="HR212" s="86"/>
      <c r="HS212" s="86"/>
      <c r="HT212" s="86"/>
      <c r="HU212" s="87"/>
      <c r="IA212" s="105"/>
      <c r="IB212" s="86"/>
      <c r="IC212" s="86"/>
      <c r="ID212" s="86"/>
      <c r="IE212" s="86"/>
      <c r="IF212" s="86"/>
      <c r="IG212" s="86"/>
      <c r="IH212" s="86"/>
      <c r="II212" s="86"/>
      <c r="IJ212" s="86"/>
      <c r="IK212" s="86"/>
      <c r="IL212" s="86"/>
      <c r="IM212" s="86"/>
      <c r="IN212" s="86"/>
      <c r="IO212" s="86"/>
      <c r="IP212" s="86"/>
      <c r="IQ212" s="86"/>
      <c r="IR212" s="86"/>
      <c r="IS212" s="86"/>
      <c r="IT212" s="86"/>
      <c r="IU212" s="86"/>
      <c r="IV212" s="106"/>
      <c r="IY212" s="105"/>
      <c r="IZ212" s="86"/>
      <c r="JA212" s="86"/>
      <c r="JB212" s="86"/>
      <c r="JC212" s="86"/>
      <c r="JD212" s="86"/>
      <c r="JE212" s="86"/>
      <c r="JF212" s="86"/>
      <c r="JG212" s="86"/>
      <c r="JH212" s="86"/>
      <c r="JI212" s="86"/>
      <c r="JJ212" s="86"/>
      <c r="JK212" s="86"/>
      <c r="JL212" s="86"/>
      <c r="JM212" s="86"/>
      <c r="JN212" s="86"/>
      <c r="JO212" s="86"/>
      <c r="JP212" s="86"/>
      <c r="JQ212" s="86"/>
      <c r="JR212" s="86"/>
      <c r="JS212" s="86"/>
      <c r="JT212" s="86"/>
      <c r="JU212" s="86"/>
      <c r="JV212" s="86"/>
      <c r="JW212" s="86"/>
      <c r="JX212" s="86"/>
      <c r="JY212" s="86"/>
      <c r="JZ212" s="86"/>
      <c r="KA212" s="86"/>
      <c r="KB212" s="86"/>
      <c r="KC212" s="86"/>
      <c r="KD212" s="86"/>
      <c r="KE212" s="86"/>
      <c r="KF212" s="106"/>
    </row>
    <row r="213" spans="1:292" ht="15.75" hidden="1" customHeight="1" x14ac:dyDescent="0.45">
      <c r="Y213" s="7"/>
      <c r="Z213" s="7"/>
      <c r="AB213" s="571"/>
      <c r="AC213" s="572"/>
      <c r="AD213" s="572"/>
      <c r="AE213" s="572"/>
      <c r="AF213" s="572"/>
      <c r="AG213" s="572"/>
      <c r="AH213" s="572"/>
      <c r="AI213" s="572"/>
      <c r="AJ213" s="572"/>
      <c r="AK213" s="572"/>
      <c r="AL213" s="572"/>
      <c r="AM213" s="572"/>
      <c r="AN213" s="572"/>
      <c r="AO213" s="573"/>
      <c r="DA213" s="95"/>
      <c r="DB213" s="96"/>
      <c r="DC213" s="96"/>
      <c r="DD213" s="96"/>
      <c r="DE213" s="96"/>
      <c r="DF213" s="96"/>
      <c r="DG213" s="96"/>
      <c r="DQ213" s="96"/>
      <c r="DR213" s="502"/>
      <c r="DS213" s="499"/>
      <c r="DT213" s="96"/>
      <c r="DU213" s="96"/>
      <c r="DV213" s="96"/>
      <c r="EX213" s="96"/>
      <c r="EY213" s="96"/>
      <c r="EZ213" s="96"/>
      <c r="FA213" s="96"/>
      <c r="FB213" s="96"/>
      <c r="FC213" s="96"/>
      <c r="FD213" s="96"/>
      <c r="FE213" s="96"/>
      <c r="FF213" s="96"/>
      <c r="FG213" s="96"/>
      <c r="FH213" s="96"/>
      <c r="GA213" s="96"/>
      <c r="GB213" s="96"/>
      <c r="GC213" s="96"/>
      <c r="GD213" s="96"/>
      <c r="GE213" s="96"/>
      <c r="GF213" s="96"/>
      <c r="GG213" s="96"/>
      <c r="GH213" s="96"/>
      <c r="GI213" s="96"/>
      <c r="GJ213" s="96"/>
      <c r="GK213" s="96"/>
      <c r="GL213" s="96"/>
      <c r="GM213" s="96"/>
      <c r="GN213" s="96"/>
      <c r="GO213" s="96"/>
      <c r="GP213" s="96"/>
      <c r="GQ213" s="96"/>
      <c r="HI213" s="85"/>
      <c r="HJ213" s="86"/>
      <c r="HK213" s="86"/>
      <c r="HL213" s="86"/>
      <c r="HM213" s="86"/>
      <c r="HN213" s="86"/>
      <c r="HO213" s="86"/>
      <c r="HP213" s="86"/>
      <c r="HQ213" s="86"/>
      <c r="HR213" s="86"/>
      <c r="HS213" s="86"/>
      <c r="HT213" s="86"/>
      <c r="HU213" s="87"/>
      <c r="IA213" s="105"/>
      <c r="IB213" s="86"/>
      <c r="IC213" s="86"/>
      <c r="ID213" s="86"/>
      <c r="IE213" s="86"/>
      <c r="IF213" s="86"/>
      <c r="IG213" s="86"/>
      <c r="IH213" s="86"/>
      <c r="II213" s="86"/>
      <c r="IJ213" s="86"/>
      <c r="IK213" s="86"/>
      <c r="IL213" s="86"/>
      <c r="IM213" s="86"/>
      <c r="IN213" s="86"/>
      <c r="IO213" s="86"/>
      <c r="IP213" s="86"/>
      <c r="IQ213" s="86"/>
      <c r="IR213" s="86"/>
      <c r="IS213" s="86"/>
      <c r="IT213" s="86"/>
      <c r="IU213" s="86"/>
      <c r="IV213" s="106"/>
      <c r="IY213" s="105"/>
      <c r="IZ213" s="86"/>
      <c r="JA213" s="86"/>
      <c r="JB213" s="86"/>
      <c r="JC213" s="86"/>
      <c r="JD213" s="86"/>
      <c r="JE213" s="86"/>
      <c r="JF213" s="86"/>
      <c r="JG213" s="86"/>
      <c r="JH213" s="86"/>
      <c r="JI213" s="86"/>
      <c r="JJ213" s="86"/>
      <c r="JK213" s="86"/>
      <c r="JL213" s="86"/>
      <c r="JM213" s="86"/>
      <c r="JN213" s="86"/>
      <c r="JO213" s="86"/>
      <c r="JP213" s="86"/>
      <c r="JQ213" s="86"/>
      <c r="JR213" s="86"/>
      <c r="JS213" s="86"/>
      <c r="JT213" s="86"/>
      <c r="JU213" s="86"/>
      <c r="JV213" s="86"/>
      <c r="JW213" s="86"/>
      <c r="JX213" s="86"/>
      <c r="JY213" s="86"/>
      <c r="JZ213" s="86"/>
      <c r="KA213" s="86"/>
      <c r="KB213" s="86"/>
      <c r="KC213" s="86"/>
      <c r="KD213" s="86"/>
      <c r="KE213" s="86"/>
      <c r="KF213" s="106"/>
    </row>
    <row r="214" spans="1:292" ht="15.75" hidden="1" customHeight="1" x14ac:dyDescent="0.45">
      <c r="Y214" s="7"/>
      <c r="Z214" s="7"/>
      <c r="AB214" s="571"/>
      <c r="AC214" s="572"/>
      <c r="AD214" s="572"/>
      <c r="AE214" s="572"/>
      <c r="AF214" s="572"/>
      <c r="AG214" s="572"/>
      <c r="AH214" s="572"/>
      <c r="AI214" s="572"/>
      <c r="AJ214" s="572"/>
      <c r="AK214" s="572"/>
      <c r="AL214" s="572"/>
      <c r="AM214" s="572"/>
      <c r="AN214" s="572"/>
      <c r="AO214" s="573"/>
      <c r="DA214" s="95"/>
      <c r="DB214" s="96"/>
      <c r="DC214" s="96"/>
      <c r="DD214" s="96"/>
      <c r="DE214" s="96"/>
      <c r="DF214" s="96"/>
      <c r="DG214" s="96"/>
      <c r="DQ214" s="96"/>
      <c r="DR214" s="502"/>
      <c r="DS214" s="499"/>
      <c r="DT214" s="96"/>
      <c r="DU214" s="96"/>
      <c r="DV214" s="96"/>
      <c r="EX214" s="96"/>
      <c r="EY214" s="96"/>
      <c r="EZ214" s="96"/>
      <c r="FA214" s="96"/>
      <c r="FB214" s="96"/>
      <c r="FC214" s="96"/>
      <c r="FD214" s="96"/>
      <c r="FE214" s="96"/>
      <c r="FF214" s="96"/>
      <c r="FG214" s="96"/>
      <c r="FH214" s="96"/>
      <c r="GA214" s="96"/>
      <c r="GB214" s="96"/>
      <c r="GC214" s="96"/>
      <c r="GD214" s="96"/>
      <c r="GE214" s="96"/>
      <c r="GF214" s="96"/>
      <c r="GG214" s="96"/>
      <c r="GH214" s="96"/>
      <c r="GI214" s="96"/>
      <c r="GJ214" s="96"/>
      <c r="GK214" s="96"/>
      <c r="GL214" s="96"/>
      <c r="GM214" s="96"/>
      <c r="GN214" s="96"/>
      <c r="GO214" s="96"/>
      <c r="GP214" s="96"/>
      <c r="GQ214" s="96"/>
      <c r="HI214" s="85"/>
      <c r="HJ214" s="86"/>
      <c r="HK214" s="86"/>
      <c r="HL214" s="86"/>
      <c r="HM214" s="86"/>
      <c r="HN214" s="86"/>
      <c r="HO214" s="86"/>
      <c r="HP214" s="86"/>
      <c r="HQ214" s="86"/>
      <c r="HR214" s="86"/>
      <c r="HS214" s="86"/>
      <c r="HT214" s="86"/>
      <c r="HU214" s="87"/>
      <c r="IA214" s="105"/>
      <c r="IB214" s="86"/>
      <c r="IC214" s="86"/>
      <c r="ID214" s="86"/>
      <c r="IE214" s="86"/>
      <c r="IF214" s="86"/>
      <c r="IG214" s="86"/>
      <c r="IH214" s="86"/>
      <c r="II214" s="86"/>
      <c r="IJ214" s="86"/>
      <c r="IK214" s="86"/>
      <c r="IL214" s="86"/>
      <c r="IM214" s="86"/>
      <c r="IN214" s="86"/>
      <c r="IO214" s="86"/>
      <c r="IP214" s="86"/>
      <c r="IQ214" s="86"/>
      <c r="IR214" s="86"/>
      <c r="IS214" s="86"/>
      <c r="IT214" s="86"/>
      <c r="IU214" s="86"/>
      <c r="IV214" s="106"/>
      <c r="IY214" s="105"/>
      <c r="IZ214" s="86"/>
      <c r="JA214" s="86"/>
      <c r="JB214" s="86"/>
      <c r="JC214" s="86"/>
      <c r="JD214" s="86"/>
      <c r="JE214" s="86"/>
      <c r="JF214" s="86"/>
      <c r="JG214" s="86"/>
      <c r="JH214" s="86"/>
      <c r="JI214" s="86"/>
      <c r="JJ214" s="86"/>
      <c r="JK214" s="86"/>
      <c r="JL214" s="86"/>
      <c r="JM214" s="86"/>
      <c r="JN214" s="86"/>
      <c r="JO214" s="86"/>
      <c r="JP214" s="86"/>
      <c r="JQ214" s="86"/>
      <c r="JR214" s="86"/>
      <c r="JS214" s="86"/>
      <c r="JT214" s="86"/>
      <c r="JU214" s="86"/>
      <c r="JV214" s="86"/>
      <c r="JW214" s="86"/>
      <c r="JX214" s="86"/>
      <c r="JY214" s="86"/>
      <c r="JZ214" s="86"/>
      <c r="KA214" s="86"/>
      <c r="KB214" s="86"/>
      <c r="KC214" s="86"/>
      <c r="KD214" s="86"/>
      <c r="KE214" s="86"/>
      <c r="KF214" s="106"/>
    </row>
    <row r="215" spans="1:292" ht="15.75" hidden="1" customHeight="1" x14ac:dyDescent="0.45">
      <c r="Y215" s="7"/>
      <c r="Z215" s="7"/>
      <c r="AB215" s="571"/>
      <c r="AC215" s="572"/>
      <c r="AD215" s="572"/>
      <c r="AE215" s="572"/>
      <c r="AF215" s="572"/>
      <c r="AG215" s="572"/>
      <c r="AH215" s="572"/>
      <c r="AI215" s="572"/>
      <c r="AJ215" s="572"/>
      <c r="AK215" s="572"/>
      <c r="AL215" s="572"/>
      <c r="AM215" s="572"/>
      <c r="AN215" s="572"/>
      <c r="AO215" s="573"/>
      <c r="DA215" s="95"/>
      <c r="DB215" s="96"/>
      <c r="DC215" s="96"/>
      <c r="DD215" s="96"/>
      <c r="DE215" s="96"/>
      <c r="DF215" s="96"/>
      <c r="DG215" s="96"/>
      <c r="DQ215" s="96"/>
      <c r="DR215" s="502"/>
      <c r="DS215" s="499"/>
      <c r="DT215" s="96"/>
      <c r="DU215" s="96"/>
      <c r="DV215" s="96"/>
      <c r="EX215" s="96"/>
      <c r="EY215" s="96"/>
      <c r="EZ215" s="96"/>
      <c r="FA215" s="96"/>
      <c r="FB215" s="96"/>
      <c r="FC215" s="96"/>
      <c r="FD215" s="96"/>
      <c r="FE215" s="96"/>
      <c r="FF215" s="96"/>
      <c r="FG215" s="96"/>
      <c r="FH215" s="96"/>
      <c r="GA215" s="96"/>
      <c r="GB215" s="96"/>
      <c r="GC215" s="96"/>
      <c r="GD215" s="96"/>
      <c r="GE215" s="96"/>
      <c r="GF215" s="96"/>
      <c r="GG215" s="96"/>
      <c r="GH215" s="96"/>
      <c r="GI215" s="96"/>
      <c r="GJ215" s="96"/>
      <c r="GK215" s="96"/>
      <c r="GL215" s="96"/>
      <c r="GM215" s="96"/>
      <c r="GN215" s="96"/>
      <c r="GO215" s="96"/>
      <c r="GP215" s="96"/>
      <c r="GQ215" s="96"/>
      <c r="HI215" s="85"/>
      <c r="HJ215" s="86"/>
      <c r="HK215" s="86"/>
      <c r="HL215" s="86"/>
      <c r="HM215" s="86"/>
      <c r="HN215" s="86"/>
      <c r="HO215" s="86"/>
      <c r="HP215" s="86"/>
      <c r="HQ215" s="86"/>
      <c r="HR215" s="86"/>
      <c r="HS215" s="86"/>
      <c r="HT215" s="86"/>
      <c r="HU215" s="87"/>
      <c r="IA215" s="105"/>
      <c r="IB215" s="86"/>
      <c r="IC215" s="86"/>
      <c r="ID215" s="86"/>
      <c r="IE215" s="86"/>
      <c r="IF215" s="86"/>
      <c r="IG215" s="86"/>
      <c r="IH215" s="86"/>
      <c r="II215" s="86"/>
      <c r="IJ215" s="86"/>
      <c r="IK215" s="86"/>
      <c r="IL215" s="86"/>
      <c r="IM215" s="86"/>
      <c r="IN215" s="86"/>
      <c r="IO215" s="86"/>
      <c r="IP215" s="86"/>
      <c r="IQ215" s="86"/>
      <c r="IR215" s="86"/>
      <c r="IS215" s="86"/>
      <c r="IT215" s="86"/>
      <c r="IU215" s="86"/>
      <c r="IV215" s="106"/>
      <c r="IY215" s="105"/>
      <c r="IZ215" s="86"/>
      <c r="JA215" s="86"/>
      <c r="JB215" s="86"/>
      <c r="JC215" s="86"/>
      <c r="JD215" s="86"/>
      <c r="JE215" s="86"/>
      <c r="JF215" s="86"/>
      <c r="JG215" s="86"/>
      <c r="JH215" s="86"/>
      <c r="JI215" s="86"/>
      <c r="JJ215" s="86"/>
      <c r="JK215" s="86"/>
      <c r="JL215" s="86"/>
      <c r="JM215" s="86"/>
      <c r="JN215" s="86"/>
      <c r="JO215" s="86"/>
      <c r="JP215" s="86"/>
      <c r="JQ215" s="86"/>
      <c r="JR215" s="86"/>
      <c r="JS215" s="86"/>
      <c r="JT215" s="86"/>
      <c r="JU215" s="86"/>
      <c r="JV215" s="86"/>
      <c r="JW215" s="86"/>
      <c r="JX215" s="86"/>
      <c r="JY215" s="86"/>
      <c r="JZ215" s="86"/>
      <c r="KA215" s="86"/>
      <c r="KB215" s="86"/>
      <c r="KC215" s="86"/>
      <c r="KD215" s="86"/>
      <c r="KE215" s="86"/>
      <c r="KF215" s="106"/>
    </row>
    <row r="216" spans="1:292" ht="15.75" hidden="1" customHeight="1" x14ac:dyDescent="0.45">
      <c r="Y216" s="7"/>
      <c r="Z216" s="7"/>
      <c r="AB216" s="571"/>
      <c r="AC216" s="572"/>
      <c r="AD216" s="572"/>
      <c r="AE216" s="572"/>
      <c r="AF216" s="572"/>
      <c r="AG216" s="572"/>
      <c r="AH216" s="572"/>
      <c r="AI216" s="572"/>
      <c r="AJ216" s="572"/>
      <c r="AK216" s="572"/>
      <c r="AL216" s="572"/>
      <c r="AM216" s="572"/>
      <c r="AN216" s="572"/>
      <c r="AO216" s="573"/>
      <c r="DA216" s="95"/>
      <c r="DB216" s="96"/>
      <c r="DC216" s="96"/>
      <c r="DD216" s="96"/>
      <c r="DE216" s="96"/>
      <c r="DF216" s="96"/>
      <c r="DG216" s="96"/>
      <c r="DQ216" s="96"/>
      <c r="DR216" s="502"/>
      <c r="DS216" s="499"/>
      <c r="DT216" s="96"/>
      <c r="DU216" s="96"/>
      <c r="DV216" s="96"/>
      <c r="EX216" s="96"/>
      <c r="EY216" s="96"/>
      <c r="EZ216" s="96"/>
      <c r="FA216" s="96"/>
      <c r="FB216" s="96"/>
      <c r="FC216" s="96"/>
      <c r="FD216" s="96"/>
      <c r="FE216" s="96"/>
      <c r="FF216" s="96"/>
      <c r="FG216" s="96"/>
      <c r="FH216" s="96"/>
      <c r="GA216" s="96"/>
      <c r="GB216" s="96"/>
      <c r="GC216" s="96"/>
      <c r="GD216" s="96"/>
      <c r="GE216" s="96"/>
      <c r="GF216" s="96"/>
      <c r="GG216" s="96"/>
      <c r="GH216" s="96"/>
      <c r="GI216" s="96"/>
      <c r="GJ216" s="96"/>
      <c r="GK216" s="96"/>
      <c r="GL216" s="96"/>
      <c r="GM216" s="96"/>
      <c r="GN216" s="96"/>
      <c r="GO216" s="96"/>
      <c r="GP216" s="96"/>
      <c r="GQ216" s="96"/>
      <c r="HI216" s="85"/>
      <c r="HJ216" s="86"/>
      <c r="HK216" s="86"/>
      <c r="HL216" s="86"/>
      <c r="HM216" s="86"/>
      <c r="HN216" s="86"/>
      <c r="HO216" s="86"/>
      <c r="HP216" s="86"/>
      <c r="HQ216" s="86"/>
      <c r="HR216" s="86"/>
      <c r="HS216" s="86"/>
      <c r="HT216" s="86"/>
      <c r="HU216" s="87"/>
      <c r="IA216" s="105"/>
      <c r="IB216" s="86"/>
      <c r="IC216" s="86"/>
      <c r="ID216" s="86"/>
      <c r="IE216" s="86"/>
      <c r="IF216" s="86"/>
      <c r="IG216" s="86"/>
      <c r="IH216" s="86"/>
      <c r="II216" s="86"/>
      <c r="IJ216" s="86"/>
      <c r="IK216" s="86"/>
      <c r="IL216" s="86"/>
      <c r="IM216" s="86"/>
      <c r="IN216" s="86"/>
      <c r="IO216" s="86"/>
      <c r="IP216" s="86"/>
      <c r="IQ216" s="86"/>
      <c r="IR216" s="86"/>
      <c r="IS216" s="86"/>
      <c r="IT216" s="86"/>
      <c r="IU216" s="86"/>
      <c r="IV216" s="106"/>
      <c r="IY216" s="105"/>
      <c r="IZ216" s="86"/>
      <c r="JA216" s="86"/>
      <c r="JB216" s="86"/>
      <c r="JC216" s="86"/>
      <c r="JD216" s="86"/>
      <c r="JE216" s="86"/>
      <c r="JF216" s="86"/>
      <c r="JG216" s="86"/>
      <c r="JH216" s="86"/>
      <c r="JI216" s="86"/>
      <c r="JJ216" s="86"/>
      <c r="JK216" s="86"/>
      <c r="JL216" s="86"/>
      <c r="JM216" s="86"/>
      <c r="JN216" s="86"/>
      <c r="JO216" s="86"/>
      <c r="JP216" s="86"/>
      <c r="JQ216" s="86"/>
      <c r="JR216" s="86"/>
      <c r="JS216" s="86"/>
      <c r="JT216" s="86"/>
      <c r="JU216" s="86"/>
      <c r="JV216" s="86"/>
      <c r="JW216" s="86"/>
      <c r="JX216" s="86"/>
      <c r="JY216" s="86"/>
      <c r="JZ216" s="86"/>
      <c r="KA216" s="86"/>
      <c r="KB216" s="86"/>
      <c r="KC216" s="86"/>
      <c r="KD216" s="86"/>
      <c r="KE216" s="86"/>
      <c r="KF216" s="106"/>
    </row>
    <row r="217" spans="1:292" ht="15.75" hidden="1" customHeight="1" x14ac:dyDescent="0.45">
      <c r="Y217" s="7"/>
      <c r="Z217" s="7"/>
      <c r="AB217" s="571"/>
      <c r="AC217" s="572"/>
      <c r="AD217" s="572"/>
      <c r="AE217" s="572"/>
      <c r="AF217" s="572"/>
      <c r="AG217" s="572"/>
      <c r="AH217" s="572"/>
      <c r="AI217" s="572"/>
      <c r="AJ217" s="572"/>
      <c r="AK217" s="572"/>
      <c r="AL217" s="572"/>
      <c r="AM217" s="572"/>
      <c r="AN217" s="572"/>
      <c r="AO217" s="573"/>
      <c r="DA217" s="95"/>
      <c r="DB217" s="96"/>
      <c r="DC217" s="96"/>
      <c r="DD217" s="96"/>
      <c r="DE217" s="96"/>
      <c r="DF217" s="96"/>
      <c r="DG217" s="96"/>
      <c r="DQ217" s="96"/>
      <c r="DR217" s="502"/>
      <c r="DS217" s="499"/>
      <c r="DT217" s="96"/>
      <c r="DU217" s="96"/>
      <c r="DV217" s="96"/>
      <c r="EX217" s="96"/>
      <c r="EY217" s="96"/>
      <c r="EZ217" s="96"/>
      <c r="FA217" s="96"/>
      <c r="FB217" s="96"/>
      <c r="FC217" s="96"/>
      <c r="FD217" s="96"/>
      <c r="FE217" s="96"/>
      <c r="FF217" s="96"/>
      <c r="FG217" s="96"/>
      <c r="FH217" s="96"/>
      <c r="GA217" s="96"/>
      <c r="GB217" s="96"/>
      <c r="GC217" s="96"/>
      <c r="GD217" s="96"/>
      <c r="GE217" s="96"/>
      <c r="GF217" s="96"/>
      <c r="GG217" s="96"/>
      <c r="GH217" s="96"/>
      <c r="GI217" s="96"/>
      <c r="GJ217" s="96"/>
      <c r="GK217" s="96"/>
      <c r="GL217" s="96"/>
      <c r="GM217" s="96"/>
      <c r="GN217" s="96"/>
      <c r="GO217" s="96"/>
      <c r="GP217" s="96"/>
      <c r="GQ217" s="96"/>
      <c r="HI217" s="85"/>
      <c r="HJ217" s="86"/>
      <c r="HK217" s="86"/>
      <c r="HL217" s="86"/>
      <c r="HM217" s="86"/>
      <c r="HN217" s="86"/>
      <c r="HO217" s="86"/>
      <c r="HP217" s="86"/>
      <c r="HQ217" s="86"/>
      <c r="HR217" s="86"/>
      <c r="HS217" s="86"/>
      <c r="HT217" s="86"/>
      <c r="HU217" s="87"/>
      <c r="IA217" s="105"/>
      <c r="IB217" s="86"/>
      <c r="IC217" s="86"/>
      <c r="ID217" s="86"/>
      <c r="IE217" s="86"/>
      <c r="IF217" s="86"/>
      <c r="IG217" s="86"/>
      <c r="IH217" s="86"/>
      <c r="II217" s="86"/>
      <c r="IJ217" s="86"/>
      <c r="IK217" s="86"/>
      <c r="IL217" s="86"/>
      <c r="IM217" s="86"/>
      <c r="IN217" s="86"/>
      <c r="IO217" s="86"/>
      <c r="IP217" s="86"/>
      <c r="IQ217" s="86"/>
      <c r="IR217" s="86"/>
      <c r="IS217" s="86"/>
      <c r="IT217" s="86"/>
      <c r="IU217" s="86"/>
      <c r="IV217" s="106"/>
      <c r="IY217" s="105"/>
      <c r="IZ217" s="86"/>
      <c r="JA217" s="86"/>
      <c r="JB217" s="86"/>
      <c r="JC217" s="86"/>
      <c r="JD217" s="86"/>
      <c r="JE217" s="86"/>
      <c r="JF217" s="86"/>
      <c r="JG217" s="86"/>
      <c r="JH217" s="86"/>
      <c r="JI217" s="86"/>
      <c r="JJ217" s="86"/>
      <c r="JK217" s="86"/>
      <c r="JL217" s="86"/>
      <c r="JM217" s="86"/>
      <c r="JN217" s="86"/>
      <c r="JO217" s="86"/>
      <c r="JP217" s="86"/>
      <c r="JQ217" s="86"/>
      <c r="JR217" s="86"/>
      <c r="JS217" s="86"/>
      <c r="JT217" s="86"/>
      <c r="JU217" s="86"/>
      <c r="JV217" s="86"/>
      <c r="JW217" s="86"/>
      <c r="JX217" s="86"/>
      <c r="JY217" s="86"/>
      <c r="JZ217" s="86"/>
      <c r="KA217" s="86"/>
      <c r="KB217" s="86"/>
      <c r="KC217" s="86"/>
      <c r="KD217" s="86"/>
      <c r="KE217" s="86"/>
      <c r="KF217" s="106"/>
    </row>
    <row r="218" spans="1:292" ht="15.75" hidden="1" customHeight="1" x14ac:dyDescent="0.45">
      <c r="Y218" s="7"/>
      <c r="Z218" s="7"/>
      <c r="AB218" s="571"/>
      <c r="AC218" s="572"/>
      <c r="AD218" s="572"/>
      <c r="AE218" s="572"/>
      <c r="AF218" s="572"/>
      <c r="AG218" s="572"/>
      <c r="AH218" s="572"/>
      <c r="AI218" s="572"/>
      <c r="AJ218" s="572"/>
      <c r="AK218" s="572"/>
      <c r="AL218" s="572"/>
      <c r="AM218" s="572"/>
      <c r="AN218" s="572"/>
      <c r="AO218" s="573"/>
      <c r="DA218" s="95"/>
      <c r="DB218" s="96"/>
      <c r="DC218" s="96"/>
      <c r="DD218" s="96"/>
      <c r="DE218" s="96"/>
      <c r="DF218" s="96"/>
      <c r="DG218" s="96"/>
      <c r="DQ218" s="96"/>
      <c r="DR218" s="502"/>
      <c r="DS218" s="499"/>
      <c r="DT218" s="96"/>
      <c r="DU218" s="96"/>
      <c r="DV218" s="96"/>
      <c r="EX218" s="96"/>
      <c r="EY218" s="96"/>
      <c r="EZ218" s="96"/>
      <c r="FA218" s="96"/>
      <c r="FB218" s="96"/>
      <c r="FC218" s="96"/>
      <c r="FD218" s="96"/>
      <c r="FE218" s="96"/>
      <c r="FF218" s="96"/>
      <c r="FG218" s="96"/>
      <c r="FH218" s="96"/>
      <c r="GA218" s="96"/>
      <c r="GB218" s="96"/>
      <c r="GC218" s="96"/>
      <c r="GD218" s="96"/>
      <c r="GE218" s="96"/>
      <c r="GF218" s="96"/>
      <c r="GG218" s="96"/>
      <c r="GH218" s="96"/>
      <c r="GI218" s="96"/>
      <c r="GJ218" s="96"/>
      <c r="GK218" s="96"/>
      <c r="GL218" s="96"/>
      <c r="GM218" s="96"/>
      <c r="GN218" s="96"/>
      <c r="GO218" s="96"/>
      <c r="GP218" s="96"/>
      <c r="GQ218" s="96"/>
      <c r="HI218" s="85"/>
      <c r="HJ218" s="86"/>
      <c r="HK218" s="86"/>
      <c r="HL218" s="86"/>
      <c r="HM218" s="86"/>
      <c r="HN218" s="86"/>
      <c r="HO218" s="86"/>
      <c r="HP218" s="86"/>
      <c r="HQ218" s="86"/>
      <c r="HR218" s="86"/>
      <c r="HS218" s="86"/>
      <c r="HT218" s="86"/>
      <c r="HU218" s="87"/>
      <c r="IA218" s="105"/>
      <c r="IB218" s="86"/>
      <c r="IC218" s="86"/>
      <c r="ID218" s="86"/>
      <c r="IE218" s="86"/>
      <c r="IF218" s="86"/>
      <c r="IG218" s="86"/>
      <c r="IH218" s="86"/>
      <c r="II218" s="86"/>
      <c r="IJ218" s="86"/>
      <c r="IK218" s="86"/>
      <c r="IL218" s="86"/>
      <c r="IM218" s="86"/>
      <c r="IN218" s="86"/>
      <c r="IO218" s="86"/>
      <c r="IP218" s="86"/>
      <c r="IQ218" s="86"/>
      <c r="IR218" s="86"/>
      <c r="IS218" s="86"/>
      <c r="IT218" s="86"/>
      <c r="IU218" s="86"/>
      <c r="IV218" s="106"/>
      <c r="IY218" s="105"/>
      <c r="IZ218" s="86"/>
      <c r="JA218" s="86"/>
      <c r="JB218" s="86"/>
      <c r="JC218" s="86"/>
      <c r="JD218" s="86"/>
      <c r="JE218" s="86"/>
      <c r="JF218" s="86"/>
      <c r="JG218" s="86"/>
      <c r="JH218" s="86"/>
      <c r="JI218" s="86"/>
      <c r="JJ218" s="86"/>
      <c r="JK218" s="86"/>
      <c r="JL218" s="86"/>
      <c r="JM218" s="86"/>
      <c r="JN218" s="86"/>
      <c r="JO218" s="86"/>
      <c r="JP218" s="86"/>
      <c r="JQ218" s="86"/>
      <c r="JR218" s="86"/>
      <c r="JS218" s="86"/>
      <c r="JT218" s="86"/>
      <c r="JU218" s="86"/>
      <c r="JV218" s="86"/>
      <c r="JW218" s="86"/>
      <c r="JX218" s="86"/>
      <c r="JY218" s="86"/>
      <c r="JZ218" s="86"/>
      <c r="KA218" s="86"/>
      <c r="KB218" s="86"/>
      <c r="KC218" s="86"/>
      <c r="KD218" s="86"/>
      <c r="KE218" s="86"/>
      <c r="KF218" s="106"/>
    </row>
    <row r="219" spans="1:292" ht="15.75" hidden="1" customHeight="1" x14ac:dyDescent="0.45">
      <c r="Y219" s="7"/>
      <c r="Z219" s="7"/>
      <c r="AB219" s="571"/>
      <c r="AC219" s="572"/>
      <c r="AD219" s="572"/>
      <c r="AE219" s="572"/>
      <c r="AF219" s="572"/>
      <c r="AG219" s="572"/>
      <c r="AH219" s="572"/>
      <c r="AI219" s="572"/>
      <c r="AJ219" s="572"/>
      <c r="AK219" s="572"/>
      <c r="AL219" s="572"/>
      <c r="AM219" s="572"/>
      <c r="AN219" s="572"/>
      <c r="AO219" s="573"/>
      <c r="DA219" s="95"/>
      <c r="DB219" s="96"/>
      <c r="DC219" s="96"/>
      <c r="DD219" s="96"/>
      <c r="DE219" s="96"/>
      <c r="DF219" s="96"/>
      <c r="DG219" s="96"/>
      <c r="DQ219" s="96"/>
      <c r="DR219" s="502"/>
      <c r="DS219" s="499"/>
      <c r="DT219" s="96"/>
      <c r="DU219" s="96"/>
      <c r="DV219" s="96"/>
      <c r="EX219" s="96"/>
      <c r="EY219" s="96"/>
      <c r="EZ219" s="96"/>
      <c r="FA219" s="96"/>
      <c r="FB219" s="96"/>
      <c r="FC219" s="96"/>
      <c r="FD219" s="96"/>
      <c r="FE219" s="96"/>
      <c r="FF219" s="96"/>
      <c r="FG219" s="96"/>
      <c r="FH219" s="96"/>
      <c r="GA219" s="96"/>
      <c r="GB219" s="96"/>
      <c r="GC219" s="96"/>
      <c r="GD219" s="96"/>
      <c r="GE219" s="96"/>
      <c r="GF219" s="96"/>
      <c r="GG219" s="96"/>
      <c r="GH219" s="96"/>
      <c r="GI219" s="96"/>
      <c r="GJ219" s="96"/>
      <c r="GK219" s="96"/>
      <c r="GL219" s="96"/>
      <c r="GM219" s="96"/>
      <c r="GN219" s="96"/>
      <c r="GO219" s="96"/>
      <c r="GP219" s="96"/>
      <c r="GQ219" s="96"/>
      <c r="HI219" s="85"/>
      <c r="HJ219" s="86"/>
      <c r="HK219" s="86"/>
      <c r="HL219" s="86"/>
      <c r="HM219" s="86"/>
      <c r="HN219" s="86"/>
      <c r="HO219" s="86"/>
      <c r="HP219" s="86"/>
      <c r="HQ219" s="86"/>
      <c r="HR219" s="86"/>
      <c r="HS219" s="86"/>
      <c r="HT219" s="86"/>
      <c r="HU219" s="87"/>
      <c r="IA219" s="105"/>
      <c r="IB219" s="86"/>
      <c r="IC219" s="86"/>
      <c r="ID219" s="86"/>
      <c r="IE219" s="86"/>
      <c r="IF219" s="86"/>
      <c r="IG219" s="86"/>
      <c r="IH219" s="86"/>
      <c r="II219" s="86"/>
      <c r="IJ219" s="86"/>
      <c r="IK219" s="86"/>
      <c r="IL219" s="86"/>
      <c r="IM219" s="86"/>
      <c r="IN219" s="86"/>
      <c r="IO219" s="86"/>
      <c r="IP219" s="86"/>
      <c r="IQ219" s="86"/>
      <c r="IR219" s="86"/>
      <c r="IS219" s="86"/>
      <c r="IT219" s="86"/>
      <c r="IU219" s="86"/>
      <c r="IV219" s="106"/>
      <c r="IY219" s="105"/>
      <c r="IZ219" s="86"/>
      <c r="JA219" s="86"/>
      <c r="JB219" s="86"/>
      <c r="JC219" s="86"/>
      <c r="JD219" s="86"/>
      <c r="JE219" s="86"/>
      <c r="JF219" s="86"/>
      <c r="JG219" s="86"/>
      <c r="JH219" s="86"/>
      <c r="JI219" s="86"/>
      <c r="JJ219" s="86"/>
      <c r="JK219" s="86"/>
      <c r="JL219" s="86"/>
      <c r="JM219" s="86"/>
      <c r="JN219" s="86"/>
      <c r="JO219" s="86"/>
      <c r="JP219" s="86"/>
      <c r="JQ219" s="86"/>
      <c r="JR219" s="86"/>
      <c r="JS219" s="86"/>
      <c r="JT219" s="86"/>
      <c r="JU219" s="86"/>
      <c r="JV219" s="86"/>
      <c r="JW219" s="86"/>
      <c r="JX219" s="86"/>
      <c r="JY219" s="86"/>
      <c r="JZ219" s="86"/>
      <c r="KA219" s="86"/>
      <c r="KB219" s="86"/>
      <c r="KC219" s="86"/>
      <c r="KD219" s="86"/>
      <c r="KE219" s="86"/>
      <c r="KF219" s="106"/>
    </row>
    <row r="220" spans="1:292" ht="15.75" customHeight="1" x14ac:dyDescent="0.45">
      <c r="Y220" s="7"/>
      <c r="Z220" s="7"/>
      <c r="AB220" s="571"/>
      <c r="AC220" s="572"/>
      <c r="AD220" s="572"/>
      <c r="AE220" s="572"/>
      <c r="AF220" s="572"/>
      <c r="AG220" s="572"/>
      <c r="AH220" s="572"/>
      <c r="AI220" s="572"/>
      <c r="AJ220" s="572"/>
      <c r="AK220" s="572"/>
      <c r="AL220" s="572"/>
      <c r="AM220" s="572"/>
      <c r="AN220" s="572"/>
      <c r="AO220" s="573"/>
      <c r="DA220" s="95"/>
      <c r="DB220" s="96"/>
      <c r="DC220" s="96"/>
      <c r="DD220" s="96"/>
      <c r="DE220" s="96"/>
      <c r="DF220" s="96"/>
      <c r="DG220" s="96"/>
      <c r="DQ220" s="96"/>
      <c r="DR220" s="503"/>
      <c r="DS220" s="500"/>
      <c r="DT220" s="96"/>
      <c r="DU220" s="96"/>
      <c r="DV220" s="96"/>
      <c r="DW220" s="100">
        <v>5</v>
      </c>
      <c r="DX220" s="96" t="str">
        <f>MID(EB205,43,14)</f>
        <v/>
      </c>
      <c r="DY220" s="96"/>
      <c r="EX220" s="96"/>
      <c r="EY220" s="96"/>
      <c r="EZ220" s="96"/>
      <c r="FA220" s="96"/>
      <c r="FB220" s="96"/>
      <c r="FC220" s="96"/>
      <c r="FD220" s="96"/>
      <c r="FE220" s="96"/>
      <c r="FF220" s="96"/>
      <c r="FG220" s="96"/>
      <c r="FH220" s="96"/>
      <c r="GA220" s="96"/>
      <c r="GB220" s="96"/>
      <c r="GC220" s="96"/>
      <c r="GD220" s="96"/>
      <c r="GE220" s="96"/>
      <c r="GF220" s="96"/>
      <c r="GG220" s="96"/>
      <c r="GH220" s="96"/>
      <c r="GI220" s="96"/>
      <c r="GJ220" s="96"/>
      <c r="GK220" s="96"/>
      <c r="GL220" s="96"/>
      <c r="GM220" s="96"/>
      <c r="GN220" s="96"/>
      <c r="GO220" s="96"/>
      <c r="GP220" s="96"/>
      <c r="GQ220" s="96"/>
      <c r="HI220" s="85"/>
      <c r="HJ220" s="86"/>
      <c r="HK220" s="86"/>
      <c r="HL220" s="86"/>
      <c r="HM220" s="86"/>
      <c r="HN220" s="86"/>
      <c r="HO220" s="86"/>
      <c r="HP220" s="86"/>
      <c r="HQ220" s="86"/>
      <c r="HR220" s="86"/>
      <c r="HS220" s="86"/>
      <c r="HT220" s="86"/>
      <c r="HU220" s="87"/>
      <c r="IA220" s="105"/>
      <c r="IB220" s="86"/>
      <c r="IC220" s="86"/>
      <c r="ID220" s="86"/>
      <c r="IE220" s="86"/>
      <c r="IF220" s="86"/>
      <c r="IG220" s="86"/>
      <c r="IH220" s="86"/>
      <c r="II220" s="86"/>
      <c r="IJ220" s="86"/>
      <c r="IK220" s="86"/>
      <c r="IL220" s="86"/>
      <c r="IM220" s="86"/>
      <c r="IN220" s="86"/>
      <c r="IO220" s="86"/>
      <c r="IP220" s="86"/>
      <c r="IQ220" s="86"/>
      <c r="IR220" s="86"/>
      <c r="IS220" s="86"/>
      <c r="IT220" s="86"/>
      <c r="IU220" s="86"/>
      <c r="IV220" s="106"/>
      <c r="IY220" s="105"/>
      <c r="IZ220" s="86"/>
      <c r="JA220" s="86"/>
      <c r="JB220" s="86"/>
      <c r="JC220" s="497" t="s">
        <v>615</v>
      </c>
      <c r="JD220" s="497"/>
      <c r="JE220" s="497"/>
      <c r="JF220" s="497"/>
      <c r="JG220" s="497"/>
      <c r="JH220" s="497"/>
      <c r="JI220" s="497"/>
      <c r="JJ220" s="497"/>
      <c r="JK220" s="497"/>
      <c r="JL220" s="497"/>
      <c r="JM220" s="497"/>
      <c r="JN220" s="497"/>
      <c r="JO220" s="497"/>
      <c r="JP220" s="497"/>
      <c r="JQ220" s="497"/>
      <c r="JR220" s="497"/>
      <c r="JS220" s="86"/>
      <c r="JT220" s="86"/>
      <c r="JU220" s="86"/>
      <c r="JV220" s="86"/>
      <c r="JW220" s="86"/>
      <c r="JX220" s="86"/>
      <c r="JY220" s="86"/>
      <c r="JZ220" s="86"/>
      <c r="KA220" s="86"/>
      <c r="KB220" s="86"/>
      <c r="KC220" s="86"/>
      <c r="KD220" s="86"/>
      <c r="KE220" s="86"/>
      <c r="KF220" s="106"/>
    </row>
    <row r="221" spans="1:292" ht="15.75" customHeight="1" x14ac:dyDescent="0.45">
      <c r="J221" s="3" t="s">
        <v>216</v>
      </c>
      <c r="N221" s="591" t="str">
        <f>IF(営業ASM設定管理!AB96&lt;&gt;1,"",営業ASM設定管理!N96)</f>
        <v/>
      </c>
      <c r="O221" s="591"/>
      <c r="P221" s="591"/>
      <c r="Q221" s="591"/>
      <c r="R221" s="591"/>
      <c r="S221" s="591"/>
      <c r="T221" s="591"/>
      <c r="U221" s="591"/>
      <c r="V221" s="591"/>
      <c r="W221" s="354"/>
      <c r="X221" s="354"/>
      <c r="Y221" s="7"/>
      <c r="Z221" s="7"/>
      <c r="AB221" s="571"/>
      <c r="AC221" s="572"/>
      <c r="AD221" s="572"/>
      <c r="AE221" s="572"/>
      <c r="AF221" s="572"/>
      <c r="AG221" s="572"/>
      <c r="AH221" s="572"/>
      <c r="AI221" s="572"/>
      <c r="AJ221" s="572"/>
      <c r="AK221" s="572"/>
      <c r="AL221" s="572"/>
      <c r="AM221" s="572"/>
      <c r="AN221" s="572"/>
      <c r="AO221" s="573"/>
      <c r="DA221" s="95"/>
      <c r="DB221" s="96"/>
      <c r="DC221" s="96"/>
      <c r="DD221" s="96"/>
      <c r="DE221" s="96"/>
      <c r="DF221" s="96"/>
      <c r="DG221" s="96"/>
      <c r="DQ221" s="96" t="s">
        <v>240</v>
      </c>
      <c r="DR221" s="96"/>
      <c r="DS221" s="96"/>
      <c r="DT221" s="96"/>
      <c r="DU221" s="96"/>
      <c r="DV221" s="96"/>
      <c r="EX221" s="96"/>
      <c r="EY221" s="96"/>
      <c r="EZ221" s="96"/>
      <c r="FA221" s="96"/>
      <c r="FB221" s="96"/>
      <c r="FC221" s="96"/>
      <c r="FD221" s="96"/>
      <c r="FE221" s="96"/>
      <c r="FF221" s="96"/>
      <c r="FG221" s="96"/>
      <c r="FH221" s="96"/>
      <c r="GA221" s="96"/>
      <c r="GB221" s="96"/>
      <c r="GC221" s="96"/>
      <c r="GD221" s="96"/>
      <c r="GE221" s="96"/>
      <c r="GF221" s="96"/>
      <c r="GG221" s="96"/>
      <c r="GH221" s="96"/>
      <c r="GI221" s="96"/>
      <c r="GJ221" s="96"/>
      <c r="GK221" s="96"/>
      <c r="GL221" s="96"/>
      <c r="GM221" s="96"/>
      <c r="GN221" s="96"/>
      <c r="GO221" s="96"/>
      <c r="GP221" s="96"/>
      <c r="GQ221" s="96"/>
      <c r="HI221" s="85"/>
      <c r="HJ221" s="86"/>
      <c r="HK221" s="86"/>
      <c r="HL221" s="86"/>
      <c r="HM221" s="86"/>
      <c r="HN221" s="86"/>
      <c r="HO221" s="86"/>
      <c r="HP221" s="86"/>
      <c r="HQ221" s="86"/>
      <c r="HR221" s="86"/>
      <c r="HS221" s="86"/>
      <c r="HT221" s="86"/>
      <c r="HU221" s="87"/>
      <c r="IA221" s="105"/>
      <c r="IB221" s="86"/>
      <c r="IC221" s="86"/>
      <c r="ID221" s="86"/>
      <c r="IE221" s="86"/>
      <c r="IF221" s="86"/>
      <c r="IG221" s="86"/>
      <c r="IH221" s="86"/>
      <c r="II221" s="86"/>
      <c r="IJ221" s="86"/>
      <c r="IK221" s="86"/>
      <c r="IL221" s="86"/>
      <c r="IM221" s="86"/>
      <c r="IN221" s="86"/>
      <c r="IO221" s="86"/>
      <c r="IP221" s="86"/>
      <c r="IQ221" s="86"/>
      <c r="IR221" s="86"/>
      <c r="IS221" s="86"/>
      <c r="IT221" s="86"/>
      <c r="IU221" s="86"/>
      <c r="IV221" s="106"/>
      <c r="IY221" s="105"/>
      <c r="IZ221" s="86"/>
      <c r="JA221" s="86"/>
      <c r="JB221" s="86"/>
      <c r="JC221" s="497"/>
      <c r="JD221" s="497"/>
      <c r="JE221" s="497"/>
      <c r="JF221" s="497"/>
      <c r="JG221" s="497"/>
      <c r="JH221" s="497"/>
      <c r="JI221" s="497"/>
      <c r="JJ221" s="497"/>
      <c r="JK221" s="497"/>
      <c r="JL221" s="497"/>
      <c r="JM221" s="497"/>
      <c r="JN221" s="497"/>
      <c r="JO221" s="497"/>
      <c r="JP221" s="497"/>
      <c r="JQ221" s="497"/>
      <c r="JR221" s="497"/>
      <c r="JS221" s="86"/>
      <c r="JT221" s="86"/>
      <c r="JU221" s="86"/>
      <c r="JV221" s="86"/>
      <c r="JW221" s="86"/>
      <c r="JX221" s="86"/>
      <c r="JY221" s="86"/>
      <c r="JZ221" s="86"/>
      <c r="KA221" s="86"/>
      <c r="KB221" s="86"/>
      <c r="KC221" s="86"/>
      <c r="KD221" s="86"/>
      <c r="KE221" s="86"/>
      <c r="KF221" s="106"/>
    </row>
    <row r="222" spans="1:292" ht="15.75" customHeight="1" thickBot="1" x14ac:dyDescent="0.5">
      <c r="N222" s="592"/>
      <c r="O222" s="592"/>
      <c r="P222" s="592"/>
      <c r="Q222" s="592"/>
      <c r="R222" s="592"/>
      <c r="S222" s="592"/>
      <c r="T222" s="592"/>
      <c r="U222" s="592"/>
      <c r="V222" s="592"/>
      <c r="W222" s="354"/>
      <c r="X222" s="354"/>
      <c r="Y222" s="7"/>
      <c r="Z222" s="7"/>
      <c r="AB222" s="571"/>
      <c r="AC222" s="572"/>
      <c r="AD222" s="572"/>
      <c r="AE222" s="572"/>
      <c r="AF222" s="572"/>
      <c r="AG222" s="572"/>
      <c r="AH222" s="572"/>
      <c r="AI222" s="572"/>
      <c r="AJ222" s="572"/>
      <c r="AK222" s="572"/>
      <c r="AL222" s="572"/>
      <c r="AM222" s="572"/>
      <c r="AN222" s="572"/>
      <c r="AO222" s="573"/>
      <c r="DA222" s="95"/>
      <c r="DB222" s="96"/>
      <c r="DC222" s="96"/>
      <c r="DD222" s="96"/>
      <c r="DE222" s="96"/>
      <c r="DF222" s="96"/>
      <c r="DG222" s="96"/>
      <c r="DQ222" s="96"/>
      <c r="DR222" s="96"/>
      <c r="DS222" s="96"/>
      <c r="DT222" s="96"/>
      <c r="DU222" s="96"/>
      <c r="DV222" s="96"/>
      <c r="EX222" s="96"/>
      <c r="EY222" s="96"/>
      <c r="EZ222" s="96"/>
      <c r="FA222" s="96"/>
      <c r="FB222" s="96"/>
      <c r="FC222" s="96"/>
      <c r="FD222" s="96"/>
      <c r="FE222" s="96"/>
      <c r="FF222" s="96"/>
      <c r="FG222" s="96"/>
      <c r="FH222" s="96"/>
      <c r="GA222" s="96"/>
      <c r="GB222" s="96"/>
      <c r="GC222" s="96"/>
      <c r="GD222" s="96"/>
      <c r="GE222" s="96"/>
      <c r="GF222" s="96"/>
      <c r="GG222" s="96"/>
      <c r="GH222" s="96"/>
      <c r="GI222" s="96"/>
      <c r="GJ222" s="96"/>
      <c r="GK222" s="96"/>
      <c r="GL222" s="96"/>
      <c r="GM222" s="96"/>
      <c r="GN222" s="96"/>
      <c r="GO222" s="96"/>
      <c r="GP222" s="96"/>
      <c r="GQ222" s="96"/>
      <c r="HI222" s="85"/>
      <c r="HJ222" s="86"/>
      <c r="HK222" s="86"/>
      <c r="HL222" s="86"/>
      <c r="HM222" s="86"/>
      <c r="HN222" s="86"/>
      <c r="HO222" s="86"/>
      <c r="HP222" s="86"/>
      <c r="HQ222" s="86"/>
      <c r="HR222" s="86"/>
      <c r="HS222" s="86"/>
      <c r="HT222" s="86"/>
      <c r="HU222" s="87"/>
      <c r="IA222" s="105"/>
      <c r="IB222" s="86"/>
      <c r="IC222" s="86"/>
      <c r="ID222" s="86"/>
      <c r="IE222" s="86"/>
      <c r="IF222" s="86"/>
      <c r="IG222" s="86"/>
      <c r="IH222" s="86"/>
      <c r="II222" s="86"/>
      <c r="IJ222" s="86"/>
      <c r="IK222" s="86"/>
      <c r="IL222" s="86"/>
      <c r="IM222" s="86"/>
      <c r="IN222" s="86"/>
      <c r="IO222" s="86"/>
      <c r="IP222" s="86"/>
      <c r="IQ222" s="86"/>
      <c r="IR222" s="86"/>
      <c r="IS222" s="86"/>
      <c r="IT222" s="86"/>
      <c r="IU222" s="86"/>
      <c r="IV222" s="106"/>
      <c r="IY222" s="105"/>
      <c r="IZ222" s="86"/>
      <c r="JA222" s="86"/>
      <c r="JB222" s="86"/>
      <c r="JC222" s="497" t="s">
        <v>513</v>
      </c>
      <c r="JD222" s="497"/>
      <c r="JE222" s="497"/>
      <c r="JF222" s="497"/>
      <c r="JG222" s="497"/>
      <c r="JH222" s="497"/>
      <c r="JI222" s="497"/>
      <c r="JJ222" s="497"/>
      <c r="JK222" s="497"/>
      <c r="JL222" s="497"/>
      <c r="JM222" s="497"/>
      <c r="JN222" s="497"/>
      <c r="JO222" s="497"/>
      <c r="JP222" s="497"/>
      <c r="JQ222" s="497"/>
      <c r="JR222" s="497"/>
      <c r="JS222" s="86"/>
      <c r="JT222" s="86"/>
      <c r="JU222" s="86"/>
      <c r="JV222" s="86"/>
      <c r="JW222" s="86"/>
      <c r="JX222" s="86"/>
      <c r="JY222" s="86"/>
      <c r="JZ222" s="86"/>
      <c r="KA222" s="86"/>
      <c r="KB222" s="86"/>
      <c r="KC222" s="86"/>
      <c r="KD222" s="86"/>
      <c r="KE222" s="86"/>
      <c r="KF222" s="106"/>
    </row>
    <row r="223" spans="1:292" ht="30" customHeight="1" thickBot="1" x14ac:dyDescent="0.5">
      <c r="K223" s="246" t="s">
        <v>152</v>
      </c>
      <c r="L223" s="247"/>
      <c r="M223" s="247"/>
      <c r="N223" s="247"/>
      <c r="O223" s="247"/>
      <c r="P223" s="658"/>
      <c r="Q223" s="659"/>
      <c r="R223" s="659"/>
      <c r="S223" s="659"/>
      <c r="T223" s="659"/>
      <c r="U223" s="659"/>
      <c r="V223" s="659"/>
      <c r="W223" s="659"/>
      <c r="X223" s="660"/>
      <c r="AB223" s="571"/>
      <c r="AC223" s="572"/>
      <c r="AD223" s="572"/>
      <c r="AE223" s="572"/>
      <c r="AF223" s="572"/>
      <c r="AG223" s="572"/>
      <c r="AH223" s="572"/>
      <c r="AI223" s="572"/>
      <c r="AJ223" s="572"/>
      <c r="AK223" s="572"/>
      <c r="AL223" s="572"/>
      <c r="AM223" s="572"/>
      <c r="AN223" s="572"/>
      <c r="AO223" s="573"/>
      <c r="DA223" s="95"/>
      <c r="DB223" s="96"/>
      <c r="DC223" s="96"/>
      <c r="DD223" s="96"/>
      <c r="DE223" s="96"/>
      <c r="DF223" s="96"/>
      <c r="DG223" s="96"/>
      <c r="DQ223" s="96"/>
      <c r="DR223" s="96" t="s">
        <v>152</v>
      </c>
      <c r="DS223" s="96" t="s">
        <v>263</v>
      </c>
      <c r="DT223" s="103" t="s">
        <v>338</v>
      </c>
      <c r="DU223" s="96"/>
      <c r="DV223" s="96"/>
      <c r="DW223" s="23" t="s">
        <v>294</v>
      </c>
      <c r="DX223" s="23"/>
      <c r="EX223" s="96"/>
      <c r="EY223" s="96"/>
      <c r="EZ223" s="96"/>
      <c r="FA223" s="96"/>
      <c r="FB223" s="96"/>
      <c r="FC223" s="96"/>
      <c r="FD223" s="96"/>
      <c r="FE223" s="96"/>
      <c r="FF223" s="96"/>
      <c r="FG223" s="96"/>
      <c r="FH223" s="96"/>
      <c r="GA223" s="96"/>
      <c r="GB223" s="96"/>
      <c r="GC223" s="96"/>
      <c r="GD223" s="96"/>
      <c r="GE223" s="96"/>
      <c r="GF223" s="96"/>
      <c r="GG223" s="96"/>
      <c r="GH223" s="96"/>
      <c r="GI223" s="96"/>
      <c r="GJ223" s="96"/>
      <c r="GK223" s="96"/>
      <c r="GL223" s="96"/>
      <c r="GM223" s="96"/>
      <c r="GN223" s="96"/>
      <c r="GO223" s="96"/>
      <c r="GP223" s="96"/>
      <c r="GQ223" s="96"/>
      <c r="HI223" s="85"/>
      <c r="HJ223" s="86"/>
      <c r="HK223" s="86"/>
      <c r="HL223" s="86"/>
      <c r="HM223" s="86"/>
      <c r="HN223" s="86"/>
      <c r="HO223" s="86"/>
      <c r="HP223" s="86"/>
      <c r="HQ223" s="86"/>
      <c r="HR223" s="86"/>
      <c r="HS223" s="86"/>
      <c r="HT223" s="86"/>
      <c r="HU223" s="87"/>
      <c r="IA223" s="105"/>
      <c r="IB223" s="86"/>
      <c r="IC223" s="86"/>
      <c r="ID223" s="86"/>
      <c r="IE223" s="86"/>
      <c r="IF223" s="86"/>
      <c r="IG223" s="86"/>
      <c r="IH223" s="86"/>
      <c r="II223" s="86"/>
      <c r="IJ223" s="86"/>
      <c r="IK223" s="86"/>
      <c r="IL223" s="86"/>
      <c r="IM223" s="86"/>
      <c r="IN223" s="86"/>
      <c r="IO223" s="86"/>
      <c r="IP223" s="86"/>
      <c r="IQ223" s="86"/>
      <c r="IR223" s="86"/>
      <c r="IS223" s="86"/>
      <c r="IT223" s="86"/>
      <c r="IU223" s="86"/>
      <c r="IV223" s="106"/>
      <c r="IY223" s="105"/>
      <c r="IZ223" s="86"/>
      <c r="JA223" s="86"/>
      <c r="JB223" s="86"/>
      <c r="JC223" s="497"/>
      <c r="JD223" s="497"/>
      <c r="JE223" s="497"/>
      <c r="JF223" s="497"/>
      <c r="JG223" s="497"/>
      <c r="JH223" s="497"/>
      <c r="JI223" s="497"/>
      <c r="JJ223" s="497"/>
      <c r="JK223" s="497"/>
      <c r="JL223" s="497"/>
      <c r="JM223" s="497"/>
      <c r="JN223" s="497"/>
      <c r="JO223" s="497"/>
      <c r="JP223" s="497"/>
      <c r="JQ223" s="497"/>
      <c r="JR223" s="497"/>
      <c r="JS223" s="86"/>
      <c r="JT223" s="86"/>
      <c r="JU223" s="86"/>
      <c r="JV223" s="86"/>
      <c r="JW223" s="86"/>
      <c r="JX223" s="86"/>
      <c r="JY223" s="86"/>
      <c r="JZ223" s="86"/>
      <c r="KA223" s="86"/>
      <c r="KB223" s="86"/>
      <c r="KC223" s="86"/>
      <c r="KD223" s="86"/>
      <c r="KE223" s="86"/>
      <c r="KF223" s="106"/>
    </row>
    <row r="224" spans="1:292" ht="30" hidden="1" customHeight="1" thickBot="1" x14ac:dyDescent="0.5">
      <c r="K224" s="47" t="s">
        <v>153</v>
      </c>
      <c r="L224" s="17"/>
      <c r="M224" s="17"/>
      <c r="N224" s="17"/>
      <c r="O224" s="17"/>
      <c r="P224" s="689"/>
      <c r="Q224" s="690"/>
      <c r="R224" s="690"/>
      <c r="S224" s="690"/>
      <c r="T224" s="690"/>
      <c r="U224" s="690"/>
      <c r="V224" s="690"/>
      <c r="W224" s="690"/>
      <c r="X224" s="691"/>
      <c r="AB224" s="571"/>
      <c r="AC224" s="572"/>
      <c r="AD224" s="572"/>
      <c r="AE224" s="572"/>
      <c r="AF224" s="572"/>
      <c r="AG224" s="572"/>
      <c r="AH224" s="572"/>
      <c r="AI224" s="572"/>
      <c r="AJ224" s="572"/>
      <c r="AK224" s="572"/>
      <c r="AL224" s="572"/>
      <c r="AM224" s="572"/>
      <c r="AN224" s="572"/>
      <c r="AO224" s="573"/>
      <c r="DA224" s="95"/>
      <c r="DB224" s="96"/>
      <c r="DC224" s="96"/>
      <c r="DD224" s="96"/>
      <c r="DE224" s="96"/>
      <c r="DF224" s="96"/>
      <c r="DG224" s="96"/>
      <c r="DQ224" s="96"/>
      <c r="DR224" s="96" t="s">
        <v>153</v>
      </c>
      <c r="DS224" s="96" t="s">
        <v>264</v>
      </c>
      <c r="DT224" s="96"/>
      <c r="DU224" s="96"/>
      <c r="DV224" s="96"/>
      <c r="DW224" s="23" t="s">
        <v>610</v>
      </c>
      <c r="DX224" s="23"/>
      <c r="EX224" s="96"/>
      <c r="EY224" s="96"/>
      <c r="EZ224" s="96"/>
      <c r="FA224" s="96"/>
      <c r="FB224" s="96"/>
      <c r="FC224" s="96"/>
      <c r="FD224" s="96"/>
      <c r="FE224" s="96"/>
      <c r="FF224" s="96"/>
      <c r="FG224" s="96"/>
      <c r="FH224" s="96"/>
      <c r="GA224" s="96"/>
      <c r="GB224" s="96"/>
      <c r="GC224" s="96"/>
      <c r="GD224" s="96"/>
      <c r="GE224" s="96"/>
      <c r="GF224" s="96"/>
      <c r="GG224" s="96"/>
      <c r="GH224" s="96"/>
      <c r="GI224" s="96"/>
      <c r="GJ224" s="96"/>
      <c r="GK224" s="96"/>
      <c r="GL224" s="96"/>
      <c r="GM224" s="96"/>
      <c r="GN224" s="96"/>
      <c r="GO224" s="96"/>
      <c r="GP224" s="96"/>
      <c r="GQ224" s="96"/>
      <c r="HI224" s="85"/>
      <c r="HJ224" s="86"/>
      <c r="HK224" s="86"/>
      <c r="HL224" s="86"/>
      <c r="HM224" s="86"/>
      <c r="HN224" s="86"/>
      <c r="HO224" s="86"/>
      <c r="HP224" s="86"/>
      <c r="HQ224" s="86"/>
      <c r="HR224" s="86"/>
      <c r="HS224" s="86"/>
      <c r="HT224" s="86"/>
      <c r="HU224" s="87"/>
      <c r="IA224" s="105"/>
      <c r="IB224" s="86"/>
      <c r="IC224" s="86"/>
      <c r="ID224" s="86"/>
      <c r="IE224" s="86"/>
      <c r="IF224" s="86"/>
      <c r="IG224" s="86"/>
      <c r="IH224" s="86"/>
      <c r="II224" s="86"/>
      <c r="IJ224" s="86"/>
      <c r="IK224" s="86"/>
      <c r="IL224" s="86"/>
      <c r="IM224" s="86"/>
      <c r="IN224" s="86"/>
      <c r="IO224" s="86"/>
      <c r="IP224" s="86"/>
      <c r="IQ224" s="86"/>
      <c r="IR224" s="86"/>
      <c r="IS224" s="86"/>
      <c r="IT224" s="86"/>
      <c r="IU224" s="86"/>
      <c r="IV224" s="106"/>
      <c r="IY224" s="105"/>
      <c r="IZ224" s="86"/>
      <c r="JA224" s="86"/>
      <c r="JB224" s="86"/>
      <c r="JC224" s="86"/>
      <c r="JD224" s="86"/>
      <c r="JE224" s="86"/>
      <c r="JF224" s="86"/>
      <c r="JG224" s="86"/>
      <c r="JH224" s="86"/>
      <c r="JI224" s="86"/>
      <c r="JJ224" s="86"/>
      <c r="JK224" s="86"/>
      <c r="JL224" s="86"/>
      <c r="JM224" s="86"/>
      <c r="JN224" s="86"/>
      <c r="JO224" s="86"/>
      <c r="JP224" s="86"/>
      <c r="JQ224" s="86"/>
      <c r="JR224" s="86"/>
      <c r="JS224" s="86"/>
      <c r="JT224" s="86"/>
      <c r="JU224" s="86"/>
      <c r="JV224" s="86"/>
      <c r="JW224" s="86"/>
      <c r="JX224" s="86"/>
      <c r="JY224" s="86"/>
      <c r="JZ224" s="86"/>
      <c r="KA224" s="86"/>
      <c r="KB224" s="86"/>
      <c r="KC224" s="86"/>
      <c r="KD224" s="86"/>
      <c r="KE224" s="86"/>
      <c r="KF224" s="106"/>
    </row>
    <row r="225" spans="28:292" ht="15.75" hidden="1" customHeight="1" x14ac:dyDescent="0.45">
      <c r="AB225" s="571"/>
      <c r="AC225" s="572"/>
      <c r="AD225" s="572"/>
      <c r="AE225" s="572"/>
      <c r="AF225" s="572"/>
      <c r="AG225" s="572"/>
      <c r="AH225" s="572"/>
      <c r="AI225" s="572"/>
      <c r="AJ225" s="572"/>
      <c r="AK225" s="572"/>
      <c r="AL225" s="572"/>
      <c r="AM225" s="572"/>
      <c r="AN225" s="572"/>
      <c r="AO225" s="573"/>
      <c r="DA225" s="95"/>
      <c r="DB225" s="96"/>
      <c r="DC225" s="96"/>
      <c r="DD225" s="96"/>
      <c r="DE225" s="96"/>
      <c r="DF225" s="96"/>
      <c r="DG225" s="96"/>
      <c r="DQ225" s="96"/>
      <c r="DR225" s="96"/>
      <c r="DS225" s="96"/>
      <c r="DT225" s="96"/>
      <c r="DU225" s="96"/>
      <c r="DV225" s="96"/>
      <c r="EX225" s="96"/>
      <c r="EY225" s="96"/>
      <c r="EZ225" s="96"/>
      <c r="FA225" s="96"/>
      <c r="FB225" s="96"/>
      <c r="FC225" s="96"/>
      <c r="FD225" s="96"/>
      <c r="FE225" s="96"/>
      <c r="FF225" s="96"/>
      <c r="FG225" s="96"/>
      <c r="FH225" s="96"/>
      <c r="GA225" s="96"/>
      <c r="GB225" s="96"/>
      <c r="GC225" s="96"/>
      <c r="GD225" s="96"/>
      <c r="GE225" s="96"/>
      <c r="GF225" s="96"/>
      <c r="GG225" s="96"/>
      <c r="GH225" s="96"/>
      <c r="GI225" s="96"/>
      <c r="GJ225" s="96"/>
      <c r="GK225" s="96"/>
      <c r="GL225" s="96"/>
      <c r="GM225" s="96"/>
      <c r="GN225" s="96"/>
      <c r="GO225" s="96"/>
      <c r="GP225" s="96"/>
      <c r="GQ225" s="96"/>
      <c r="HI225" s="85"/>
      <c r="HJ225" s="86"/>
      <c r="HK225" s="86"/>
      <c r="HL225" s="86"/>
      <c r="HM225" s="86"/>
      <c r="HN225" s="86"/>
      <c r="HO225" s="86"/>
      <c r="HP225" s="86"/>
      <c r="HQ225" s="86"/>
      <c r="HR225" s="86"/>
      <c r="HS225" s="86"/>
      <c r="HT225" s="86"/>
      <c r="HU225" s="87"/>
      <c r="IA225" s="105"/>
      <c r="IB225" s="86"/>
      <c r="IC225" s="86"/>
      <c r="ID225" s="86"/>
      <c r="IE225" s="86"/>
      <c r="IF225" s="86"/>
      <c r="IG225" s="86"/>
      <c r="IH225" s="86"/>
      <c r="II225" s="86"/>
      <c r="IJ225" s="86"/>
      <c r="IK225" s="86"/>
      <c r="IL225" s="86"/>
      <c r="IM225" s="86"/>
      <c r="IN225" s="86"/>
      <c r="IO225" s="86"/>
      <c r="IP225" s="86"/>
      <c r="IQ225" s="86"/>
      <c r="IR225" s="86"/>
      <c r="IS225" s="86"/>
      <c r="IT225" s="86"/>
      <c r="IU225" s="86"/>
      <c r="IV225" s="106"/>
      <c r="IY225" s="105"/>
      <c r="IZ225" s="86"/>
      <c r="JA225" s="86"/>
      <c r="JB225" s="86"/>
      <c r="JC225" s="86"/>
      <c r="JD225" s="86"/>
      <c r="JE225" s="86"/>
      <c r="JF225" s="86"/>
      <c r="JG225" s="86"/>
      <c r="JH225" s="86"/>
      <c r="JI225" s="86"/>
      <c r="JJ225" s="86"/>
      <c r="JK225" s="86"/>
      <c r="JL225" s="86"/>
      <c r="JM225" s="86"/>
      <c r="JN225" s="86"/>
      <c r="JO225" s="86"/>
      <c r="JP225" s="86"/>
      <c r="JQ225" s="86"/>
      <c r="JR225" s="86"/>
      <c r="JS225" s="86"/>
      <c r="JT225" s="86"/>
      <c r="JU225" s="86"/>
      <c r="JV225" s="86"/>
      <c r="JW225" s="86"/>
      <c r="JX225" s="86"/>
      <c r="JY225" s="86"/>
      <c r="JZ225" s="86"/>
      <c r="KA225" s="86"/>
      <c r="KB225" s="86"/>
      <c r="KC225" s="86"/>
      <c r="KD225" s="86"/>
      <c r="KE225" s="86"/>
      <c r="KF225" s="106"/>
    </row>
    <row r="226" spans="28:292" ht="15.75" hidden="1" customHeight="1" x14ac:dyDescent="0.45">
      <c r="AB226" s="571"/>
      <c r="AC226" s="572"/>
      <c r="AD226" s="572"/>
      <c r="AE226" s="572"/>
      <c r="AF226" s="572"/>
      <c r="AG226" s="572"/>
      <c r="AH226" s="572"/>
      <c r="AI226" s="572"/>
      <c r="AJ226" s="572"/>
      <c r="AK226" s="572"/>
      <c r="AL226" s="572"/>
      <c r="AM226" s="572"/>
      <c r="AN226" s="572"/>
      <c r="AO226" s="573"/>
      <c r="DA226" s="95"/>
      <c r="DB226" s="96"/>
      <c r="DC226" s="96"/>
      <c r="DD226" s="96"/>
      <c r="DE226" s="96"/>
      <c r="DF226" s="96"/>
      <c r="DG226" s="96"/>
      <c r="DQ226" s="96"/>
      <c r="DR226" s="96"/>
      <c r="DS226" s="96"/>
      <c r="DT226" s="96"/>
      <c r="DU226" s="96"/>
      <c r="DV226" s="96"/>
      <c r="EX226" s="96"/>
      <c r="EY226" s="96"/>
      <c r="EZ226" s="96"/>
      <c r="FA226" s="96"/>
      <c r="FB226" s="96"/>
      <c r="FC226" s="96"/>
      <c r="FD226" s="96"/>
      <c r="FE226" s="96"/>
      <c r="FF226" s="96"/>
      <c r="FG226" s="96"/>
      <c r="FH226" s="96"/>
      <c r="GA226" s="96"/>
      <c r="GB226" s="96"/>
      <c r="GC226" s="96"/>
      <c r="GD226" s="96"/>
      <c r="GE226" s="96"/>
      <c r="GF226" s="96"/>
      <c r="GG226" s="96"/>
      <c r="GH226" s="96"/>
      <c r="GI226" s="96"/>
      <c r="GJ226" s="96"/>
      <c r="GK226" s="96"/>
      <c r="GL226" s="96"/>
      <c r="GM226" s="96"/>
      <c r="GN226" s="96"/>
      <c r="GO226" s="96"/>
      <c r="GP226" s="96"/>
      <c r="GQ226" s="96"/>
      <c r="HI226" s="85"/>
      <c r="HJ226" s="86"/>
      <c r="HK226" s="86"/>
      <c r="HL226" s="86"/>
      <c r="HM226" s="86"/>
      <c r="HN226" s="86"/>
      <c r="HO226" s="86"/>
      <c r="HP226" s="86"/>
      <c r="HQ226" s="86"/>
      <c r="HR226" s="86"/>
      <c r="HS226" s="86"/>
      <c r="HT226" s="86"/>
      <c r="HU226" s="87"/>
      <c r="IA226" s="105"/>
      <c r="IB226" s="86"/>
      <c r="IC226" s="86"/>
      <c r="ID226" s="86"/>
      <c r="IE226" s="86"/>
      <c r="IF226" s="86"/>
      <c r="IG226" s="86"/>
      <c r="IH226" s="86"/>
      <c r="II226" s="86"/>
      <c r="IJ226" s="86"/>
      <c r="IK226" s="86"/>
      <c r="IL226" s="86"/>
      <c r="IM226" s="86"/>
      <c r="IN226" s="86"/>
      <c r="IO226" s="86"/>
      <c r="IP226" s="86"/>
      <c r="IQ226" s="86"/>
      <c r="IR226" s="86"/>
      <c r="IS226" s="86"/>
      <c r="IT226" s="86"/>
      <c r="IU226" s="86"/>
      <c r="IV226" s="106"/>
      <c r="IY226" s="105"/>
      <c r="IZ226" s="86"/>
      <c r="JA226" s="86"/>
      <c r="JB226" s="86"/>
      <c r="JC226" s="86"/>
      <c r="JD226" s="86"/>
      <c r="JE226" s="86"/>
      <c r="JF226" s="86"/>
      <c r="JG226" s="86"/>
      <c r="JH226" s="86"/>
      <c r="JI226" s="86"/>
      <c r="JJ226" s="86"/>
      <c r="JK226" s="86"/>
      <c r="JL226" s="86"/>
      <c r="JM226" s="86"/>
      <c r="JN226" s="86"/>
      <c r="JO226" s="86"/>
      <c r="JP226" s="86"/>
      <c r="JQ226" s="86"/>
      <c r="JR226" s="86"/>
      <c r="JS226" s="86"/>
      <c r="JT226" s="86"/>
      <c r="JU226" s="86"/>
      <c r="JV226" s="86"/>
      <c r="JW226" s="86"/>
      <c r="JX226" s="86"/>
      <c r="JY226" s="86"/>
      <c r="JZ226" s="86"/>
      <c r="KA226" s="86"/>
      <c r="KB226" s="86"/>
      <c r="KC226" s="86"/>
      <c r="KD226" s="86"/>
      <c r="KE226" s="86"/>
      <c r="KF226" s="106"/>
    </row>
    <row r="227" spans="28:292" ht="15.75" hidden="1" customHeight="1" x14ac:dyDescent="0.45">
      <c r="AB227" s="571"/>
      <c r="AC227" s="572"/>
      <c r="AD227" s="572"/>
      <c r="AE227" s="572"/>
      <c r="AF227" s="572"/>
      <c r="AG227" s="572"/>
      <c r="AH227" s="572"/>
      <c r="AI227" s="572"/>
      <c r="AJ227" s="572"/>
      <c r="AK227" s="572"/>
      <c r="AL227" s="572"/>
      <c r="AM227" s="572"/>
      <c r="AN227" s="572"/>
      <c r="AO227" s="573"/>
      <c r="DA227" s="95"/>
      <c r="DB227" s="96"/>
      <c r="DC227" s="96"/>
      <c r="DD227" s="96"/>
      <c r="DE227" s="96"/>
      <c r="DF227" s="96"/>
      <c r="DG227" s="96"/>
      <c r="DQ227" s="96"/>
      <c r="DR227" s="96"/>
      <c r="DS227" s="96"/>
      <c r="DT227" s="96"/>
      <c r="DU227" s="96"/>
      <c r="DV227" s="96"/>
      <c r="EX227" s="96"/>
      <c r="EY227" s="96"/>
      <c r="EZ227" s="96"/>
      <c r="FA227" s="96"/>
      <c r="FB227" s="96"/>
      <c r="FC227" s="96"/>
      <c r="FD227" s="96"/>
      <c r="FE227" s="96"/>
      <c r="FF227" s="96"/>
      <c r="FG227" s="96"/>
      <c r="FH227" s="96"/>
      <c r="GA227" s="96"/>
      <c r="GB227" s="96"/>
      <c r="GC227" s="96"/>
      <c r="GD227" s="96"/>
      <c r="GE227" s="96"/>
      <c r="GF227" s="96"/>
      <c r="GG227" s="96"/>
      <c r="GH227" s="96"/>
      <c r="GI227" s="96"/>
      <c r="GJ227" s="96"/>
      <c r="GK227" s="96"/>
      <c r="GL227" s="96"/>
      <c r="GM227" s="96"/>
      <c r="GN227" s="96"/>
      <c r="GO227" s="96"/>
      <c r="GP227" s="96"/>
      <c r="GQ227" s="96"/>
      <c r="HI227" s="85"/>
      <c r="HJ227" s="86"/>
      <c r="HK227" s="86"/>
      <c r="HL227" s="86"/>
      <c r="HM227" s="86"/>
      <c r="HN227" s="86"/>
      <c r="HO227" s="86"/>
      <c r="HP227" s="86"/>
      <c r="HQ227" s="86"/>
      <c r="HR227" s="86"/>
      <c r="HS227" s="86"/>
      <c r="HT227" s="86"/>
      <c r="HU227" s="87"/>
      <c r="IA227" s="105"/>
      <c r="IB227" s="86"/>
      <c r="IC227" s="86"/>
      <c r="ID227" s="86"/>
      <c r="IE227" s="86"/>
      <c r="IF227" s="86"/>
      <c r="IG227" s="86"/>
      <c r="IH227" s="86"/>
      <c r="II227" s="86"/>
      <c r="IJ227" s="86"/>
      <c r="IK227" s="86"/>
      <c r="IL227" s="86"/>
      <c r="IM227" s="86"/>
      <c r="IN227" s="86"/>
      <c r="IO227" s="86"/>
      <c r="IP227" s="86"/>
      <c r="IQ227" s="86"/>
      <c r="IR227" s="86"/>
      <c r="IS227" s="86"/>
      <c r="IT227" s="86"/>
      <c r="IU227" s="86"/>
      <c r="IV227" s="106"/>
      <c r="IY227" s="105"/>
      <c r="IZ227" s="86"/>
      <c r="JA227" s="86"/>
      <c r="JB227" s="86"/>
      <c r="JC227" s="86"/>
      <c r="JD227" s="86"/>
      <c r="JE227" s="86"/>
      <c r="JF227" s="86"/>
      <c r="JG227" s="86"/>
      <c r="JH227" s="86"/>
      <c r="JI227" s="86"/>
      <c r="JJ227" s="86"/>
      <c r="JK227" s="86"/>
      <c r="JL227" s="86"/>
      <c r="JM227" s="86"/>
      <c r="JN227" s="86"/>
      <c r="JO227" s="86"/>
      <c r="JP227" s="86"/>
      <c r="JQ227" s="86"/>
      <c r="JR227" s="86"/>
      <c r="JS227" s="86"/>
      <c r="JT227" s="86"/>
      <c r="JU227" s="86"/>
      <c r="JV227" s="86"/>
      <c r="JW227" s="86"/>
      <c r="JX227" s="86"/>
      <c r="JY227" s="86"/>
      <c r="JZ227" s="86"/>
      <c r="KA227" s="86"/>
      <c r="KB227" s="86"/>
      <c r="KC227" s="86"/>
      <c r="KD227" s="86"/>
      <c r="KE227" s="86"/>
      <c r="KF227" s="106"/>
    </row>
    <row r="228" spans="28:292" ht="15.75" hidden="1" customHeight="1" x14ac:dyDescent="0.45">
      <c r="AB228" s="571"/>
      <c r="AC228" s="572"/>
      <c r="AD228" s="572"/>
      <c r="AE228" s="572"/>
      <c r="AF228" s="572"/>
      <c r="AG228" s="572"/>
      <c r="AH228" s="572"/>
      <c r="AI228" s="572"/>
      <c r="AJ228" s="572"/>
      <c r="AK228" s="572"/>
      <c r="AL228" s="572"/>
      <c r="AM228" s="572"/>
      <c r="AN228" s="572"/>
      <c r="AO228" s="573"/>
      <c r="DA228" s="95"/>
      <c r="DB228" s="96"/>
      <c r="DC228" s="96"/>
      <c r="DD228" s="96"/>
      <c r="DE228" s="96"/>
      <c r="DF228" s="96"/>
      <c r="DG228" s="96"/>
      <c r="DQ228" s="96"/>
      <c r="DR228" s="96"/>
      <c r="DS228" s="96"/>
      <c r="DT228" s="96"/>
      <c r="DU228" s="96"/>
      <c r="DV228" s="96"/>
      <c r="EX228" s="96"/>
      <c r="EY228" s="96"/>
      <c r="EZ228" s="96"/>
      <c r="FA228" s="96"/>
      <c r="FB228" s="96"/>
      <c r="FC228" s="96"/>
      <c r="FD228" s="96"/>
      <c r="FE228" s="96"/>
      <c r="FF228" s="96"/>
      <c r="FG228" s="96"/>
      <c r="FH228" s="96"/>
      <c r="GA228" s="96"/>
      <c r="GB228" s="96"/>
      <c r="GC228" s="96"/>
      <c r="GD228" s="96"/>
      <c r="GE228" s="96"/>
      <c r="GF228" s="96"/>
      <c r="GG228" s="96"/>
      <c r="GH228" s="96"/>
      <c r="GI228" s="96"/>
      <c r="GJ228" s="96"/>
      <c r="GK228" s="96"/>
      <c r="GL228" s="96"/>
      <c r="GM228" s="96"/>
      <c r="GN228" s="96"/>
      <c r="GO228" s="96"/>
      <c r="GP228" s="96"/>
      <c r="GQ228" s="96"/>
      <c r="HI228" s="85"/>
      <c r="HJ228" s="86"/>
      <c r="HK228" s="86"/>
      <c r="HL228" s="86"/>
      <c r="HM228" s="86"/>
      <c r="HN228" s="86"/>
      <c r="HO228" s="86"/>
      <c r="HP228" s="86"/>
      <c r="HQ228" s="86"/>
      <c r="HR228" s="86"/>
      <c r="HS228" s="86"/>
      <c r="HT228" s="86"/>
      <c r="HU228" s="87"/>
      <c r="IA228" s="105"/>
      <c r="IB228" s="86"/>
      <c r="IC228" s="86"/>
      <c r="ID228" s="86"/>
      <c r="IE228" s="86"/>
      <c r="IF228" s="86"/>
      <c r="IG228" s="86"/>
      <c r="IH228" s="86"/>
      <c r="II228" s="86"/>
      <c r="IJ228" s="86"/>
      <c r="IK228" s="86"/>
      <c r="IL228" s="86"/>
      <c r="IM228" s="86"/>
      <c r="IN228" s="86"/>
      <c r="IO228" s="86"/>
      <c r="IP228" s="86"/>
      <c r="IQ228" s="86"/>
      <c r="IR228" s="86"/>
      <c r="IS228" s="86"/>
      <c r="IT228" s="86"/>
      <c r="IU228" s="86"/>
      <c r="IV228" s="106"/>
      <c r="IY228" s="105"/>
      <c r="IZ228" s="86"/>
      <c r="JA228" s="86"/>
      <c r="JB228" s="86"/>
      <c r="JC228" s="86"/>
      <c r="JD228" s="86"/>
      <c r="JE228" s="86"/>
      <c r="JF228" s="86"/>
      <c r="JG228" s="86"/>
      <c r="JH228" s="86"/>
      <c r="JI228" s="86"/>
      <c r="JJ228" s="86"/>
      <c r="JK228" s="86"/>
      <c r="JL228" s="86"/>
      <c r="JM228" s="86"/>
      <c r="JN228" s="86"/>
      <c r="JO228" s="86"/>
      <c r="JP228" s="86"/>
      <c r="JQ228" s="86"/>
      <c r="JR228" s="86"/>
      <c r="JS228" s="86"/>
      <c r="JT228" s="86"/>
      <c r="JU228" s="86"/>
      <c r="JV228" s="86"/>
      <c r="JW228" s="86"/>
      <c r="JX228" s="86"/>
      <c r="JY228" s="86"/>
      <c r="JZ228" s="86"/>
      <c r="KA228" s="86"/>
      <c r="KB228" s="86"/>
      <c r="KC228" s="86"/>
      <c r="KD228" s="86"/>
      <c r="KE228" s="86"/>
      <c r="KF228" s="106"/>
    </row>
    <row r="229" spans="28:292" ht="15.75" hidden="1" customHeight="1" x14ac:dyDescent="0.45">
      <c r="AB229" s="571"/>
      <c r="AC229" s="572"/>
      <c r="AD229" s="572"/>
      <c r="AE229" s="572"/>
      <c r="AF229" s="572"/>
      <c r="AG229" s="572"/>
      <c r="AH229" s="572"/>
      <c r="AI229" s="572"/>
      <c r="AJ229" s="572"/>
      <c r="AK229" s="572"/>
      <c r="AL229" s="572"/>
      <c r="AM229" s="572"/>
      <c r="AN229" s="572"/>
      <c r="AO229" s="573"/>
      <c r="DA229" s="95"/>
      <c r="DB229" s="96"/>
      <c r="DC229" s="96"/>
      <c r="DD229" s="96"/>
      <c r="DE229" s="96"/>
      <c r="DF229" s="96"/>
      <c r="DG229" s="96"/>
      <c r="DQ229" s="96"/>
      <c r="DR229" s="96"/>
      <c r="DS229" s="96"/>
      <c r="DT229" s="96"/>
      <c r="DU229" s="96"/>
      <c r="DV229" s="96"/>
      <c r="EX229" s="96"/>
      <c r="EY229" s="96"/>
      <c r="EZ229" s="96"/>
      <c r="FA229" s="96"/>
      <c r="FB229" s="96"/>
      <c r="FC229" s="96"/>
      <c r="FD229" s="96"/>
      <c r="FE229" s="96"/>
      <c r="FF229" s="96"/>
      <c r="FG229" s="96"/>
      <c r="FH229" s="96"/>
      <c r="GA229" s="96"/>
      <c r="GB229" s="96"/>
      <c r="GC229" s="96"/>
      <c r="GD229" s="96"/>
      <c r="GE229" s="96"/>
      <c r="GF229" s="96"/>
      <c r="GG229" s="96"/>
      <c r="GH229" s="96"/>
      <c r="GI229" s="96"/>
      <c r="GJ229" s="96"/>
      <c r="GK229" s="96"/>
      <c r="GL229" s="96"/>
      <c r="GM229" s="96"/>
      <c r="GN229" s="96"/>
      <c r="GO229" s="96"/>
      <c r="GP229" s="96"/>
      <c r="GQ229" s="96"/>
      <c r="HI229" s="85"/>
      <c r="HJ229" s="86"/>
      <c r="HK229" s="86"/>
      <c r="HL229" s="86"/>
      <c r="HM229" s="86"/>
      <c r="HN229" s="86"/>
      <c r="HO229" s="86"/>
      <c r="HP229" s="86"/>
      <c r="HQ229" s="86"/>
      <c r="HR229" s="86"/>
      <c r="HS229" s="86"/>
      <c r="HT229" s="86"/>
      <c r="HU229" s="87"/>
      <c r="IA229" s="105"/>
      <c r="IB229" s="86"/>
      <c r="IC229" s="86"/>
      <c r="ID229" s="86"/>
      <c r="IE229" s="86"/>
      <c r="IF229" s="86"/>
      <c r="IG229" s="86"/>
      <c r="IH229" s="86"/>
      <c r="II229" s="86"/>
      <c r="IJ229" s="86"/>
      <c r="IK229" s="86"/>
      <c r="IL229" s="86"/>
      <c r="IM229" s="86"/>
      <c r="IN229" s="86"/>
      <c r="IO229" s="86"/>
      <c r="IP229" s="86"/>
      <c r="IQ229" s="86"/>
      <c r="IR229" s="86"/>
      <c r="IS229" s="86"/>
      <c r="IT229" s="86"/>
      <c r="IU229" s="86"/>
      <c r="IV229" s="106"/>
      <c r="IY229" s="105"/>
      <c r="IZ229" s="86"/>
      <c r="JA229" s="86"/>
      <c r="JB229" s="86"/>
      <c r="JC229" s="86"/>
      <c r="JD229" s="86"/>
      <c r="JE229" s="86"/>
      <c r="JF229" s="86"/>
      <c r="JG229" s="86"/>
      <c r="JH229" s="86"/>
      <c r="JI229" s="86"/>
      <c r="JJ229" s="86"/>
      <c r="JK229" s="86"/>
      <c r="JL229" s="86"/>
      <c r="JM229" s="86"/>
      <c r="JN229" s="86"/>
      <c r="JO229" s="86"/>
      <c r="JP229" s="86"/>
      <c r="JQ229" s="86"/>
      <c r="JR229" s="86"/>
      <c r="JS229" s="86"/>
      <c r="JT229" s="86"/>
      <c r="JU229" s="86"/>
      <c r="JV229" s="86"/>
      <c r="JW229" s="86"/>
      <c r="JX229" s="86"/>
      <c r="JY229" s="86"/>
      <c r="JZ229" s="86"/>
      <c r="KA229" s="86"/>
      <c r="KB229" s="86"/>
      <c r="KC229" s="86"/>
      <c r="KD229" s="86"/>
      <c r="KE229" s="86"/>
      <c r="KF229" s="106"/>
    </row>
    <row r="230" spans="28:292" ht="15.75" hidden="1" customHeight="1" x14ac:dyDescent="0.45">
      <c r="AB230" s="571"/>
      <c r="AC230" s="572"/>
      <c r="AD230" s="572"/>
      <c r="AE230" s="572"/>
      <c r="AF230" s="572"/>
      <c r="AG230" s="572"/>
      <c r="AH230" s="572"/>
      <c r="AI230" s="572"/>
      <c r="AJ230" s="572"/>
      <c r="AK230" s="572"/>
      <c r="AL230" s="572"/>
      <c r="AM230" s="572"/>
      <c r="AN230" s="572"/>
      <c r="AO230" s="573"/>
      <c r="DA230" s="95"/>
      <c r="DB230" s="96"/>
      <c r="DC230" s="96"/>
      <c r="DD230" s="96"/>
      <c r="DE230" s="96"/>
      <c r="DF230" s="96"/>
      <c r="DG230" s="96"/>
      <c r="DQ230" s="96"/>
      <c r="DR230" s="96"/>
      <c r="DS230" s="96"/>
      <c r="DT230" s="96"/>
      <c r="DU230" s="96"/>
      <c r="DV230" s="96"/>
      <c r="EX230" s="96"/>
      <c r="EY230" s="96"/>
      <c r="EZ230" s="96"/>
      <c r="FA230" s="96"/>
      <c r="FB230" s="96"/>
      <c r="FC230" s="96"/>
      <c r="FD230" s="96"/>
      <c r="FE230" s="96"/>
      <c r="FF230" s="96"/>
      <c r="FG230" s="96"/>
      <c r="FH230" s="96"/>
      <c r="GA230" s="96"/>
      <c r="GB230" s="96"/>
      <c r="GC230" s="96"/>
      <c r="GD230" s="96"/>
      <c r="GE230" s="96"/>
      <c r="GF230" s="96"/>
      <c r="GG230" s="96"/>
      <c r="GH230" s="96"/>
      <c r="GI230" s="96"/>
      <c r="GJ230" s="96"/>
      <c r="GK230" s="96"/>
      <c r="GL230" s="96"/>
      <c r="GM230" s="96"/>
      <c r="GN230" s="96"/>
      <c r="GO230" s="96"/>
      <c r="GP230" s="96"/>
      <c r="GQ230" s="96"/>
      <c r="HI230" s="85"/>
      <c r="HJ230" s="86"/>
      <c r="HK230" s="86"/>
      <c r="HL230" s="86"/>
      <c r="HM230" s="86"/>
      <c r="HN230" s="86"/>
      <c r="HO230" s="86"/>
      <c r="HP230" s="86"/>
      <c r="HQ230" s="86"/>
      <c r="HR230" s="86"/>
      <c r="HS230" s="86"/>
      <c r="HT230" s="86"/>
      <c r="HU230" s="87"/>
      <c r="IA230" s="105"/>
      <c r="IB230" s="86"/>
      <c r="IC230" s="86"/>
      <c r="ID230" s="86"/>
      <c r="IE230" s="86"/>
      <c r="IF230" s="86"/>
      <c r="IG230" s="86"/>
      <c r="IH230" s="86"/>
      <c r="II230" s="86"/>
      <c r="IJ230" s="86"/>
      <c r="IK230" s="86"/>
      <c r="IL230" s="86"/>
      <c r="IM230" s="86"/>
      <c r="IN230" s="86"/>
      <c r="IO230" s="86"/>
      <c r="IP230" s="86"/>
      <c r="IQ230" s="86"/>
      <c r="IR230" s="86"/>
      <c r="IS230" s="86"/>
      <c r="IT230" s="86"/>
      <c r="IU230" s="86"/>
      <c r="IV230" s="106"/>
      <c r="IY230" s="105"/>
      <c r="IZ230" s="86"/>
      <c r="JA230" s="86"/>
      <c r="JB230" s="86"/>
      <c r="JC230" s="86"/>
      <c r="JD230" s="86"/>
      <c r="JE230" s="86"/>
      <c r="JF230" s="86"/>
      <c r="JG230" s="86"/>
      <c r="JH230" s="86"/>
      <c r="JI230" s="86"/>
      <c r="JJ230" s="86"/>
      <c r="JK230" s="86"/>
      <c r="JL230" s="86"/>
      <c r="JM230" s="86"/>
      <c r="JN230" s="86"/>
      <c r="JO230" s="86"/>
      <c r="JP230" s="86"/>
      <c r="JQ230" s="86"/>
      <c r="JR230" s="86"/>
      <c r="JS230" s="86"/>
      <c r="JT230" s="86"/>
      <c r="JU230" s="86"/>
      <c r="JV230" s="86"/>
      <c r="JW230" s="86"/>
      <c r="JX230" s="86"/>
      <c r="JY230" s="86"/>
      <c r="JZ230" s="86"/>
      <c r="KA230" s="86"/>
      <c r="KB230" s="86"/>
      <c r="KC230" s="86"/>
      <c r="KD230" s="86"/>
      <c r="KE230" s="86"/>
      <c r="KF230" s="106"/>
    </row>
    <row r="231" spans="28:292" ht="15.75" hidden="1" customHeight="1" x14ac:dyDescent="0.45">
      <c r="AB231" s="571"/>
      <c r="AC231" s="572"/>
      <c r="AD231" s="572"/>
      <c r="AE231" s="572"/>
      <c r="AF231" s="572"/>
      <c r="AG231" s="572"/>
      <c r="AH231" s="572"/>
      <c r="AI231" s="572"/>
      <c r="AJ231" s="572"/>
      <c r="AK231" s="572"/>
      <c r="AL231" s="572"/>
      <c r="AM231" s="572"/>
      <c r="AN231" s="572"/>
      <c r="AO231" s="573"/>
      <c r="DA231" s="95"/>
      <c r="DB231" s="96"/>
      <c r="DC231" s="96"/>
      <c r="DD231" s="96"/>
      <c r="DE231" s="96"/>
      <c r="DF231" s="96"/>
      <c r="DG231" s="96"/>
      <c r="DQ231" s="96"/>
      <c r="DR231" s="96"/>
      <c r="DS231" s="96"/>
      <c r="DT231" s="96"/>
      <c r="DU231" s="96"/>
      <c r="DV231" s="96"/>
      <c r="EX231" s="96"/>
      <c r="EY231" s="96"/>
      <c r="EZ231" s="96"/>
      <c r="FA231" s="96"/>
      <c r="FB231" s="96"/>
      <c r="FC231" s="96"/>
      <c r="FD231" s="96"/>
      <c r="FE231" s="96"/>
      <c r="FF231" s="96"/>
      <c r="FG231" s="96"/>
      <c r="FH231" s="96"/>
      <c r="GA231" s="96"/>
      <c r="GB231" s="96"/>
      <c r="GC231" s="96"/>
      <c r="GD231" s="96"/>
      <c r="GE231" s="96"/>
      <c r="GF231" s="96"/>
      <c r="GG231" s="96"/>
      <c r="GH231" s="96"/>
      <c r="GI231" s="96"/>
      <c r="GJ231" s="96"/>
      <c r="GK231" s="96"/>
      <c r="GL231" s="96"/>
      <c r="GM231" s="96"/>
      <c r="GN231" s="96"/>
      <c r="GO231" s="96"/>
      <c r="GP231" s="96"/>
      <c r="GQ231" s="96"/>
      <c r="HI231" s="85"/>
      <c r="HJ231" s="86"/>
      <c r="HK231" s="86"/>
      <c r="HL231" s="86"/>
      <c r="HM231" s="86"/>
      <c r="HN231" s="86"/>
      <c r="HO231" s="86"/>
      <c r="HP231" s="86"/>
      <c r="HQ231" s="86"/>
      <c r="HR231" s="86"/>
      <c r="HS231" s="86"/>
      <c r="HT231" s="86"/>
      <c r="HU231" s="87"/>
      <c r="IA231" s="105"/>
      <c r="IB231" s="86"/>
      <c r="IC231" s="86"/>
      <c r="ID231" s="86"/>
      <c r="IE231" s="86"/>
      <c r="IF231" s="86"/>
      <c r="IG231" s="86"/>
      <c r="IH231" s="86"/>
      <c r="II231" s="86"/>
      <c r="IJ231" s="86"/>
      <c r="IK231" s="86"/>
      <c r="IL231" s="86"/>
      <c r="IM231" s="86"/>
      <c r="IN231" s="86"/>
      <c r="IO231" s="86"/>
      <c r="IP231" s="86"/>
      <c r="IQ231" s="86"/>
      <c r="IR231" s="86"/>
      <c r="IS231" s="86"/>
      <c r="IT231" s="86"/>
      <c r="IU231" s="86"/>
      <c r="IV231" s="106"/>
      <c r="IY231" s="105"/>
      <c r="IZ231" s="86"/>
      <c r="JA231" s="86"/>
      <c r="JB231" s="86"/>
      <c r="JC231" s="86"/>
      <c r="JD231" s="86"/>
      <c r="JE231" s="86"/>
      <c r="JF231" s="86"/>
      <c r="JG231" s="86"/>
      <c r="JH231" s="86"/>
      <c r="JI231" s="86"/>
      <c r="JJ231" s="86"/>
      <c r="JK231" s="86"/>
      <c r="JL231" s="86"/>
      <c r="JM231" s="86"/>
      <c r="JN231" s="86"/>
      <c r="JO231" s="86"/>
      <c r="JP231" s="86"/>
      <c r="JQ231" s="86"/>
      <c r="JR231" s="86"/>
      <c r="JS231" s="86"/>
      <c r="JT231" s="86"/>
      <c r="JU231" s="86"/>
      <c r="JV231" s="86"/>
      <c r="JW231" s="86"/>
      <c r="JX231" s="86"/>
      <c r="JY231" s="86"/>
      <c r="JZ231" s="86"/>
      <c r="KA231" s="86"/>
      <c r="KB231" s="86"/>
      <c r="KC231" s="86"/>
      <c r="KD231" s="86"/>
      <c r="KE231" s="86"/>
      <c r="KF231" s="106"/>
    </row>
    <row r="232" spans="28:292" ht="15.75" hidden="1" customHeight="1" x14ac:dyDescent="0.45">
      <c r="AB232" s="571"/>
      <c r="AC232" s="572"/>
      <c r="AD232" s="572"/>
      <c r="AE232" s="572"/>
      <c r="AF232" s="572"/>
      <c r="AG232" s="572"/>
      <c r="AH232" s="572"/>
      <c r="AI232" s="572"/>
      <c r="AJ232" s="572"/>
      <c r="AK232" s="572"/>
      <c r="AL232" s="572"/>
      <c r="AM232" s="572"/>
      <c r="AN232" s="572"/>
      <c r="AO232" s="573"/>
      <c r="DA232" s="9"/>
      <c r="DB232" s="96"/>
      <c r="DC232" s="96"/>
      <c r="DD232" s="96"/>
      <c r="DE232" s="96"/>
      <c r="DF232" s="96"/>
      <c r="DG232" s="96"/>
      <c r="DQ232" s="96"/>
      <c r="DR232" s="96"/>
      <c r="DS232" s="96"/>
      <c r="DT232" s="96"/>
      <c r="DU232" s="96"/>
      <c r="DV232" s="96"/>
      <c r="EX232" s="96"/>
      <c r="EY232" s="96"/>
      <c r="EZ232" s="96"/>
      <c r="FA232" s="96"/>
      <c r="FB232" s="96"/>
      <c r="FC232" s="96"/>
      <c r="FD232" s="96"/>
      <c r="FE232" s="96"/>
      <c r="FF232" s="96"/>
      <c r="FG232" s="96"/>
      <c r="FH232" s="96"/>
      <c r="GA232" s="96"/>
      <c r="GB232" s="96"/>
      <c r="GC232" s="96"/>
      <c r="GD232" s="96"/>
      <c r="GE232" s="96"/>
      <c r="GF232" s="96"/>
      <c r="GG232" s="96"/>
      <c r="GH232" s="96"/>
      <c r="GI232" s="96"/>
      <c r="GJ232" s="96"/>
      <c r="GK232" s="96"/>
      <c r="GL232" s="96"/>
      <c r="GM232" s="96"/>
      <c r="GN232" s="96"/>
      <c r="GO232" s="96"/>
      <c r="GP232" s="96"/>
      <c r="GQ232" s="96"/>
      <c r="HI232" s="85"/>
      <c r="HJ232" s="86"/>
      <c r="HK232" s="86"/>
      <c r="HL232" s="86"/>
      <c r="HM232" s="86"/>
      <c r="HN232" s="86"/>
      <c r="HO232" s="86"/>
      <c r="HP232" s="86"/>
      <c r="HQ232" s="86"/>
      <c r="HR232" s="86"/>
      <c r="HS232" s="86"/>
      <c r="HT232" s="86"/>
      <c r="HU232" s="87"/>
      <c r="IA232" s="105"/>
      <c r="IB232" s="86"/>
      <c r="IC232" s="86"/>
      <c r="ID232" s="86"/>
      <c r="IE232" s="86"/>
      <c r="IF232" s="86"/>
      <c r="IG232" s="86"/>
      <c r="IH232" s="86"/>
      <c r="II232" s="86"/>
      <c r="IJ232" s="86"/>
      <c r="IK232" s="86"/>
      <c r="IL232" s="86"/>
      <c r="IM232" s="86"/>
      <c r="IN232" s="86"/>
      <c r="IO232" s="86"/>
      <c r="IP232" s="86"/>
      <c r="IQ232" s="86"/>
      <c r="IR232" s="86"/>
      <c r="IS232" s="86"/>
      <c r="IT232" s="86"/>
      <c r="IU232" s="86"/>
      <c r="IV232" s="106"/>
      <c r="IY232" s="105"/>
      <c r="IZ232" s="86"/>
      <c r="JA232" s="86"/>
      <c r="JB232" s="86"/>
      <c r="JC232" s="86"/>
      <c r="JD232" s="86"/>
      <c r="JE232" s="86"/>
      <c r="JF232" s="86"/>
      <c r="JG232" s="86"/>
      <c r="JH232" s="86"/>
      <c r="JI232" s="86"/>
      <c r="JJ232" s="86"/>
      <c r="JK232" s="86"/>
      <c r="JL232" s="86"/>
      <c r="JM232" s="86"/>
      <c r="JN232" s="86"/>
      <c r="JO232" s="86"/>
      <c r="JP232" s="86"/>
      <c r="JQ232" s="86"/>
      <c r="JR232" s="86"/>
      <c r="JS232" s="86"/>
      <c r="JT232" s="86"/>
      <c r="JU232" s="86"/>
      <c r="JV232" s="86"/>
      <c r="JW232" s="86"/>
      <c r="JX232" s="86"/>
      <c r="JY232" s="86"/>
      <c r="JZ232" s="86"/>
      <c r="KA232" s="86"/>
      <c r="KB232" s="86"/>
      <c r="KC232" s="86"/>
      <c r="KD232" s="86"/>
      <c r="KE232" s="86"/>
      <c r="KF232" s="106"/>
    </row>
    <row r="233" spans="28:292" ht="15.75" hidden="1" customHeight="1" x14ac:dyDescent="0.45">
      <c r="AB233" s="571"/>
      <c r="AC233" s="572"/>
      <c r="AD233" s="572"/>
      <c r="AE233" s="572"/>
      <c r="AF233" s="572"/>
      <c r="AG233" s="572"/>
      <c r="AH233" s="572"/>
      <c r="AI233" s="572"/>
      <c r="AJ233" s="572"/>
      <c r="AK233" s="572"/>
      <c r="AL233" s="572"/>
      <c r="AM233" s="572"/>
      <c r="AN233" s="572"/>
      <c r="AO233" s="573"/>
      <c r="DA233" s="9"/>
      <c r="DB233" s="96"/>
      <c r="DC233" s="96"/>
      <c r="DD233" s="96"/>
      <c r="DE233" s="96"/>
      <c r="DF233" s="96"/>
      <c r="DG233" s="96"/>
      <c r="DQ233" s="96"/>
      <c r="DR233" s="96"/>
      <c r="DS233" s="96"/>
      <c r="DT233" s="96"/>
      <c r="DU233" s="96"/>
      <c r="DV233" s="96"/>
      <c r="EX233" s="96"/>
      <c r="EY233" s="96"/>
      <c r="EZ233" s="96"/>
      <c r="FA233" s="96"/>
      <c r="FB233" s="96"/>
      <c r="FC233" s="96"/>
      <c r="FD233" s="96"/>
      <c r="FE233" s="96"/>
      <c r="FF233" s="96"/>
      <c r="FG233" s="96"/>
      <c r="FH233" s="96"/>
      <c r="GA233" s="96"/>
      <c r="GB233" s="96"/>
      <c r="GC233" s="96"/>
      <c r="GD233" s="96"/>
      <c r="GE233" s="96"/>
      <c r="GF233" s="96"/>
      <c r="GG233" s="96"/>
      <c r="GH233" s="96"/>
      <c r="GI233" s="96"/>
      <c r="GJ233" s="96"/>
      <c r="GK233" s="96"/>
      <c r="GL233" s="96"/>
      <c r="GM233" s="96"/>
      <c r="GN233" s="96"/>
      <c r="GO233" s="96"/>
      <c r="GP233" s="96"/>
      <c r="GQ233" s="96"/>
      <c r="HI233" s="85"/>
      <c r="HJ233" s="86"/>
      <c r="HK233" s="86"/>
      <c r="HL233" s="86"/>
      <c r="HM233" s="86"/>
      <c r="HN233" s="86"/>
      <c r="HO233" s="86"/>
      <c r="HP233" s="86"/>
      <c r="HQ233" s="86"/>
      <c r="HR233" s="86"/>
      <c r="HS233" s="86"/>
      <c r="HT233" s="86"/>
      <c r="HU233" s="87"/>
      <c r="IA233" s="105"/>
      <c r="IB233" s="86"/>
      <c r="IC233" s="86"/>
      <c r="ID233" s="86"/>
      <c r="IE233" s="86"/>
      <c r="IF233" s="86"/>
      <c r="IG233" s="86"/>
      <c r="IH233" s="86"/>
      <c r="II233" s="86"/>
      <c r="IJ233" s="86"/>
      <c r="IK233" s="86"/>
      <c r="IL233" s="86"/>
      <c r="IM233" s="86"/>
      <c r="IN233" s="86"/>
      <c r="IO233" s="86"/>
      <c r="IP233" s="86"/>
      <c r="IQ233" s="86"/>
      <c r="IR233" s="86"/>
      <c r="IS233" s="86"/>
      <c r="IT233" s="86"/>
      <c r="IU233" s="86"/>
      <c r="IV233" s="106"/>
      <c r="IY233" s="105"/>
      <c r="IZ233" s="86"/>
      <c r="JA233" s="86"/>
      <c r="JB233" s="86"/>
      <c r="JC233" s="86"/>
      <c r="JD233" s="86"/>
      <c r="JE233" s="86"/>
      <c r="JF233" s="86"/>
      <c r="JG233" s="86"/>
      <c r="JH233" s="86"/>
      <c r="JI233" s="86"/>
      <c r="JJ233" s="86"/>
      <c r="JK233" s="86"/>
      <c r="JL233" s="86"/>
      <c r="JM233" s="86"/>
      <c r="JN233" s="86"/>
      <c r="JO233" s="86"/>
      <c r="JP233" s="86"/>
      <c r="JQ233" s="86"/>
      <c r="JR233" s="86"/>
      <c r="JS233" s="86"/>
      <c r="JT233" s="86"/>
      <c r="JU233" s="86"/>
      <c r="JV233" s="86"/>
      <c r="JW233" s="86"/>
      <c r="JX233" s="86"/>
      <c r="JY233" s="86"/>
      <c r="JZ233" s="86"/>
      <c r="KA233" s="86"/>
      <c r="KB233" s="86"/>
      <c r="KC233" s="86"/>
      <c r="KD233" s="86"/>
      <c r="KE233" s="86"/>
      <c r="KF233" s="106"/>
    </row>
    <row r="234" spans="28:292" ht="15.75" hidden="1" customHeight="1" x14ac:dyDescent="0.45">
      <c r="AB234" s="571"/>
      <c r="AC234" s="572"/>
      <c r="AD234" s="572"/>
      <c r="AE234" s="572"/>
      <c r="AF234" s="572"/>
      <c r="AG234" s="572"/>
      <c r="AH234" s="572"/>
      <c r="AI234" s="572"/>
      <c r="AJ234" s="572"/>
      <c r="AK234" s="572"/>
      <c r="AL234" s="572"/>
      <c r="AM234" s="572"/>
      <c r="AN234" s="572"/>
      <c r="AO234" s="573"/>
      <c r="DA234" s="95"/>
      <c r="DB234" s="96"/>
      <c r="DC234" s="96"/>
      <c r="DD234" s="96"/>
      <c r="DE234" s="96"/>
      <c r="DF234" s="96"/>
      <c r="DG234" s="96"/>
      <c r="DQ234" s="96"/>
      <c r="DR234" s="96"/>
      <c r="DS234" s="96"/>
      <c r="DT234" s="96"/>
      <c r="DU234" s="96"/>
      <c r="DV234" s="96"/>
      <c r="EX234" s="96"/>
      <c r="EY234" s="96"/>
      <c r="EZ234" s="96"/>
      <c r="FA234" s="96"/>
      <c r="FB234" s="96"/>
      <c r="FC234" s="96"/>
      <c r="FD234" s="96"/>
      <c r="FE234" s="96"/>
      <c r="FF234" s="96"/>
      <c r="FG234" s="96"/>
      <c r="FH234" s="96"/>
      <c r="GA234" s="96"/>
      <c r="GB234" s="96"/>
      <c r="GC234" s="96"/>
      <c r="GD234" s="96"/>
      <c r="GE234" s="96"/>
      <c r="GF234" s="96"/>
      <c r="GG234" s="96"/>
      <c r="GH234" s="96"/>
      <c r="GI234" s="96"/>
      <c r="GJ234" s="96"/>
      <c r="GK234" s="96"/>
      <c r="GL234" s="96"/>
      <c r="GM234" s="96"/>
      <c r="GN234" s="96"/>
      <c r="GO234" s="96"/>
      <c r="GP234" s="96"/>
      <c r="GQ234" s="96"/>
      <c r="HI234" s="85"/>
      <c r="HJ234" s="86"/>
      <c r="HK234" s="86"/>
      <c r="HL234" s="86"/>
      <c r="HM234" s="86"/>
      <c r="HN234" s="86"/>
      <c r="HO234" s="86"/>
      <c r="HP234" s="86"/>
      <c r="HQ234" s="86"/>
      <c r="HR234" s="86"/>
      <c r="HS234" s="86"/>
      <c r="HT234" s="86"/>
      <c r="HU234" s="87"/>
      <c r="IA234" s="105"/>
      <c r="IB234" s="86"/>
      <c r="IC234" s="86"/>
      <c r="ID234" s="86"/>
      <c r="IE234" s="86"/>
      <c r="IF234" s="86"/>
      <c r="IG234" s="86"/>
      <c r="IH234" s="86"/>
      <c r="II234" s="86"/>
      <c r="IJ234" s="86"/>
      <c r="IK234" s="86"/>
      <c r="IL234" s="86"/>
      <c r="IM234" s="86"/>
      <c r="IN234" s="86"/>
      <c r="IO234" s="86"/>
      <c r="IP234" s="86"/>
      <c r="IQ234" s="86"/>
      <c r="IR234" s="86"/>
      <c r="IS234" s="86"/>
      <c r="IT234" s="86"/>
      <c r="IU234" s="86"/>
      <c r="IV234" s="106"/>
      <c r="IY234" s="105"/>
      <c r="IZ234" s="86"/>
      <c r="JA234" s="86"/>
      <c r="JB234" s="86"/>
      <c r="JC234" s="86"/>
      <c r="JD234" s="86"/>
      <c r="JE234" s="86"/>
      <c r="JF234" s="86"/>
      <c r="JG234" s="86"/>
      <c r="JH234" s="86"/>
      <c r="JI234" s="86"/>
      <c r="JJ234" s="86"/>
      <c r="JK234" s="86"/>
      <c r="JL234" s="86"/>
      <c r="JM234" s="86"/>
      <c r="JN234" s="86"/>
      <c r="JO234" s="86"/>
      <c r="JP234" s="86"/>
      <c r="JQ234" s="86"/>
      <c r="JR234" s="86"/>
      <c r="JS234" s="86"/>
      <c r="JT234" s="86"/>
      <c r="JU234" s="86"/>
      <c r="JV234" s="86"/>
      <c r="JW234" s="86"/>
      <c r="JX234" s="86"/>
      <c r="JY234" s="86"/>
      <c r="JZ234" s="86"/>
      <c r="KA234" s="86"/>
      <c r="KB234" s="86"/>
      <c r="KC234" s="86"/>
      <c r="KD234" s="86"/>
      <c r="KE234" s="86"/>
      <c r="KF234" s="106"/>
    </row>
    <row r="235" spans="28:292" ht="15.75" hidden="1" customHeight="1" x14ac:dyDescent="0.45">
      <c r="AB235" s="571"/>
      <c r="AC235" s="572"/>
      <c r="AD235" s="572"/>
      <c r="AE235" s="572"/>
      <c r="AF235" s="572"/>
      <c r="AG235" s="572"/>
      <c r="AH235" s="572"/>
      <c r="AI235" s="572"/>
      <c r="AJ235" s="572"/>
      <c r="AK235" s="572"/>
      <c r="AL235" s="572"/>
      <c r="AM235" s="572"/>
      <c r="AN235" s="572"/>
      <c r="AO235" s="573"/>
      <c r="DA235" s="95"/>
      <c r="DB235" s="96"/>
      <c r="DC235" s="96"/>
      <c r="DD235" s="96"/>
      <c r="DE235" s="96"/>
      <c r="DF235" s="96"/>
      <c r="DG235" s="96"/>
      <c r="DQ235" s="96"/>
      <c r="DR235" s="96"/>
      <c r="DS235" s="96"/>
      <c r="DT235" s="96"/>
      <c r="DU235" s="96"/>
      <c r="DV235" s="96"/>
      <c r="EX235" s="96"/>
      <c r="EY235" s="96"/>
      <c r="EZ235" s="96"/>
      <c r="FA235" s="96"/>
      <c r="FB235" s="96"/>
      <c r="FC235" s="96"/>
      <c r="FD235" s="96"/>
      <c r="FE235" s="96"/>
      <c r="FF235" s="96"/>
      <c r="FG235" s="96"/>
      <c r="FH235" s="96"/>
      <c r="GA235" s="96"/>
      <c r="GB235" s="96"/>
      <c r="GC235" s="96"/>
      <c r="GD235" s="96"/>
      <c r="GE235" s="96"/>
      <c r="GF235" s="96"/>
      <c r="GG235" s="96"/>
      <c r="GH235" s="96"/>
      <c r="GI235" s="96"/>
      <c r="GJ235" s="96"/>
      <c r="GK235" s="96"/>
      <c r="GL235" s="96"/>
      <c r="GM235" s="96"/>
      <c r="GN235" s="96"/>
      <c r="GO235" s="96"/>
      <c r="GP235" s="96"/>
      <c r="GQ235" s="96"/>
      <c r="HI235" s="85"/>
      <c r="HJ235" s="86"/>
      <c r="HK235" s="86"/>
      <c r="HL235" s="86"/>
      <c r="HM235" s="86"/>
      <c r="HN235" s="86"/>
      <c r="HO235" s="86"/>
      <c r="HP235" s="86"/>
      <c r="HQ235" s="86"/>
      <c r="HR235" s="86"/>
      <c r="HS235" s="86"/>
      <c r="HT235" s="86"/>
      <c r="HU235" s="87"/>
      <c r="IA235" s="105"/>
      <c r="IB235" s="86"/>
      <c r="IC235" s="86"/>
      <c r="ID235" s="86"/>
      <c r="IE235" s="86"/>
      <c r="IF235" s="86"/>
      <c r="IG235" s="86"/>
      <c r="IH235" s="86"/>
      <c r="II235" s="86"/>
      <c r="IJ235" s="86"/>
      <c r="IK235" s="86"/>
      <c r="IL235" s="86"/>
      <c r="IM235" s="86"/>
      <c r="IN235" s="86"/>
      <c r="IO235" s="86"/>
      <c r="IP235" s="86"/>
      <c r="IQ235" s="86"/>
      <c r="IR235" s="86"/>
      <c r="IS235" s="86"/>
      <c r="IT235" s="86"/>
      <c r="IU235" s="86"/>
      <c r="IV235" s="106"/>
      <c r="IY235" s="105"/>
      <c r="IZ235" s="86"/>
      <c r="JA235" s="86"/>
      <c r="JB235" s="86"/>
      <c r="JC235" s="86"/>
      <c r="JD235" s="86"/>
      <c r="JE235" s="86"/>
      <c r="JF235" s="86"/>
      <c r="JG235" s="86"/>
      <c r="JH235" s="86"/>
      <c r="JI235" s="86"/>
      <c r="JJ235" s="86"/>
      <c r="JK235" s="86"/>
      <c r="JL235" s="86"/>
      <c r="JM235" s="86"/>
      <c r="JN235" s="86"/>
      <c r="JO235" s="86"/>
      <c r="JP235" s="86"/>
      <c r="JQ235" s="86"/>
      <c r="JR235" s="86"/>
      <c r="JS235" s="86"/>
      <c r="JT235" s="86"/>
      <c r="JU235" s="86"/>
      <c r="JV235" s="86"/>
      <c r="JW235" s="86"/>
      <c r="JX235" s="86"/>
      <c r="JY235" s="86"/>
      <c r="JZ235" s="86"/>
      <c r="KA235" s="86"/>
      <c r="KB235" s="86"/>
      <c r="KC235" s="86"/>
      <c r="KD235" s="86"/>
      <c r="KE235" s="86"/>
      <c r="KF235" s="106"/>
    </row>
    <row r="236" spans="28:292" ht="15.75" hidden="1" customHeight="1" x14ac:dyDescent="0.45">
      <c r="AB236" s="571"/>
      <c r="AC236" s="572"/>
      <c r="AD236" s="572"/>
      <c r="AE236" s="572"/>
      <c r="AF236" s="572"/>
      <c r="AG236" s="572"/>
      <c r="AH236" s="572"/>
      <c r="AI236" s="572"/>
      <c r="AJ236" s="572"/>
      <c r="AK236" s="572"/>
      <c r="AL236" s="572"/>
      <c r="AM236" s="572"/>
      <c r="AN236" s="572"/>
      <c r="AO236" s="573"/>
      <c r="DA236" s="95"/>
      <c r="DB236" s="96"/>
      <c r="DC236" s="96"/>
      <c r="DD236" s="96"/>
      <c r="DE236" s="96"/>
      <c r="DF236" s="96"/>
      <c r="DG236" s="96"/>
      <c r="DQ236" s="96"/>
      <c r="DR236" s="96"/>
      <c r="DS236" s="96"/>
      <c r="DT236" s="96"/>
      <c r="DU236" s="96"/>
      <c r="DV236" s="96"/>
      <c r="EX236" s="96"/>
      <c r="EY236" s="96"/>
      <c r="EZ236" s="96"/>
      <c r="FA236" s="96"/>
      <c r="FB236" s="96"/>
      <c r="FC236" s="96"/>
      <c r="FD236" s="96"/>
      <c r="FE236" s="96"/>
      <c r="FF236" s="96"/>
      <c r="FG236" s="96"/>
      <c r="FH236" s="96"/>
      <c r="GA236" s="96"/>
      <c r="GB236" s="96"/>
      <c r="GC236" s="96"/>
      <c r="GD236" s="96"/>
      <c r="GE236" s="96"/>
      <c r="GF236" s="96"/>
      <c r="GG236" s="96"/>
      <c r="GH236" s="96"/>
      <c r="GI236" s="96"/>
      <c r="GJ236" s="96"/>
      <c r="GK236" s="96"/>
      <c r="GL236" s="96"/>
      <c r="GM236" s="96"/>
      <c r="GN236" s="96"/>
      <c r="GO236" s="96"/>
      <c r="GP236" s="96"/>
      <c r="GQ236" s="96"/>
      <c r="HI236" s="85"/>
      <c r="HJ236" s="86"/>
      <c r="HK236" s="86"/>
      <c r="HL236" s="86"/>
      <c r="HM236" s="86"/>
      <c r="HN236" s="86"/>
      <c r="HO236" s="86"/>
      <c r="HP236" s="86"/>
      <c r="HQ236" s="86"/>
      <c r="HR236" s="86"/>
      <c r="HS236" s="86"/>
      <c r="HT236" s="86"/>
      <c r="HU236" s="87"/>
      <c r="IA236" s="105"/>
      <c r="IB236" s="86"/>
      <c r="IC236" s="86"/>
      <c r="ID236" s="86"/>
      <c r="IE236" s="86"/>
      <c r="IF236" s="86"/>
      <c r="IG236" s="86"/>
      <c r="IH236" s="86"/>
      <c r="II236" s="86"/>
      <c r="IJ236" s="86"/>
      <c r="IK236" s="86"/>
      <c r="IL236" s="86"/>
      <c r="IM236" s="86"/>
      <c r="IN236" s="86"/>
      <c r="IO236" s="86"/>
      <c r="IP236" s="86"/>
      <c r="IQ236" s="86"/>
      <c r="IR236" s="86"/>
      <c r="IS236" s="86"/>
      <c r="IT236" s="86"/>
      <c r="IU236" s="86"/>
      <c r="IV236" s="106"/>
      <c r="IY236" s="105"/>
      <c r="IZ236" s="86"/>
      <c r="JA236" s="86"/>
      <c r="JB236" s="86"/>
      <c r="JC236" s="86"/>
      <c r="JD236" s="86"/>
      <c r="JE236" s="86"/>
      <c r="JF236" s="86"/>
      <c r="JG236" s="86"/>
      <c r="JH236" s="86"/>
      <c r="JI236" s="86"/>
      <c r="JJ236" s="86"/>
      <c r="JK236" s="86"/>
      <c r="JL236" s="86"/>
      <c r="JM236" s="86"/>
      <c r="JN236" s="86"/>
      <c r="JO236" s="86"/>
      <c r="JP236" s="86"/>
      <c r="JQ236" s="86"/>
      <c r="JR236" s="86"/>
      <c r="JS236" s="86"/>
      <c r="JT236" s="86"/>
      <c r="JU236" s="86"/>
      <c r="JV236" s="86"/>
      <c r="JW236" s="86"/>
      <c r="JX236" s="86"/>
      <c r="JY236" s="86"/>
      <c r="JZ236" s="86"/>
      <c r="KA236" s="86"/>
      <c r="KB236" s="86"/>
      <c r="KC236" s="86"/>
      <c r="KD236" s="86"/>
      <c r="KE236" s="86"/>
      <c r="KF236" s="106"/>
    </row>
    <row r="237" spans="28:292" ht="15.75" hidden="1" customHeight="1" x14ac:dyDescent="0.45">
      <c r="AB237" s="571"/>
      <c r="AC237" s="572"/>
      <c r="AD237" s="572"/>
      <c r="AE237" s="572"/>
      <c r="AF237" s="572"/>
      <c r="AG237" s="572"/>
      <c r="AH237" s="572"/>
      <c r="AI237" s="572"/>
      <c r="AJ237" s="572"/>
      <c r="AK237" s="572"/>
      <c r="AL237" s="572"/>
      <c r="AM237" s="572"/>
      <c r="AN237" s="572"/>
      <c r="AO237" s="573"/>
      <c r="DA237" s="95"/>
      <c r="DB237" s="96"/>
      <c r="DC237" s="96"/>
      <c r="DD237" s="96"/>
      <c r="DE237" s="96"/>
      <c r="DF237" s="96"/>
      <c r="DG237" s="96"/>
      <c r="DQ237" s="96"/>
      <c r="DR237" s="96"/>
      <c r="DS237" s="96"/>
      <c r="DT237" s="96"/>
      <c r="DU237" s="96"/>
      <c r="DV237" s="96"/>
      <c r="EX237" s="96"/>
      <c r="EY237" s="96"/>
      <c r="EZ237" s="96"/>
      <c r="FA237" s="96"/>
      <c r="FB237" s="96"/>
      <c r="FC237" s="96"/>
      <c r="FD237" s="96"/>
      <c r="FE237" s="96"/>
      <c r="FF237" s="96"/>
      <c r="FG237" s="96"/>
      <c r="FH237" s="96"/>
      <c r="GA237" s="96"/>
      <c r="GB237" s="96"/>
      <c r="GC237" s="96"/>
      <c r="GD237" s="96"/>
      <c r="GE237" s="96"/>
      <c r="GF237" s="96"/>
      <c r="GG237" s="96"/>
      <c r="GH237" s="96"/>
      <c r="GI237" s="96"/>
      <c r="GJ237" s="96"/>
      <c r="GK237" s="96"/>
      <c r="GL237" s="96"/>
      <c r="GM237" s="96"/>
      <c r="GN237" s="96"/>
      <c r="GO237" s="96"/>
      <c r="GP237" s="96"/>
      <c r="GQ237" s="96"/>
      <c r="HI237" s="85"/>
      <c r="HJ237" s="86"/>
      <c r="HK237" s="86"/>
      <c r="HL237" s="86"/>
      <c r="HM237" s="86"/>
      <c r="HN237" s="86"/>
      <c r="HO237" s="86"/>
      <c r="HP237" s="86"/>
      <c r="HQ237" s="86"/>
      <c r="HR237" s="86"/>
      <c r="HS237" s="86"/>
      <c r="HT237" s="86"/>
      <c r="HU237" s="87"/>
      <c r="IA237" s="105"/>
      <c r="IB237" s="86"/>
      <c r="IC237" s="86"/>
      <c r="ID237" s="86"/>
      <c r="IE237" s="86"/>
      <c r="IF237" s="86"/>
      <c r="IG237" s="86"/>
      <c r="IH237" s="86"/>
      <c r="II237" s="86"/>
      <c r="IJ237" s="86"/>
      <c r="IK237" s="86"/>
      <c r="IL237" s="86"/>
      <c r="IM237" s="86"/>
      <c r="IN237" s="86"/>
      <c r="IO237" s="86"/>
      <c r="IP237" s="86"/>
      <c r="IQ237" s="86"/>
      <c r="IR237" s="86"/>
      <c r="IS237" s="86"/>
      <c r="IT237" s="86"/>
      <c r="IU237" s="86"/>
      <c r="IV237" s="106"/>
      <c r="IY237" s="105"/>
      <c r="IZ237" s="86"/>
      <c r="JA237" s="86"/>
      <c r="JB237" s="86"/>
      <c r="JC237" s="86"/>
      <c r="JD237" s="86"/>
      <c r="JE237" s="86"/>
      <c r="JF237" s="86"/>
      <c r="JG237" s="86"/>
      <c r="JH237" s="86"/>
      <c r="JI237" s="86"/>
      <c r="JJ237" s="86"/>
      <c r="JK237" s="86"/>
      <c r="JL237" s="86"/>
      <c r="JM237" s="86"/>
      <c r="JN237" s="86"/>
      <c r="JO237" s="86"/>
      <c r="JP237" s="86"/>
      <c r="JQ237" s="86"/>
      <c r="JR237" s="86"/>
      <c r="JS237" s="86"/>
      <c r="JT237" s="86"/>
      <c r="JU237" s="86"/>
      <c r="JV237" s="86"/>
      <c r="JW237" s="86"/>
      <c r="JX237" s="86"/>
      <c r="JY237" s="86"/>
      <c r="JZ237" s="86"/>
      <c r="KA237" s="86"/>
      <c r="KB237" s="86"/>
      <c r="KC237" s="86"/>
      <c r="KD237" s="86"/>
      <c r="KE237" s="86"/>
      <c r="KF237" s="106"/>
    </row>
    <row r="238" spans="28:292" ht="15.75" hidden="1" customHeight="1" x14ac:dyDescent="0.45">
      <c r="AB238" s="571"/>
      <c r="AC238" s="572"/>
      <c r="AD238" s="572"/>
      <c r="AE238" s="572"/>
      <c r="AF238" s="572"/>
      <c r="AG238" s="572"/>
      <c r="AH238" s="572"/>
      <c r="AI238" s="572"/>
      <c r="AJ238" s="572"/>
      <c r="AK238" s="572"/>
      <c r="AL238" s="572"/>
      <c r="AM238" s="572"/>
      <c r="AN238" s="572"/>
      <c r="AO238" s="573"/>
      <c r="DA238" s="95"/>
      <c r="DB238" s="96"/>
      <c r="DC238" s="96"/>
      <c r="DD238" s="96"/>
      <c r="DE238" s="96"/>
      <c r="DF238" s="96"/>
      <c r="DG238" s="96"/>
      <c r="DQ238" s="96"/>
      <c r="DR238" s="96"/>
      <c r="DS238" s="96"/>
      <c r="DT238" s="96"/>
      <c r="DU238" s="96"/>
      <c r="DV238" s="96"/>
      <c r="EX238" s="96"/>
      <c r="EY238" s="96"/>
      <c r="EZ238" s="96"/>
      <c r="FA238" s="96"/>
      <c r="FB238" s="96"/>
      <c r="FC238" s="96"/>
      <c r="FD238" s="96"/>
      <c r="FE238" s="96"/>
      <c r="FF238" s="96"/>
      <c r="FG238" s="96"/>
      <c r="FH238" s="96"/>
      <c r="GA238" s="96"/>
      <c r="GB238" s="96"/>
      <c r="GC238" s="96"/>
      <c r="GD238" s="96"/>
      <c r="GE238" s="96"/>
      <c r="GF238" s="96"/>
      <c r="GG238" s="96"/>
      <c r="GH238" s="96"/>
      <c r="GI238" s="96"/>
      <c r="GJ238" s="96"/>
      <c r="GK238" s="96"/>
      <c r="GL238" s="96"/>
      <c r="GM238" s="96"/>
      <c r="GN238" s="96"/>
      <c r="GO238" s="96"/>
      <c r="GP238" s="96"/>
      <c r="GQ238" s="96"/>
      <c r="HI238" s="85"/>
      <c r="HJ238" s="86"/>
      <c r="HK238" s="86"/>
      <c r="HL238" s="86"/>
      <c r="HM238" s="86"/>
      <c r="HN238" s="86"/>
      <c r="HO238" s="86"/>
      <c r="HP238" s="86"/>
      <c r="HQ238" s="86"/>
      <c r="HR238" s="86"/>
      <c r="HS238" s="86"/>
      <c r="HT238" s="86"/>
      <c r="HU238" s="87"/>
      <c r="IA238" s="105"/>
      <c r="IB238" s="86"/>
      <c r="IC238" s="86"/>
      <c r="ID238" s="86"/>
      <c r="IE238" s="86"/>
      <c r="IF238" s="86"/>
      <c r="IG238" s="86"/>
      <c r="IH238" s="86"/>
      <c r="II238" s="86"/>
      <c r="IJ238" s="86"/>
      <c r="IK238" s="86"/>
      <c r="IL238" s="86"/>
      <c r="IM238" s="86"/>
      <c r="IN238" s="86"/>
      <c r="IO238" s="86"/>
      <c r="IP238" s="86"/>
      <c r="IQ238" s="86"/>
      <c r="IR238" s="86"/>
      <c r="IS238" s="86"/>
      <c r="IT238" s="86"/>
      <c r="IU238" s="86"/>
      <c r="IV238" s="106"/>
      <c r="IY238" s="105"/>
      <c r="IZ238" s="86"/>
      <c r="JA238" s="86"/>
      <c r="JB238" s="86"/>
      <c r="JC238" s="86"/>
      <c r="JD238" s="86"/>
      <c r="JE238" s="86"/>
      <c r="JF238" s="86"/>
      <c r="JG238" s="86"/>
      <c r="JH238" s="86"/>
      <c r="JI238" s="86"/>
      <c r="JJ238" s="86"/>
      <c r="JK238" s="86"/>
      <c r="JL238" s="86"/>
      <c r="JM238" s="86"/>
      <c r="JN238" s="86"/>
      <c r="JO238" s="86"/>
      <c r="JP238" s="86"/>
      <c r="JQ238" s="86"/>
      <c r="JR238" s="86"/>
      <c r="JS238" s="86"/>
      <c r="JT238" s="86"/>
      <c r="JU238" s="86"/>
      <c r="JV238" s="86"/>
      <c r="JW238" s="86"/>
      <c r="JX238" s="86"/>
      <c r="JY238" s="86"/>
      <c r="JZ238" s="86"/>
      <c r="KA238" s="86"/>
      <c r="KB238" s="86"/>
      <c r="KC238" s="86"/>
      <c r="KD238" s="86"/>
      <c r="KE238" s="86"/>
      <c r="KF238" s="106"/>
    </row>
    <row r="239" spans="28:292" ht="15.75" hidden="1" customHeight="1" x14ac:dyDescent="0.45">
      <c r="AB239" s="571"/>
      <c r="AC239" s="572"/>
      <c r="AD239" s="572"/>
      <c r="AE239" s="572"/>
      <c r="AF239" s="572"/>
      <c r="AG239" s="572"/>
      <c r="AH239" s="572"/>
      <c r="AI239" s="572"/>
      <c r="AJ239" s="572"/>
      <c r="AK239" s="572"/>
      <c r="AL239" s="572"/>
      <c r="AM239" s="572"/>
      <c r="AN239" s="572"/>
      <c r="AO239" s="573"/>
      <c r="DA239" s="95"/>
      <c r="DB239" s="96"/>
      <c r="DC239" s="96"/>
      <c r="DD239" s="96"/>
      <c r="DE239" s="96"/>
      <c r="DF239" s="96"/>
      <c r="DG239" s="96"/>
      <c r="DQ239" s="96"/>
      <c r="DR239" s="96"/>
      <c r="DS239" s="96"/>
      <c r="DT239" s="96"/>
      <c r="DU239" s="96"/>
      <c r="DV239" s="96"/>
      <c r="EX239" s="96"/>
      <c r="EY239" s="96"/>
      <c r="EZ239" s="96"/>
      <c r="FA239" s="96"/>
      <c r="FB239" s="96"/>
      <c r="FC239" s="96"/>
      <c r="FD239" s="96"/>
      <c r="FE239" s="96"/>
      <c r="FF239" s="96"/>
      <c r="FG239" s="96"/>
      <c r="FH239" s="96"/>
      <c r="GA239" s="96"/>
      <c r="GB239" s="96"/>
      <c r="GC239" s="96"/>
      <c r="GD239" s="96"/>
      <c r="GE239" s="96"/>
      <c r="GF239" s="96"/>
      <c r="GG239" s="96"/>
      <c r="GH239" s="96"/>
      <c r="GI239" s="96"/>
      <c r="GJ239" s="96"/>
      <c r="GK239" s="96"/>
      <c r="GL239" s="96"/>
      <c r="GM239" s="96"/>
      <c r="GN239" s="96"/>
      <c r="GO239" s="96"/>
      <c r="GP239" s="96"/>
      <c r="GQ239" s="96"/>
      <c r="HI239" s="85"/>
      <c r="HJ239" s="86"/>
      <c r="HK239" s="86"/>
      <c r="HL239" s="86"/>
      <c r="HM239" s="86"/>
      <c r="HN239" s="86"/>
      <c r="HO239" s="86"/>
      <c r="HP239" s="86"/>
      <c r="HQ239" s="86"/>
      <c r="HR239" s="86"/>
      <c r="HS239" s="86"/>
      <c r="HT239" s="86"/>
      <c r="HU239" s="87"/>
      <c r="IA239" s="105"/>
      <c r="IB239" s="86"/>
      <c r="IC239" s="86"/>
      <c r="ID239" s="86"/>
      <c r="IE239" s="86"/>
      <c r="IF239" s="86"/>
      <c r="IG239" s="86"/>
      <c r="IH239" s="86"/>
      <c r="II239" s="86"/>
      <c r="IJ239" s="86"/>
      <c r="IK239" s="86"/>
      <c r="IL239" s="86"/>
      <c r="IM239" s="86"/>
      <c r="IN239" s="86"/>
      <c r="IO239" s="86"/>
      <c r="IP239" s="86"/>
      <c r="IQ239" s="86"/>
      <c r="IR239" s="86"/>
      <c r="IS239" s="86"/>
      <c r="IT239" s="86"/>
      <c r="IU239" s="86"/>
      <c r="IV239" s="106"/>
      <c r="IY239" s="105"/>
      <c r="IZ239" s="86"/>
      <c r="JA239" s="86"/>
      <c r="JB239" s="86"/>
      <c r="JC239" s="86"/>
      <c r="JD239" s="86"/>
      <c r="JE239" s="86"/>
      <c r="JF239" s="86"/>
      <c r="JG239" s="86"/>
      <c r="JH239" s="86"/>
      <c r="JI239" s="86"/>
      <c r="JJ239" s="86"/>
      <c r="JK239" s="86"/>
      <c r="JL239" s="86"/>
      <c r="JM239" s="86"/>
      <c r="JN239" s="86"/>
      <c r="JO239" s="86"/>
      <c r="JP239" s="86"/>
      <c r="JQ239" s="86"/>
      <c r="JR239" s="86"/>
      <c r="JS239" s="86"/>
      <c r="JT239" s="86"/>
      <c r="JU239" s="86"/>
      <c r="JV239" s="86"/>
      <c r="JW239" s="86"/>
      <c r="JX239" s="86"/>
      <c r="JY239" s="86"/>
      <c r="JZ239" s="86"/>
      <c r="KA239" s="86"/>
      <c r="KB239" s="86"/>
      <c r="KC239" s="86"/>
      <c r="KD239" s="86"/>
      <c r="KE239" s="86"/>
      <c r="KF239" s="106"/>
    </row>
    <row r="240" spans="28:292" ht="15.75" hidden="1" customHeight="1" x14ac:dyDescent="0.45">
      <c r="AB240" s="571"/>
      <c r="AC240" s="572"/>
      <c r="AD240" s="572"/>
      <c r="AE240" s="572"/>
      <c r="AF240" s="572"/>
      <c r="AG240" s="572"/>
      <c r="AH240" s="572"/>
      <c r="AI240" s="572"/>
      <c r="AJ240" s="572"/>
      <c r="AK240" s="572"/>
      <c r="AL240" s="572"/>
      <c r="AM240" s="572"/>
      <c r="AN240" s="572"/>
      <c r="AO240" s="573"/>
      <c r="DA240" s="95"/>
      <c r="DB240" s="96"/>
      <c r="DC240" s="96"/>
      <c r="DD240" s="96"/>
      <c r="DE240" s="96"/>
      <c r="DF240" s="96"/>
      <c r="DG240" s="96"/>
      <c r="DQ240" s="96"/>
      <c r="DR240" s="96"/>
      <c r="DS240" s="96"/>
      <c r="DT240" s="96"/>
      <c r="DU240" s="96"/>
      <c r="DV240" s="96"/>
      <c r="EX240" s="96"/>
      <c r="EY240" s="96"/>
      <c r="EZ240" s="96"/>
      <c r="FA240" s="96"/>
      <c r="FB240" s="96"/>
      <c r="FC240" s="96"/>
      <c r="FD240" s="96"/>
      <c r="FE240" s="96"/>
      <c r="FF240" s="96"/>
      <c r="FG240" s="96"/>
      <c r="FH240" s="96"/>
      <c r="GA240" s="96"/>
      <c r="GB240" s="96"/>
      <c r="GC240" s="96"/>
      <c r="GD240" s="96"/>
      <c r="GE240" s="96"/>
      <c r="GF240" s="96"/>
      <c r="GG240" s="96"/>
      <c r="GH240" s="96"/>
      <c r="GI240" s="96"/>
      <c r="GJ240" s="96"/>
      <c r="GK240" s="96"/>
      <c r="GL240" s="96"/>
      <c r="GM240" s="96"/>
      <c r="GN240" s="96"/>
      <c r="GO240" s="96"/>
      <c r="GP240" s="96"/>
      <c r="GQ240" s="96"/>
      <c r="HI240" s="85"/>
      <c r="HJ240" s="86"/>
      <c r="HK240" s="86"/>
      <c r="HL240" s="86"/>
      <c r="HM240" s="86"/>
      <c r="HN240" s="86"/>
      <c r="HO240" s="86"/>
      <c r="HP240" s="86"/>
      <c r="HQ240" s="86"/>
      <c r="HR240" s="86"/>
      <c r="HS240" s="86"/>
      <c r="HT240" s="86"/>
      <c r="HU240" s="87"/>
      <c r="IA240" s="105"/>
      <c r="IB240" s="86"/>
      <c r="IC240" s="86"/>
      <c r="ID240" s="86"/>
      <c r="IE240" s="86"/>
      <c r="IF240" s="86"/>
      <c r="IG240" s="86"/>
      <c r="IH240" s="86"/>
      <c r="II240" s="86"/>
      <c r="IJ240" s="86"/>
      <c r="IK240" s="86"/>
      <c r="IL240" s="86"/>
      <c r="IM240" s="86"/>
      <c r="IN240" s="86"/>
      <c r="IO240" s="86"/>
      <c r="IP240" s="86"/>
      <c r="IQ240" s="86"/>
      <c r="IR240" s="86"/>
      <c r="IS240" s="86"/>
      <c r="IT240" s="86"/>
      <c r="IU240" s="86"/>
      <c r="IV240" s="106"/>
      <c r="IY240" s="105"/>
      <c r="IZ240" s="86"/>
      <c r="JA240" s="86"/>
      <c r="JB240" s="86"/>
      <c r="JC240" s="86"/>
      <c r="JD240" s="86"/>
      <c r="JE240" s="86"/>
      <c r="JF240" s="86"/>
      <c r="JG240" s="86"/>
      <c r="JH240" s="86"/>
      <c r="JI240" s="86"/>
      <c r="JJ240" s="86"/>
      <c r="JK240" s="86"/>
      <c r="JL240" s="86"/>
      <c r="JM240" s="86"/>
      <c r="JN240" s="86"/>
      <c r="JO240" s="86"/>
      <c r="JP240" s="86"/>
      <c r="JQ240" s="86"/>
      <c r="JR240" s="86"/>
      <c r="JS240" s="86"/>
      <c r="JT240" s="86"/>
      <c r="JU240" s="86"/>
      <c r="JV240" s="86"/>
      <c r="JW240" s="86"/>
      <c r="JX240" s="86"/>
      <c r="JY240" s="86"/>
      <c r="JZ240" s="86"/>
      <c r="KA240" s="86"/>
      <c r="KB240" s="86"/>
      <c r="KC240" s="86"/>
      <c r="KD240" s="86"/>
      <c r="KE240" s="86"/>
      <c r="KF240" s="106"/>
    </row>
    <row r="241" spans="10:292" ht="15.75" hidden="1" customHeight="1" x14ac:dyDescent="0.45">
      <c r="AB241" s="571"/>
      <c r="AC241" s="572"/>
      <c r="AD241" s="572"/>
      <c r="AE241" s="572"/>
      <c r="AF241" s="572"/>
      <c r="AG241" s="572"/>
      <c r="AH241" s="572"/>
      <c r="AI241" s="572"/>
      <c r="AJ241" s="572"/>
      <c r="AK241" s="572"/>
      <c r="AL241" s="572"/>
      <c r="AM241" s="572"/>
      <c r="AN241" s="572"/>
      <c r="AO241" s="573"/>
      <c r="DA241" s="95"/>
      <c r="DB241" s="96"/>
      <c r="DC241" s="96"/>
      <c r="DD241" s="96"/>
      <c r="DE241" s="96"/>
      <c r="DF241" s="96"/>
      <c r="DG241" s="96"/>
      <c r="DQ241" s="96"/>
      <c r="DR241" s="96"/>
      <c r="DS241" s="96"/>
      <c r="DT241" s="96"/>
      <c r="DU241" s="96"/>
      <c r="DV241" s="96"/>
      <c r="EX241" s="96"/>
      <c r="EY241" s="96"/>
      <c r="EZ241" s="96"/>
      <c r="FA241" s="96"/>
      <c r="FB241" s="96"/>
      <c r="FC241" s="96"/>
      <c r="FD241" s="96"/>
      <c r="FE241" s="96"/>
      <c r="FF241" s="96"/>
      <c r="FG241" s="96"/>
      <c r="FH241" s="96"/>
      <c r="GA241" s="96"/>
      <c r="GB241" s="96"/>
      <c r="GC241" s="96"/>
      <c r="GD241" s="96"/>
      <c r="GE241" s="96"/>
      <c r="GF241" s="96"/>
      <c r="GG241" s="96"/>
      <c r="GH241" s="96"/>
      <c r="GI241" s="96"/>
      <c r="GJ241" s="96"/>
      <c r="GK241" s="96"/>
      <c r="GL241" s="96"/>
      <c r="GM241" s="96"/>
      <c r="GN241" s="96"/>
      <c r="GO241" s="96"/>
      <c r="GP241" s="96"/>
      <c r="GQ241" s="96"/>
      <c r="HI241" s="85"/>
      <c r="HJ241" s="86"/>
      <c r="HK241" s="86"/>
      <c r="HL241" s="86"/>
      <c r="HM241" s="86"/>
      <c r="HN241" s="86"/>
      <c r="HO241" s="86"/>
      <c r="HP241" s="86"/>
      <c r="HQ241" s="86"/>
      <c r="HR241" s="86"/>
      <c r="HS241" s="86"/>
      <c r="HT241" s="86"/>
      <c r="HU241" s="87"/>
      <c r="IA241" s="105"/>
      <c r="IB241" s="86"/>
      <c r="IC241" s="86"/>
      <c r="ID241" s="86"/>
      <c r="IE241" s="86"/>
      <c r="IF241" s="86"/>
      <c r="IG241" s="86"/>
      <c r="IH241" s="86"/>
      <c r="II241" s="86"/>
      <c r="IJ241" s="86"/>
      <c r="IK241" s="86"/>
      <c r="IL241" s="86"/>
      <c r="IM241" s="86"/>
      <c r="IN241" s="86"/>
      <c r="IO241" s="86"/>
      <c r="IP241" s="86"/>
      <c r="IQ241" s="86"/>
      <c r="IR241" s="86"/>
      <c r="IS241" s="86"/>
      <c r="IT241" s="86"/>
      <c r="IU241" s="86"/>
      <c r="IV241" s="106"/>
      <c r="IY241" s="105"/>
      <c r="IZ241" s="86"/>
      <c r="JA241" s="86"/>
      <c r="JB241" s="86"/>
      <c r="JC241" s="86"/>
      <c r="JD241" s="86"/>
      <c r="JE241" s="86"/>
      <c r="JF241" s="86"/>
      <c r="JG241" s="86"/>
      <c r="JH241" s="86"/>
      <c r="JI241" s="86"/>
      <c r="JJ241" s="86"/>
      <c r="JK241" s="86"/>
      <c r="JL241" s="86"/>
      <c r="JM241" s="86"/>
      <c r="JN241" s="86"/>
      <c r="JO241" s="86"/>
      <c r="JP241" s="86"/>
      <c r="JQ241" s="86"/>
      <c r="JR241" s="86"/>
      <c r="JS241" s="86"/>
      <c r="JT241" s="86"/>
      <c r="JU241" s="86"/>
      <c r="JV241" s="86"/>
      <c r="JW241" s="86"/>
      <c r="JX241" s="86"/>
      <c r="JY241" s="86"/>
      <c r="JZ241" s="86"/>
      <c r="KA241" s="86"/>
      <c r="KB241" s="86"/>
      <c r="KC241" s="86"/>
      <c r="KD241" s="86"/>
      <c r="KE241" s="86"/>
      <c r="KF241" s="106"/>
    </row>
    <row r="242" spans="10:292" ht="15.75" hidden="1" customHeight="1" x14ac:dyDescent="0.45">
      <c r="AB242" s="571"/>
      <c r="AC242" s="572"/>
      <c r="AD242" s="572"/>
      <c r="AE242" s="572"/>
      <c r="AF242" s="572"/>
      <c r="AG242" s="572"/>
      <c r="AH242" s="572"/>
      <c r="AI242" s="572"/>
      <c r="AJ242" s="572"/>
      <c r="AK242" s="572"/>
      <c r="AL242" s="572"/>
      <c r="AM242" s="572"/>
      <c r="AN242" s="572"/>
      <c r="AO242" s="573"/>
      <c r="DA242" s="95"/>
      <c r="DB242" s="96"/>
      <c r="DC242" s="96"/>
      <c r="DD242" s="96"/>
      <c r="DE242" s="96"/>
      <c r="DF242" s="96"/>
      <c r="DG242" s="96"/>
      <c r="DQ242" s="96"/>
      <c r="DR242" s="96"/>
      <c r="DS242" s="96"/>
      <c r="DT242" s="96"/>
      <c r="DU242" s="96"/>
      <c r="DV242" s="96"/>
      <c r="EX242" s="96"/>
      <c r="EY242" s="96"/>
      <c r="EZ242" s="96"/>
      <c r="FA242" s="96"/>
      <c r="FB242" s="96"/>
      <c r="FC242" s="96"/>
      <c r="FD242" s="96"/>
      <c r="FE242" s="96"/>
      <c r="FF242" s="96"/>
      <c r="FG242" s="96"/>
      <c r="FH242" s="96"/>
      <c r="GA242" s="96"/>
      <c r="GB242" s="96"/>
      <c r="GC242" s="96"/>
      <c r="GD242" s="96"/>
      <c r="GE242" s="96"/>
      <c r="GF242" s="96"/>
      <c r="GG242" s="96"/>
      <c r="GH242" s="96"/>
      <c r="GI242" s="96"/>
      <c r="GJ242" s="96"/>
      <c r="GK242" s="96"/>
      <c r="GL242" s="96"/>
      <c r="GM242" s="96"/>
      <c r="GN242" s="96"/>
      <c r="GO242" s="96"/>
      <c r="GP242" s="96"/>
      <c r="GQ242" s="96"/>
      <c r="HI242" s="85"/>
      <c r="HJ242" s="86"/>
      <c r="HK242" s="86"/>
      <c r="HL242" s="86"/>
      <c r="HM242" s="86"/>
      <c r="HN242" s="86"/>
      <c r="HO242" s="86"/>
      <c r="HP242" s="86"/>
      <c r="HQ242" s="86"/>
      <c r="HR242" s="86"/>
      <c r="HS242" s="86"/>
      <c r="HT242" s="86"/>
      <c r="HU242" s="87"/>
      <c r="IA242" s="105"/>
      <c r="IB242" s="86"/>
      <c r="IC242" s="86"/>
      <c r="ID242" s="86"/>
      <c r="IE242" s="86"/>
      <c r="IF242" s="86"/>
      <c r="IG242" s="86"/>
      <c r="IH242" s="86"/>
      <c r="II242" s="86"/>
      <c r="IJ242" s="86"/>
      <c r="IK242" s="86"/>
      <c r="IL242" s="86"/>
      <c r="IM242" s="86"/>
      <c r="IN242" s="86"/>
      <c r="IO242" s="86"/>
      <c r="IP242" s="86"/>
      <c r="IQ242" s="86"/>
      <c r="IR242" s="86"/>
      <c r="IS242" s="86"/>
      <c r="IT242" s="86"/>
      <c r="IU242" s="86"/>
      <c r="IV242" s="106"/>
      <c r="IY242" s="105"/>
      <c r="IZ242" s="86"/>
      <c r="JA242" s="86"/>
      <c r="JB242" s="86"/>
      <c r="JC242" s="86"/>
      <c r="JD242" s="86"/>
      <c r="JE242" s="86"/>
      <c r="JF242" s="86"/>
      <c r="JG242" s="86"/>
      <c r="JH242" s="86"/>
      <c r="JI242" s="86"/>
      <c r="JJ242" s="86"/>
      <c r="JK242" s="86"/>
      <c r="JL242" s="86"/>
      <c r="JM242" s="86"/>
      <c r="JN242" s="86"/>
      <c r="JO242" s="86"/>
      <c r="JP242" s="86"/>
      <c r="JQ242" s="86"/>
      <c r="JR242" s="86"/>
      <c r="JS242" s="86"/>
      <c r="JT242" s="86"/>
      <c r="JU242" s="86"/>
      <c r="JV242" s="86"/>
      <c r="JW242" s="86"/>
      <c r="JX242" s="86"/>
      <c r="JY242" s="86"/>
      <c r="JZ242" s="86"/>
      <c r="KA242" s="86"/>
      <c r="KB242" s="86"/>
      <c r="KC242" s="86"/>
      <c r="KD242" s="86"/>
      <c r="KE242" s="86"/>
      <c r="KF242" s="106"/>
    </row>
    <row r="243" spans="10:292" ht="15.75" hidden="1" customHeight="1" x14ac:dyDescent="0.45">
      <c r="AB243" s="571"/>
      <c r="AC243" s="572"/>
      <c r="AD243" s="572"/>
      <c r="AE243" s="572"/>
      <c r="AF243" s="572"/>
      <c r="AG243" s="572"/>
      <c r="AH243" s="572"/>
      <c r="AI243" s="572"/>
      <c r="AJ243" s="572"/>
      <c r="AK243" s="572"/>
      <c r="AL243" s="572"/>
      <c r="AM243" s="572"/>
      <c r="AN243" s="572"/>
      <c r="AO243" s="573"/>
      <c r="DA243" s="95"/>
      <c r="DB243" s="96"/>
      <c r="DC243" s="96"/>
      <c r="DD243" s="96"/>
      <c r="DE243" s="96"/>
      <c r="DF243" s="96"/>
      <c r="DG243" s="96"/>
      <c r="DQ243" s="96"/>
      <c r="DR243" s="96"/>
      <c r="DS243" s="96"/>
      <c r="DT243" s="96"/>
      <c r="DU243" s="96"/>
      <c r="DV243" s="96"/>
      <c r="EX243" s="96"/>
      <c r="EY243" s="96"/>
      <c r="EZ243" s="96"/>
      <c r="FA243" s="96"/>
      <c r="FB243" s="96"/>
      <c r="FC243" s="96"/>
      <c r="FD243" s="96"/>
      <c r="FE243" s="96"/>
      <c r="FF243" s="96"/>
      <c r="FG243" s="96"/>
      <c r="FH243" s="96"/>
      <c r="GA243" s="96"/>
      <c r="GB243" s="96"/>
      <c r="GC243" s="96"/>
      <c r="GD243" s="96"/>
      <c r="GE243" s="96"/>
      <c r="GF243" s="96"/>
      <c r="GG243" s="96"/>
      <c r="GH243" s="96"/>
      <c r="GI243" s="96"/>
      <c r="GJ243" s="96"/>
      <c r="GK243" s="96"/>
      <c r="GL243" s="96"/>
      <c r="GM243" s="96"/>
      <c r="GN243" s="96"/>
      <c r="GO243" s="96"/>
      <c r="GP243" s="96"/>
      <c r="GQ243" s="96"/>
      <c r="HI243" s="85"/>
      <c r="HJ243" s="86"/>
      <c r="HK243" s="86"/>
      <c r="HL243" s="86"/>
      <c r="HM243" s="86"/>
      <c r="HN243" s="86"/>
      <c r="HO243" s="86"/>
      <c r="HP243" s="86"/>
      <c r="HQ243" s="86"/>
      <c r="HR243" s="86"/>
      <c r="HS243" s="86"/>
      <c r="HT243" s="86"/>
      <c r="HU243" s="87"/>
      <c r="IA243" s="105"/>
      <c r="IB243" s="86"/>
      <c r="IC243" s="86"/>
      <c r="ID243" s="86"/>
      <c r="IE243" s="86"/>
      <c r="IF243" s="86"/>
      <c r="IG243" s="86"/>
      <c r="IH243" s="86"/>
      <c r="II243" s="86"/>
      <c r="IJ243" s="86"/>
      <c r="IK243" s="86"/>
      <c r="IL243" s="86"/>
      <c r="IM243" s="86"/>
      <c r="IN243" s="86"/>
      <c r="IO243" s="86"/>
      <c r="IP243" s="86"/>
      <c r="IQ243" s="86"/>
      <c r="IR243" s="86"/>
      <c r="IS243" s="86"/>
      <c r="IT243" s="86"/>
      <c r="IU243" s="86"/>
      <c r="IV243" s="106"/>
      <c r="IY243" s="105"/>
      <c r="IZ243" s="86"/>
      <c r="JA243" s="86"/>
      <c r="JB243" s="86"/>
      <c r="JC243" s="86"/>
      <c r="JD243" s="86"/>
      <c r="JE243" s="86"/>
      <c r="JF243" s="86"/>
      <c r="JG243" s="86"/>
      <c r="JH243" s="86"/>
      <c r="JI243" s="86"/>
      <c r="JJ243" s="86"/>
      <c r="JK243" s="86"/>
      <c r="JL243" s="86"/>
      <c r="JM243" s="86"/>
      <c r="JN243" s="86"/>
      <c r="JO243" s="86"/>
      <c r="JP243" s="86"/>
      <c r="JQ243" s="86"/>
      <c r="JR243" s="86"/>
      <c r="JS243" s="86"/>
      <c r="JT243" s="86"/>
      <c r="JU243" s="86"/>
      <c r="JV243" s="86"/>
      <c r="JW243" s="86"/>
      <c r="JX243" s="86"/>
      <c r="JY243" s="86"/>
      <c r="JZ243" s="86"/>
      <c r="KA243" s="86"/>
      <c r="KB243" s="86"/>
      <c r="KC243" s="86"/>
      <c r="KD243" s="86"/>
      <c r="KE243" s="86"/>
      <c r="KF243" s="106"/>
    </row>
    <row r="244" spans="10:292" ht="15.75" hidden="1" customHeight="1" x14ac:dyDescent="0.45">
      <c r="AB244" s="571"/>
      <c r="AC244" s="572"/>
      <c r="AD244" s="572"/>
      <c r="AE244" s="572"/>
      <c r="AF244" s="572"/>
      <c r="AG244" s="572"/>
      <c r="AH244" s="572"/>
      <c r="AI244" s="572"/>
      <c r="AJ244" s="572"/>
      <c r="AK244" s="572"/>
      <c r="AL244" s="572"/>
      <c r="AM244" s="572"/>
      <c r="AN244" s="572"/>
      <c r="AO244" s="573"/>
      <c r="DA244" s="95"/>
      <c r="DB244" s="96"/>
      <c r="DC244" s="96"/>
      <c r="DD244" s="96"/>
      <c r="DE244" s="96"/>
      <c r="DF244" s="96"/>
      <c r="DG244" s="96"/>
      <c r="DQ244" s="96"/>
      <c r="DR244" s="96"/>
      <c r="DS244" s="96"/>
      <c r="DT244" s="96"/>
      <c r="DU244" s="96"/>
      <c r="DV244" s="96"/>
      <c r="EX244" s="96"/>
      <c r="EY244" s="96"/>
      <c r="EZ244" s="96"/>
      <c r="FA244" s="96"/>
      <c r="FB244" s="96"/>
      <c r="FC244" s="96"/>
      <c r="FD244" s="96"/>
      <c r="FE244" s="96"/>
      <c r="FF244" s="96"/>
      <c r="FG244" s="96"/>
      <c r="FH244" s="96"/>
      <c r="GA244" s="96"/>
      <c r="GB244" s="96"/>
      <c r="GC244" s="96"/>
      <c r="GD244" s="96"/>
      <c r="GE244" s="96"/>
      <c r="GF244" s="96"/>
      <c r="GG244" s="96"/>
      <c r="GH244" s="96"/>
      <c r="GI244" s="96"/>
      <c r="GJ244" s="96"/>
      <c r="GK244" s="96"/>
      <c r="GL244" s="96"/>
      <c r="GM244" s="96"/>
      <c r="GN244" s="96"/>
      <c r="GO244" s="96"/>
      <c r="GP244" s="96"/>
      <c r="GQ244" s="96"/>
      <c r="HI244" s="85"/>
      <c r="HJ244" s="86"/>
      <c r="HK244" s="86"/>
      <c r="HL244" s="86"/>
      <c r="HM244" s="86"/>
      <c r="HN244" s="86"/>
      <c r="HO244" s="86"/>
      <c r="HP244" s="86"/>
      <c r="HQ244" s="86"/>
      <c r="HR244" s="86"/>
      <c r="HS244" s="86"/>
      <c r="HT244" s="86"/>
      <c r="HU244" s="87"/>
      <c r="IA244" s="105"/>
      <c r="IB244" s="86"/>
      <c r="IC244" s="86"/>
      <c r="ID244" s="86"/>
      <c r="IE244" s="86"/>
      <c r="IF244" s="86"/>
      <c r="IG244" s="86"/>
      <c r="IH244" s="86"/>
      <c r="II244" s="86"/>
      <c r="IJ244" s="86"/>
      <c r="IK244" s="86"/>
      <c r="IL244" s="86"/>
      <c r="IM244" s="86"/>
      <c r="IN244" s="86"/>
      <c r="IO244" s="86"/>
      <c r="IP244" s="86"/>
      <c r="IQ244" s="86"/>
      <c r="IR244" s="86"/>
      <c r="IS244" s="86"/>
      <c r="IT244" s="86"/>
      <c r="IU244" s="86"/>
      <c r="IV244" s="106"/>
      <c r="IY244" s="105"/>
      <c r="IZ244" s="86"/>
      <c r="JA244" s="86"/>
      <c r="JB244" s="86"/>
      <c r="JC244" s="86"/>
      <c r="JD244" s="86"/>
      <c r="JE244" s="86"/>
      <c r="JF244" s="86"/>
      <c r="JG244" s="86"/>
      <c r="JH244" s="86"/>
      <c r="JI244" s="86"/>
      <c r="JJ244" s="86"/>
      <c r="JK244" s="86"/>
      <c r="JL244" s="86"/>
      <c r="JM244" s="86"/>
      <c r="JN244" s="86"/>
      <c r="JO244" s="86"/>
      <c r="JP244" s="86"/>
      <c r="JQ244" s="86"/>
      <c r="JR244" s="86"/>
      <c r="JS244" s="86"/>
      <c r="JT244" s="86"/>
      <c r="JU244" s="86"/>
      <c r="JV244" s="86"/>
      <c r="JW244" s="86"/>
      <c r="JX244" s="86"/>
      <c r="JY244" s="86"/>
      <c r="JZ244" s="86"/>
      <c r="KA244" s="86"/>
      <c r="KB244" s="86"/>
      <c r="KC244" s="86"/>
      <c r="KD244" s="86"/>
      <c r="KE244" s="86"/>
      <c r="KF244" s="106"/>
    </row>
    <row r="245" spans="10:292" ht="15.75" hidden="1" customHeight="1" x14ac:dyDescent="0.45">
      <c r="AB245" s="571"/>
      <c r="AC245" s="572"/>
      <c r="AD245" s="572"/>
      <c r="AE245" s="572"/>
      <c r="AF245" s="572"/>
      <c r="AG245" s="572"/>
      <c r="AH245" s="572"/>
      <c r="AI245" s="572"/>
      <c r="AJ245" s="572"/>
      <c r="AK245" s="572"/>
      <c r="AL245" s="572"/>
      <c r="AM245" s="572"/>
      <c r="AN245" s="572"/>
      <c r="AO245" s="573"/>
      <c r="DA245" s="95"/>
      <c r="DB245" s="96"/>
      <c r="DC245" s="96"/>
      <c r="DD245" s="96"/>
      <c r="DE245" s="96"/>
      <c r="DF245" s="96"/>
      <c r="DG245" s="96"/>
      <c r="DQ245" s="96"/>
      <c r="DR245" s="96"/>
      <c r="DS245" s="96"/>
      <c r="DT245" s="96"/>
      <c r="DU245" s="96"/>
      <c r="DV245" s="96"/>
      <c r="EX245" s="96"/>
      <c r="EY245" s="96"/>
      <c r="EZ245" s="96"/>
      <c r="FA245" s="96"/>
      <c r="FB245" s="96"/>
      <c r="FC245" s="96"/>
      <c r="FD245" s="96"/>
      <c r="FE245" s="96"/>
      <c r="FF245" s="96"/>
      <c r="FG245" s="96"/>
      <c r="FH245" s="96"/>
      <c r="GA245" s="96"/>
      <c r="GB245" s="96"/>
      <c r="GC245" s="96"/>
      <c r="GD245" s="96"/>
      <c r="GE245" s="96"/>
      <c r="GF245" s="96"/>
      <c r="GG245" s="96"/>
      <c r="GH245" s="96"/>
      <c r="GI245" s="96"/>
      <c r="GJ245" s="96"/>
      <c r="GK245" s="96"/>
      <c r="GL245" s="96"/>
      <c r="GM245" s="96"/>
      <c r="GN245" s="96"/>
      <c r="GO245" s="96"/>
      <c r="GP245" s="96"/>
      <c r="GQ245" s="96"/>
      <c r="HI245" s="85"/>
      <c r="HJ245" s="86"/>
      <c r="HK245" s="86"/>
      <c r="HL245" s="86"/>
      <c r="HM245" s="86"/>
      <c r="HN245" s="86"/>
      <c r="HO245" s="86"/>
      <c r="HP245" s="86"/>
      <c r="HQ245" s="86"/>
      <c r="HR245" s="86"/>
      <c r="HS245" s="86"/>
      <c r="HT245" s="86"/>
      <c r="HU245" s="87"/>
      <c r="IA245" s="105"/>
      <c r="IB245" s="86"/>
      <c r="IC245" s="86"/>
      <c r="ID245" s="86"/>
      <c r="IE245" s="86"/>
      <c r="IF245" s="86"/>
      <c r="IG245" s="86"/>
      <c r="IH245" s="86"/>
      <c r="II245" s="86"/>
      <c r="IJ245" s="86"/>
      <c r="IK245" s="86"/>
      <c r="IL245" s="86"/>
      <c r="IM245" s="86"/>
      <c r="IN245" s="86"/>
      <c r="IO245" s="86"/>
      <c r="IP245" s="86"/>
      <c r="IQ245" s="86"/>
      <c r="IR245" s="86"/>
      <c r="IS245" s="86"/>
      <c r="IT245" s="86"/>
      <c r="IU245" s="86"/>
      <c r="IV245" s="106"/>
      <c r="IY245" s="105"/>
      <c r="IZ245" s="86"/>
      <c r="JA245" s="86"/>
      <c r="JB245" s="86"/>
      <c r="JC245" s="86"/>
      <c r="JD245" s="86"/>
      <c r="JE245" s="86"/>
      <c r="JF245" s="86"/>
      <c r="JG245" s="86"/>
      <c r="JH245" s="86"/>
      <c r="JI245" s="86"/>
      <c r="JJ245" s="86"/>
      <c r="JK245" s="86"/>
      <c r="JL245" s="86"/>
      <c r="JM245" s="86"/>
      <c r="JN245" s="86"/>
      <c r="JO245" s="86"/>
      <c r="JP245" s="86"/>
      <c r="JQ245" s="86"/>
      <c r="JR245" s="86"/>
      <c r="JS245" s="86"/>
      <c r="JT245" s="86"/>
      <c r="JU245" s="86"/>
      <c r="JV245" s="86"/>
      <c r="JW245" s="86"/>
      <c r="JX245" s="86"/>
      <c r="JY245" s="86"/>
      <c r="JZ245" s="86"/>
      <c r="KA245" s="86"/>
      <c r="KB245" s="86"/>
      <c r="KC245" s="86"/>
      <c r="KD245" s="86"/>
      <c r="KE245" s="86"/>
      <c r="KF245" s="106"/>
    </row>
    <row r="246" spans="10:292" ht="15.75" hidden="1" customHeight="1" x14ac:dyDescent="0.45">
      <c r="AB246" s="571"/>
      <c r="AC246" s="572"/>
      <c r="AD246" s="572"/>
      <c r="AE246" s="572"/>
      <c r="AF246" s="572"/>
      <c r="AG246" s="572"/>
      <c r="AH246" s="572"/>
      <c r="AI246" s="572"/>
      <c r="AJ246" s="572"/>
      <c r="AK246" s="572"/>
      <c r="AL246" s="572"/>
      <c r="AM246" s="572"/>
      <c r="AN246" s="572"/>
      <c r="AO246" s="573"/>
      <c r="DA246" s="95"/>
      <c r="DB246" s="96"/>
      <c r="DC246" s="96"/>
      <c r="DD246" s="96"/>
      <c r="DE246" s="96"/>
      <c r="DF246" s="96"/>
      <c r="DG246" s="96"/>
      <c r="DQ246" s="96"/>
      <c r="DR246" s="96"/>
      <c r="DS246" s="96"/>
      <c r="DT246" s="96"/>
      <c r="DU246" s="96"/>
      <c r="DV246" s="96"/>
      <c r="EX246" s="96"/>
      <c r="EY246" s="96"/>
      <c r="EZ246" s="96"/>
      <c r="FA246" s="96"/>
      <c r="FB246" s="96"/>
      <c r="FC246" s="96"/>
      <c r="FD246" s="96"/>
      <c r="FE246" s="96"/>
      <c r="FF246" s="96"/>
      <c r="FG246" s="96"/>
      <c r="FH246" s="96"/>
      <c r="GA246" s="96"/>
      <c r="GB246" s="96"/>
      <c r="GC246" s="96"/>
      <c r="GD246" s="96"/>
      <c r="GE246" s="96"/>
      <c r="GF246" s="96"/>
      <c r="GG246" s="96"/>
      <c r="GH246" s="96"/>
      <c r="GI246" s="96"/>
      <c r="GJ246" s="96"/>
      <c r="GK246" s="96"/>
      <c r="GL246" s="96"/>
      <c r="GM246" s="96"/>
      <c r="GN246" s="96"/>
      <c r="GO246" s="96"/>
      <c r="GP246" s="96"/>
      <c r="GQ246" s="96"/>
      <c r="HI246" s="85"/>
      <c r="HJ246" s="86"/>
      <c r="HK246" s="86"/>
      <c r="HL246" s="86"/>
      <c r="HM246" s="86"/>
      <c r="HN246" s="86"/>
      <c r="HO246" s="86"/>
      <c r="HP246" s="86"/>
      <c r="HQ246" s="86"/>
      <c r="HR246" s="86"/>
      <c r="HS246" s="86"/>
      <c r="HT246" s="86"/>
      <c r="HU246" s="87"/>
      <c r="IA246" s="105"/>
      <c r="IB246" s="86"/>
      <c r="IC246" s="86"/>
      <c r="ID246" s="86"/>
      <c r="IE246" s="86"/>
      <c r="IF246" s="86"/>
      <c r="IG246" s="86"/>
      <c r="IH246" s="86"/>
      <c r="II246" s="86"/>
      <c r="IJ246" s="86"/>
      <c r="IK246" s="86"/>
      <c r="IL246" s="86"/>
      <c r="IM246" s="86"/>
      <c r="IN246" s="86"/>
      <c r="IO246" s="86"/>
      <c r="IP246" s="86"/>
      <c r="IQ246" s="86"/>
      <c r="IR246" s="86"/>
      <c r="IS246" s="86"/>
      <c r="IT246" s="86"/>
      <c r="IU246" s="86"/>
      <c r="IV246" s="106"/>
      <c r="IY246" s="105"/>
      <c r="IZ246" s="86"/>
      <c r="JA246" s="86"/>
      <c r="JB246" s="86"/>
      <c r="JC246" s="86"/>
      <c r="JD246" s="86"/>
      <c r="JE246" s="86"/>
      <c r="JF246" s="86"/>
      <c r="JG246" s="86"/>
      <c r="JH246" s="86"/>
      <c r="JI246" s="86"/>
      <c r="JJ246" s="86"/>
      <c r="JK246" s="86"/>
      <c r="JL246" s="86"/>
      <c r="JM246" s="86"/>
      <c r="JN246" s="86"/>
      <c r="JO246" s="86"/>
      <c r="JP246" s="86"/>
      <c r="JQ246" s="86"/>
      <c r="JR246" s="86"/>
      <c r="JS246" s="86"/>
      <c r="JT246" s="86"/>
      <c r="JU246" s="86"/>
      <c r="JV246" s="86"/>
      <c r="JW246" s="86"/>
      <c r="JX246" s="86"/>
      <c r="JY246" s="86"/>
      <c r="JZ246" s="86"/>
      <c r="KA246" s="86"/>
      <c r="KB246" s="86"/>
      <c r="KC246" s="86"/>
      <c r="KD246" s="86"/>
      <c r="KE246" s="86"/>
      <c r="KF246" s="106"/>
    </row>
    <row r="247" spans="10:292" ht="15.75" hidden="1" customHeight="1" x14ac:dyDescent="0.45">
      <c r="AB247" s="571"/>
      <c r="AC247" s="572"/>
      <c r="AD247" s="572"/>
      <c r="AE247" s="572"/>
      <c r="AF247" s="572"/>
      <c r="AG247" s="572"/>
      <c r="AH247" s="572"/>
      <c r="AI247" s="572"/>
      <c r="AJ247" s="572"/>
      <c r="AK247" s="572"/>
      <c r="AL247" s="572"/>
      <c r="AM247" s="572"/>
      <c r="AN247" s="572"/>
      <c r="AO247" s="573"/>
      <c r="DA247" s="95"/>
      <c r="DB247" s="96"/>
      <c r="DC247" s="96"/>
      <c r="DD247" s="96"/>
      <c r="DE247" s="96"/>
      <c r="DF247" s="96"/>
      <c r="DG247" s="96"/>
      <c r="DQ247" s="96"/>
      <c r="DR247" s="96"/>
      <c r="DS247" s="96"/>
      <c r="DT247" s="96"/>
      <c r="DU247" s="96"/>
      <c r="DV247" s="96"/>
      <c r="EX247" s="96"/>
      <c r="EY247" s="96"/>
      <c r="EZ247" s="96"/>
      <c r="FA247" s="96"/>
      <c r="FB247" s="96"/>
      <c r="FC247" s="96"/>
      <c r="FD247" s="96"/>
      <c r="FE247" s="96"/>
      <c r="FF247" s="96"/>
      <c r="FG247" s="96"/>
      <c r="FH247" s="96"/>
      <c r="GA247" s="96"/>
      <c r="GB247" s="96"/>
      <c r="GC247" s="96"/>
      <c r="GD247" s="96"/>
      <c r="GE247" s="96"/>
      <c r="GF247" s="96"/>
      <c r="GG247" s="96"/>
      <c r="GH247" s="96"/>
      <c r="GI247" s="96"/>
      <c r="GJ247" s="96"/>
      <c r="GK247" s="96"/>
      <c r="GL247" s="96"/>
      <c r="GM247" s="96"/>
      <c r="GN247" s="96"/>
      <c r="GO247" s="96"/>
      <c r="GP247" s="96"/>
      <c r="GQ247" s="96"/>
      <c r="HI247" s="85"/>
      <c r="HJ247" s="86"/>
      <c r="HK247" s="86"/>
      <c r="HL247" s="86"/>
      <c r="HM247" s="86"/>
      <c r="HN247" s="86"/>
      <c r="HO247" s="86"/>
      <c r="HP247" s="86"/>
      <c r="HQ247" s="86"/>
      <c r="HR247" s="86"/>
      <c r="HS247" s="86"/>
      <c r="HT247" s="86"/>
      <c r="HU247" s="87"/>
      <c r="IA247" s="105"/>
      <c r="IB247" s="86"/>
      <c r="IC247" s="86"/>
      <c r="ID247" s="86"/>
      <c r="IE247" s="86"/>
      <c r="IF247" s="86"/>
      <c r="IG247" s="86"/>
      <c r="IH247" s="86"/>
      <c r="II247" s="86"/>
      <c r="IJ247" s="86"/>
      <c r="IK247" s="86"/>
      <c r="IL247" s="86"/>
      <c r="IM247" s="86"/>
      <c r="IN247" s="86"/>
      <c r="IO247" s="86"/>
      <c r="IP247" s="86"/>
      <c r="IQ247" s="86"/>
      <c r="IR247" s="86"/>
      <c r="IS247" s="86"/>
      <c r="IT247" s="86"/>
      <c r="IU247" s="86"/>
      <c r="IV247" s="106"/>
      <c r="IY247" s="105"/>
      <c r="IZ247" s="86"/>
      <c r="JA247" s="86"/>
      <c r="JB247" s="86"/>
      <c r="JC247" s="86"/>
      <c r="JD247" s="86"/>
      <c r="JE247" s="86"/>
      <c r="JF247" s="86"/>
      <c r="JG247" s="86"/>
      <c r="JH247" s="86"/>
      <c r="JI247" s="86"/>
      <c r="JJ247" s="86"/>
      <c r="JK247" s="86"/>
      <c r="JL247" s="86"/>
      <c r="JM247" s="86"/>
      <c r="JN247" s="86"/>
      <c r="JO247" s="86"/>
      <c r="JP247" s="86"/>
      <c r="JQ247" s="86"/>
      <c r="JR247" s="86"/>
      <c r="JS247" s="86"/>
      <c r="JT247" s="86"/>
      <c r="JU247" s="86"/>
      <c r="JV247" s="86"/>
      <c r="JW247" s="86"/>
      <c r="JX247" s="86"/>
      <c r="JY247" s="86"/>
      <c r="JZ247" s="86"/>
      <c r="KA247" s="86"/>
      <c r="KB247" s="86"/>
      <c r="KC247" s="86"/>
      <c r="KD247" s="86"/>
      <c r="KE247" s="86"/>
      <c r="KF247" s="106"/>
    </row>
    <row r="248" spans="10:292" ht="15.75" hidden="1" customHeight="1" x14ac:dyDescent="0.45">
      <c r="AB248" s="571"/>
      <c r="AC248" s="572"/>
      <c r="AD248" s="572"/>
      <c r="AE248" s="572"/>
      <c r="AF248" s="572"/>
      <c r="AG248" s="572"/>
      <c r="AH248" s="572"/>
      <c r="AI248" s="572"/>
      <c r="AJ248" s="572"/>
      <c r="AK248" s="572"/>
      <c r="AL248" s="572"/>
      <c r="AM248" s="572"/>
      <c r="AN248" s="572"/>
      <c r="AO248" s="573"/>
      <c r="DA248" s="95"/>
      <c r="DB248" s="96"/>
      <c r="DC248" s="96"/>
      <c r="DD248" s="96"/>
      <c r="DE248" s="96"/>
      <c r="DF248" s="96"/>
      <c r="DG248" s="96"/>
      <c r="DQ248" s="96"/>
      <c r="DR248" s="96"/>
      <c r="DS248" s="96"/>
      <c r="DT248" s="96"/>
      <c r="DU248" s="96"/>
      <c r="DV248" s="96"/>
      <c r="EX248" s="96"/>
      <c r="EY248" s="96"/>
      <c r="EZ248" s="96"/>
      <c r="FA248" s="96"/>
      <c r="FB248" s="96"/>
      <c r="FC248" s="96"/>
      <c r="FD248" s="96"/>
      <c r="FE248" s="96"/>
      <c r="FF248" s="96"/>
      <c r="FG248" s="96"/>
      <c r="FH248" s="96"/>
      <c r="GA248" s="96"/>
      <c r="GB248" s="96"/>
      <c r="GC248" s="96"/>
      <c r="GD248" s="96"/>
      <c r="GE248" s="96"/>
      <c r="GF248" s="96"/>
      <c r="GG248" s="96"/>
      <c r="GH248" s="96"/>
      <c r="GI248" s="96"/>
      <c r="GJ248" s="96"/>
      <c r="GK248" s="96"/>
      <c r="GL248" s="96"/>
      <c r="GM248" s="96"/>
      <c r="GN248" s="96"/>
      <c r="GO248" s="96"/>
      <c r="GP248" s="96"/>
      <c r="GQ248" s="96"/>
      <c r="HI248" s="85"/>
      <c r="HJ248" s="86"/>
      <c r="HK248" s="86"/>
      <c r="HL248" s="86"/>
      <c r="HM248" s="86"/>
      <c r="HN248" s="86"/>
      <c r="HO248" s="86"/>
      <c r="HP248" s="86"/>
      <c r="HQ248" s="86"/>
      <c r="HR248" s="86"/>
      <c r="HS248" s="86"/>
      <c r="HT248" s="86"/>
      <c r="HU248" s="87"/>
      <c r="IA248" s="105"/>
      <c r="IB248" s="86"/>
      <c r="IC248" s="86"/>
      <c r="ID248" s="86"/>
      <c r="IE248" s="86"/>
      <c r="IF248" s="86"/>
      <c r="IG248" s="86"/>
      <c r="IH248" s="86"/>
      <c r="II248" s="86"/>
      <c r="IJ248" s="86"/>
      <c r="IK248" s="86"/>
      <c r="IL248" s="86"/>
      <c r="IM248" s="86"/>
      <c r="IN248" s="86"/>
      <c r="IO248" s="86"/>
      <c r="IP248" s="86"/>
      <c r="IQ248" s="86"/>
      <c r="IR248" s="86"/>
      <c r="IS248" s="86"/>
      <c r="IT248" s="86"/>
      <c r="IU248" s="86"/>
      <c r="IV248" s="106"/>
      <c r="IY248" s="105"/>
      <c r="IZ248" s="86"/>
      <c r="JA248" s="86"/>
      <c r="JB248" s="86"/>
      <c r="JC248" s="86"/>
      <c r="JD248" s="86"/>
      <c r="JE248" s="86"/>
      <c r="JF248" s="86"/>
      <c r="JG248" s="86"/>
      <c r="JH248" s="86"/>
      <c r="JI248" s="86"/>
      <c r="JJ248" s="86"/>
      <c r="JK248" s="86"/>
      <c r="JL248" s="86"/>
      <c r="JM248" s="86"/>
      <c r="JN248" s="86"/>
      <c r="JO248" s="86"/>
      <c r="JP248" s="86"/>
      <c r="JQ248" s="86"/>
      <c r="JR248" s="86"/>
      <c r="JS248" s="86"/>
      <c r="JT248" s="86"/>
      <c r="JU248" s="86"/>
      <c r="JV248" s="86"/>
      <c r="JW248" s="86"/>
      <c r="JX248" s="86"/>
      <c r="JY248" s="86"/>
      <c r="JZ248" s="86"/>
      <c r="KA248" s="86"/>
      <c r="KB248" s="86"/>
      <c r="KC248" s="86"/>
      <c r="KD248" s="86"/>
      <c r="KE248" s="86"/>
      <c r="KF248" s="106"/>
    </row>
    <row r="249" spans="10:292" ht="15.75" hidden="1" customHeight="1" x14ac:dyDescent="0.45">
      <c r="AB249" s="571"/>
      <c r="AC249" s="572"/>
      <c r="AD249" s="572"/>
      <c r="AE249" s="572"/>
      <c r="AF249" s="572"/>
      <c r="AG249" s="572"/>
      <c r="AH249" s="572"/>
      <c r="AI249" s="572"/>
      <c r="AJ249" s="572"/>
      <c r="AK249" s="572"/>
      <c r="AL249" s="572"/>
      <c r="AM249" s="572"/>
      <c r="AN249" s="572"/>
      <c r="AO249" s="573"/>
      <c r="DA249" s="95"/>
      <c r="DB249" s="96"/>
      <c r="DC249" s="96"/>
      <c r="DD249" s="96"/>
      <c r="DE249" s="96"/>
      <c r="DF249" s="96"/>
      <c r="DG249" s="96"/>
      <c r="DQ249" s="96"/>
      <c r="DR249" s="96"/>
      <c r="DS249" s="96"/>
      <c r="DT249" s="96"/>
      <c r="DU249" s="96"/>
      <c r="DV249" s="96"/>
      <c r="EX249" s="96"/>
      <c r="EY249" s="96"/>
      <c r="EZ249" s="96"/>
      <c r="FA249" s="96"/>
      <c r="FB249" s="96"/>
      <c r="FC249" s="96"/>
      <c r="FD249" s="96"/>
      <c r="FE249" s="96"/>
      <c r="FF249" s="96"/>
      <c r="FG249" s="96"/>
      <c r="FH249" s="96"/>
      <c r="GA249" s="96"/>
      <c r="GB249" s="96"/>
      <c r="GC249" s="96"/>
      <c r="GD249" s="96"/>
      <c r="GE249" s="96"/>
      <c r="GF249" s="96"/>
      <c r="GG249" s="96"/>
      <c r="GH249" s="96"/>
      <c r="GI249" s="96"/>
      <c r="GJ249" s="96"/>
      <c r="GK249" s="96"/>
      <c r="GL249" s="96"/>
      <c r="GM249" s="96"/>
      <c r="GN249" s="96"/>
      <c r="GO249" s="96"/>
      <c r="GP249" s="96"/>
      <c r="GQ249" s="96"/>
      <c r="HI249" s="85"/>
      <c r="HJ249" s="86"/>
      <c r="HK249" s="86"/>
      <c r="HL249" s="86"/>
      <c r="HM249" s="86"/>
      <c r="HN249" s="86"/>
      <c r="HO249" s="86"/>
      <c r="HP249" s="86"/>
      <c r="HQ249" s="86"/>
      <c r="HR249" s="86"/>
      <c r="HS249" s="86"/>
      <c r="HT249" s="86"/>
      <c r="HU249" s="87"/>
      <c r="IA249" s="105"/>
      <c r="IB249" s="86"/>
      <c r="IC249" s="86"/>
      <c r="ID249" s="86"/>
      <c r="IE249" s="86"/>
      <c r="IF249" s="86"/>
      <c r="IG249" s="86"/>
      <c r="IH249" s="86"/>
      <c r="II249" s="86"/>
      <c r="IJ249" s="86"/>
      <c r="IK249" s="86"/>
      <c r="IL249" s="86"/>
      <c r="IM249" s="86"/>
      <c r="IN249" s="86"/>
      <c r="IO249" s="86"/>
      <c r="IP249" s="86"/>
      <c r="IQ249" s="86"/>
      <c r="IR249" s="86"/>
      <c r="IS249" s="86"/>
      <c r="IT249" s="86"/>
      <c r="IU249" s="86"/>
      <c r="IV249" s="106"/>
      <c r="IY249" s="105"/>
      <c r="IZ249" s="86"/>
      <c r="JA249" s="86"/>
      <c r="JB249" s="86"/>
      <c r="JC249" s="86"/>
      <c r="JD249" s="86"/>
      <c r="JE249" s="86"/>
      <c r="JF249" s="86"/>
      <c r="JG249" s="86"/>
      <c r="JH249" s="86"/>
      <c r="JI249" s="86"/>
      <c r="JJ249" s="86"/>
      <c r="JK249" s="86"/>
      <c r="JL249" s="86"/>
      <c r="JM249" s="86"/>
      <c r="JN249" s="86"/>
      <c r="JO249" s="86"/>
      <c r="JP249" s="86"/>
      <c r="JQ249" s="86"/>
      <c r="JR249" s="86"/>
      <c r="JS249" s="86"/>
      <c r="JT249" s="86"/>
      <c r="JU249" s="86"/>
      <c r="JV249" s="86"/>
      <c r="JW249" s="86"/>
      <c r="JX249" s="86"/>
      <c r="JY249" s="86"/>
      <c r="JZ249" s="86"/>
      <c r="KA249" s="86"/>
      <c r="KB249" s="86"/>
      <c r="KC249" s="86"/>
      <c r="KD249" s="86"/>
      <c r="KE249" s="86"/>
      <c r="KF249" s="106"/>
    </row>
    <row r="250" spans="10:292" ht="15.75" customHeight="1" x14ac:dyDescent="0.45">
      <c r="AB250" s="571"/>
      <c r="AC250" s="572"/>
      <c r="AD250" s="572"/>
      <c r="AE250" s="572"/>
      <c r="AF250" s="572"/>
      <c r="AG250" s="572"/>
      <c r="AH250" s="572"/>
      <c r="AI250" s="572"/>
      <c r="AJ250" s="572"/>
      <c r="AK250" s="572"/>
      <c r="AL250" s="572"/>
      <c r="AM250" s="572"/>
      <c r="AN250" s="572"/>
      <c r="AO250" s="573"/>
      <c r="DA250" s="95"/>
      <c r="DB250" s="96"/>
      <c r="DC250" s="96"/>
      <c r="DD250" s="96"/>
      <c r="DE250" s="96"/>
      <c r="DF250" s="96"/>
      <c r="DG250" s="96"/>
      <c r="DQ250" s="96"/>
      <c r="DR250" s="96"/>
      <c r="DS250" s="96"/>
      <c r="DT250" s="96"/>
      <c r="DU250" s="96"/>
      <c r="DV250" s="96"/>
      <c r="DW250" s="99" t="s">
        <v>292</v>
      </c>
      <c r="DX250" s="1" t="str">
        <f>IF(DA254="","",IF(AND(DA254=99,AG129&lt;&gt;""),AG129,IF(DA254=1,AG151,"")))</f>
        <v/>
      </c>
      <c r="EB250" s="16" t="str">
        <f>SUBSTITUTE(DX250,DX251,"")</f>
        <v/>
      </c>
      <c r="EX250" s="96"/>
      <c r="EY250" s="96"/>
      <c r="EZ250" s="96"/>
      <c r="FA250" s="96"/>
      <c r="FB250" s="96"/>
      <c r="FC250" s="96"/>
      <c r="FD250" s="96"/>
      <c r="FE250" s="96"/>
      <c r="FF250" s="96"/>
      <c r="FG250" s="96"/>
      <c r="FH250" s="96"/>
      <c r="GA250" s="96"/>
      <c r="GB250" s="96"/>
      <c r="GC250" s="96"/>
      <c r="GD250" s="96"/>
      <c r="GE250" s="96"/>
      <c r="GF250" s="96"/>
      <c r="GG250" s="96"/>
      <c r="GH250" s="96"/>
      <c r="GI250" s="96"/>
      <c r="GJ250" s="96"/>
      <c r="GK250" s="96"/>
      <c r="GL250" s="96"/>
      <c r="GM250" s="96"/>
      <c r="GN250" s="96"/>
      <c r="GO250" s="96"/>
      <c r="GP250" s="96"/>
      <c r="GQ250" s="96"/>
      <c r="HI250" s="85"/>
      <c r="HJ250" s="86"/>
      <c r="HK250" s="86"/>
      <c r="HL250" s="86"/>
      <c r="HM250" s="86"/>
      <c r="HN250" s="86"/>
      <c r="HO250" s="86"/>
      <c r="HP250" s="86"/>
      <c r="HQ250" s="86"/>
      <c r="HR250" s="86"/>
      <c r="HS250" s="86"/>
      <c r="HT250" s="86"/>
      <c r="HU250" s="87"/>
      <c r="IA250" s="105"/>
      <c r="IB250" s="86"/>
      <c r="IC250" s="86"/>
      <c r="ID250" s="86"/>
      <c r="IE250" s="86"/>
      <c r="IF250" s="86"/>
      <c r="IG250" s="86"/>
      <c r="IH250" s="86"/>
      <c r="II250" s="86"/>
      <c r="IJ250" s="86"/>
      <c r="IK250" s="86"/>
      <c r="IL250" s="86"/>
      <c r="IM250" s="86"/>
      <c r="IN250" s="86"/>
      <c r="IO250" s="86"/>
      <c r="IP250" s="86"/>
      <c r="IQ250" s="86"/>
      <c r="IR250" s="86"/>
      <c r="IS250" s="86"/>
      <c r="IT250" s="86"/>
      <c r="IU250" s="86"/>
      <c r="IV250" s="106"/>
      <c r="IY250" s="105"/>
      <c r="IZ250" s="86"/>
      <c r="JA250" s="86"/>
      <c r="JB250" s="86"/>
      <c r="JC250" s="86"/>
      <c r="JD250" s="86"/>
      <c r="JE250" s="86"/>
      <c r="JF250" s="86"/>
      <c r="JG250" s="86"/>
      <c r="JH250" s="86"/>
      <c r="JI250" s="86"/>
      <c r="JJ250" s="86"/>
      <c r="JK250" s="86"/>
      <c r="JL250" s="86"/>
      <c r="JM250" s="86"/>
      <c r="JN250" s="86"/>
      <c r="JO250" s="86"/>
      <c r="JP250" s="86"/>
      <c r="JQ250" s="86"/>
      <c r="JR250" s="86"/>
      <c r="JS250" s="86"/>
      <c r="JT250" s="86"/>
      <c r="JU250" s="86"/>
      <c r="JV250" s="86"/>
      <c r="JW250" s="86"/>
      <c r="JX250" s="86"/>
      <c r="JY250" s="86"/>
      <c r="JZ250" s="86"/>
      <c r="KA250" s="86"/>
      <c r="KB250" s="86"/>
      <c r="KC250" s="86"/>
      <c r="KD250" s="86"/>
      <c r="KE250" s="86"/>
      <c r="KF250" s="106"/>
    </row>
    <row r="251" spans="10:292" ht="15.75" customHeight="1" x14ac:dyDescent="0.45">
      <c r="J251" s="3" t="s">
        <v>616</v>
      </c>
      <c r="T251" s="354"/>
      <c r="U251" s="354"/>
      <c r="AB251" s="571"/>
      <c r="AC251" s="572"/>
      <c r="AD251" s="572"/>
      <c r="AE251" s="572"/>
      <c r="AF251" s="572"/>
      <c r="AG251" s="572"/>
      <c r="AH251" s="572"/>
      <c r="AI251" s="572"/>
      <c r="AJ251" s="572"/>
      <c r="AK251" s="572"/>
      <c r="AL251" s="572"/>
      <c r="AM251" s="572"/>
      <c r="AN251" s="572"/>
      <c r="AO251" s="573"/>
      <c r="DA251" s="95"/>
      <c r="DB251" s="96"/>
      <c r="DC251" s="96"/>
      <c r="DD251" s="96"/>
      <c r="DE251" s="96"/>
      <c r="DF251" s="96"/>
      <c r="DG251" s="96"/>
      <c r="DQ251" s="96" t="s">
        <v>616</v>
      </c>
      <c r="DR251" s="96"/>
      <c r="DS251" s="96"/>
      <c r="DT251" s="96"/>
      <c r="DU251" s="96"/>
      <c r="DV251" s="96"/>
      <c r="DW251" s="100">
        <v>1</v>
      </c>
      <c r="DX251" s="96" t="str">
        <f>IFERROR(LEFT(DX250,FIND("県",DX250)),LEFT(DX250,3))</f>
        <v/>
      </c>
      <c r="DY251" s="96"/>
      <c r="EX251" s="3" t="s">
        <v>616</v>
      </c>
      <c r="EY251" s="96"/>
      <c r="EZ251" s="96"/>
      <c r="FA251" s="96"/>
      <c r="FB251" s="96"/>
      <c r="FC251" s="96"/>
      <c r="FD251" s="96"/>
      <c r="FE251" s="96"/>
      <c r="FF251" s="96"/>
      <c r="FG251" s="96"/>
      <c r="FH251" s="96"/>
      <c r="GA251" s="96"/>
      <c r="GB251" s="96"/>
      <c r="GC251" s="96"/>
      <c r="GD251" s="96"/>
      <c r="GE251" s="96"/>
      <c r="GF251" s="96"/>
      <c r="GG251" s="96"/>
      <c r="GH251" s="96"/>
      <c r="GI251" s="96"/>
      <c r="GJ251" s="96"/>
      <c r="GK251" s="96"/>
      <c r="GL251" s="96"/>
      <c r="GM251" s="96"/>
      <c r="GN251" s="96"/>
      <c r="GO251" s="96"/>
      <c r="GP251" s="96"/>
      <c r="GQ251" s="96"/>
      <c r="HI251" s="85"/>
      <c r="HJ251" s="86"/>
      <c r="HK251" s="86"/>
      <c r="HL251" s="86"/>
      <c r="HM251" s="86"/>
      <c r="HN251" s="86"/>
      <c r="HO251" s="86"/>
      <c r="HP251" s="86"/>
      <c r="HQ251" s="86"/>
      <c r="HR251" s="86"/>
      <c r="HS251" s="86"/>
      <c r="HT251" s="86"/>
      <c r="HU251" s="87"/>
      <c r="IA251" s="105"/>
      <c r="IB251" s="86"/>
      <c r="IC251" s="86"/>
      <c r="ID251" s="86"/>
      <c r="IE251" s="86"/>
      <c r="IF251" s="86"/>
      <c r="IG251" s="86"/>
      <c r="IH251" s="86"/>
      <c r="II251" s="86"/>
      <c r="IJ251" s="86"/>
      <c r="IK251" s="86"/>
      <c r="IL251" s="86"/>
      <c r="IM251" s="86"/>
      <c r="IN251" s="86"/>
      <c r="IO251" s="86"/>
      <c r="IP251" s="86"/>
      <c r="IQ251" s="86"/>
      <c r="IR251" s="86"/>
      <c r="IS251" s="86"/>
      <c r="IT251" s="86"/>
      <c r="IU251" s="86"/>
      <c r="IV251" s="106"/>
      <c r="IY251" s="105"/>
      <c r="IZ251" s="86"/>
      <c r="JA251" s="86"/>
      <c r="JB251" s="86"/>
      <c r="JC251" s="86"/>
      <c r="JD251" s="86"/>
      <c r="JE251" s="86"/>
      <c r="JF251" s="86"/>
      <c r="JG251" s="86"/>
      <c r="JH251" s="86"/>
      <c r="JI251" s="86"/>
      <c r="JJ251" s="86"/>
      <c r="JK251" s="86"/>
      <c r="JL251" s="86"/>
      <c r="JM251" s="86"/>
      <c r="JN251" s="86"/>
      <c r="JO251" s="86"/>
      <c r="JP251" s="86"/>
      <c r="JQ251" s="86"/>
      <c r="JR251" s="86"/>
      <c r="JS251" s="86"/>
      <c r="JT251" s="86"/>
      <c r="JU251" s="86"/>
      <c r="JV251" s="86"/>
      <c r="JW251" s="86"/>
      <c r="JX251" s="86"/>
      <c r="JY251" s="86"/>
      <c r="JZ251" s="86"/>
      <c r="KA251" s="86"/>
      <c r="KB251" s="86"/>
      <c r="KC251" s="86"/>
      <c r="KD251" s="86"/>
      <c r="KE251" s="86"/>
      <c r="KF251" s="106"/>
    </row>
    <row r="252" spans="10:292" ht="15.75" customHeight="1" thickBot="1" x14ac:dyDescent="0.5">
      <c r="T252" s="354"/>
      <c r="U252" s="354"/>
      <c r="AB252" s="571"/>
      <c r="AC252" s="572"/>
      <c r="AD252" s="572"/>
      <c r="AE252" s="572"/>
      <c r="AF252" s="572"/>
      <c r="AG252" s="572"/>
      <c r="AH252" s="572"/>
      <c r="AI252" s="572"/>
      <c r="AJ252" s="572"/>
      <c r="AK252" s="572"/>
      <c r="AL252" s="572"/>
      <c r="AM252" s="572"/>
      <c r="AN252" s="572"/>
      <c r="AO252" s="573"/>
      <c r="DA252" s="95"/>
      <c r="DB252" s="96"/>
      <c r="DC252" s="96"/>
      <c r="DD252" s="96"/>
      <c r="DE252" s="96"/>
      <c r="DF252" s="96"/>
      <c r="DG252" s="96"/>
      <c r="DQ252" s="96"/>
      <c r="DR252" s="96"/>
      <c r="DS252" s="96"/>
      <c r="DT252" s="96"/>
      <c r="DU252" s="96"/>
      <c r="DV252" s="96"/>
      <c r="DW252" s="100">
        <v>2</v>
      </c>
      <c r="DX252" s="96" t="str">
        <f>LEFT(EB250,14)</f>
        <v/>
      </c>
      <c r="DY252" s="96"/>
      <c r="EX252" s="101" t="s">
        <v>480</v>
      </c>
      <c r="EY252" s="101" t="s">
        <v>481</v>
      </c>
      <c r="EZ252" s="96"/>
      <c r="FA252" s="96" t="s">
        <v>482</v>
      </c>
      <c r="FB252" s="96" t="s">
        <v>483</v>
      </c>
      <c r="FC252" s="96"/>
      <c r="FD252" s="96"/>
      <c r="FE252" s="96"/>
      <c r="FF252" s="96"/>
      <c r="FG252" s="96"/>
      <c r="FH252" s="96"/>
      <c r="GA252" s="96"/>
      <c r="GB252" s="96"/>
      <c r="GC252" s="96"/>
      <c r="GD252" s="96"/>
      <c r="GE252" s="96"/>
      <c r="GF252" s="96"/>
      <c r="GG252" s="96"/>
      <c r="GH252" s="96"/>
      <c r="GI252" s="96"/>
      <c r="GJ252" s="96"/>
      <c r="GK252" s="96"/>
      <c r="GL252" s="96"/>
      <c r="GM252" s="96"/>
      <c r="GN252" s="96"/>
      <c r="GO252" s="96"/>
      <c r="GP252" s="96"/>
      <c r="GQ252" s="96"/>
      <c r="HI252" s="85"/>
      <c r="HJ252" s="86"/>
      <c r="HK252" s="86"/>
      <c r="HL252" s="86"/>
      <c r="HM252" s="86"/>
      <c r="HN252" s="86"/>
      <c r="HO252" s="86"/>
      <c r="HP252" s="86"/>
      <c r="HQ252" s="86"/>
      <c r="HR252" s="86"/>
      <c r="HS252" s="86"/>
      <c r="HT252" s="86"/>
      <c r="HU252" s="87"/>
      <c r="IA252" s="105"/>
      <c r="IB252" s="86"/>
      <c r="IC252" s="86"/>
      <c r="ID252" s="86"/>
      <c r="IE252" s="86"/>
      <c r="IF252" s="86"/>
      <c r="IG252" s="86"/>
      <c r="IH252" s="86"/>
      <c r="II252" s="86"/>
      <c r="IJ252" s="86"/>
      <c r="IK252" s="86"/>
      <c r="IL252" s="86"/>
      <c r="IM252" s="86"/>
      <c r="IN252" s="86"/>
      <c r="IO252" s="86"/>
      <c r="IP252" s="86"/>
      <c r="IQ252" s="86"/>
      <c r="IR252" s="86"/>
      <c r="IS252" s="86"/>
      <c r="IT252" s="86"/>
      <c r="IU252" s="86"/>
      <c r="IV252" s="106"/>
      <c r="IY252" s="105"/>
      <c r="IZ252" s="86"/>
      <c r="JA252" s="86"/>
      <c r="JB252" s="86"/>
      <c r="JC252" s="86"/>
      <c r="JD252" s="86"/>
      <c r="JE252" s="86"/>
      <c r="JF252" s="86"/>
      <c r="JG252" s="86"/>
      <c r="JH252" s="86"/>
      <c r="JI252" s="86"/>
      <c r="JJ252" s="86"/>
      <c r="JK252" s="86"/>
      <c r="JL252" s="86"/>
      <c r="JM252" s="86"/>
      <c r="JN252" s="86"/>
      <c r="JO252" s="86"/>
      <c r="JP252" s="86"/>
      <c r="JQ252" s="86"/>
      <c r="JR252" s="86"/>
      <c r="JS252" s="86"/>
      <c r="JT252" s="86"/>
      <c r="JU252" s="86"/>
      <c r="JV252" s="86"/>
      <c r="JW252" s="86"/>
      <c r="JX252" s="86"/>
      <c r="JY252" s="86"/>
      <c r="JZ252" s="86"/>
      <c r="KA252" s="86"/>
      <c r="KB252" s="86"/>
      <c r="KC252" s="86"/>
      <c r="KD252" s="86"/>
      <c r="KE252" s="86"/>
      <c r="KF252" s="106"/>
    </row>
    <row r="253" spans="10:292" ht="30" customHeight="1" x14ac:dyDescent="0.45">
      <c r="K253" s="49" t="s">
        <v>617</v>
      </c>
      <c r="L253" s="49"/>
      <c r="M253" s="50"/>
      <c r="N253" s="59" t="s">
        <v>141</v>
      </c>
      <c r="O253" s="169" t="s">
        <v>99</v>
      </c>
      <c r="P253" s="713" t="s">
        <v>30</v>
      </c>
      <c r="Q253" s="714"/>
      <c r="R253" s="714"/>
      <c r="S253" s="714"/>
      <c r="T253" s="714"/>
      <c r="U253" s="718" t="str">
        <f>IF(P253="","",IF(P253=GD328,"",IF(P253=GE328,HYPERLINK("#AG121","  6.1.報告書送付先入力へ   "),"")))</f>
        <v/>
      </c>
      <c r="V253" s="719"/>
      <c r="W253" s="719"/>
      <c r="X253" s="720"/>
      <c r="Y253" s="75"/>
      <c r="Z253" s="75"/>
      <c r="AA253" s="75"/>
      <c r="AB253" s="571"/>
      <c r="AC253" s="572"/>
      <c r="AD253" s="572"/>
      <c r="AE253" s="572"/>
      <c r="AF253" s="572"/>
      <c r="AG253" s="572"/>
      <c r="AH253" s="572"/>
      <c r="AI253" s="572"/>
      <c r="AJ253" s="572"/>
      <c r="AK253" s="572"/>
      <c r="AL253" s="572"/>
      <c r="AM253" s="572"/>
      <c r="AN253" s="572"/>
      <c r="AO253" s="573"/>
      <c r="DA253" s="95" t="str">
        <f>IF(P253=GE328,1,"")</f>
        <v/>
      </c>
      <c r="DB253" s="96" t="s">
        <v>232</v>
      </c>
      <c r="DC253" s="96"/>
      <c r="DD253" s="96"/>
      <c r="DE253" s="96"/>
      <c r="DF253" s="96"/>
      <c r="DG253" s="96"/>
      <c r="DQ253" s="96"/>
      <c r="DR253" s="96" t="s">
        <v>617</v>
      </c>
      <c r="DS253" s="96" t="s">
        <v>265</v>
      </c>
      <c r="DT253" s="96"/>
      <c r="DU253" s="96"/>
      <c r="DV253" s="96"/>
      <c r="DW253" s="100">
        <v>3</v>
      </c>
      <c r="DX253" s="96" t="str">
        <f>MID(EB250,15,14)</f>
        <v/>
      </c>
      <c r="DY253" s="96"/>
      <c r="EX253" s="96" t="str">
        <f>O253</f>
        <v>*必須</v>
      </c>
      <c r="EY253" s="96">
        <f>IF(EX253="","",IF(AND(EX253="*必須",P253&lt;&gt;""),1,""))</f>
        <v>1</v>
      </c>
      <c r="EZ253" s="96"/>
      <c r="FA253" s="96">
        <f>COUNTIF(EX253:EX255,"*必須")</f>
        <v>2</v>
      </c>
      <c r="FB253" s="96">
        <f>COUNT(EY253:EY255)</f>
        <v>2</v>
      </c>
      <c r="FC253" s="96"/>
      <c r="FD253" s="96"/>
      <c r="FE253" s="96"/>
      <c r="FF253" s="96"/>
      <c r="FG253" s="96"/>
      <c r="FH253" s="96"/>
      <c r="GA253" s="96"/>
      <c r="GB253" s="96"/>
      <c r="GC253" s="96"/>
      <c r="GD253" s="96"/>
      <c r="GE253" s="96"/>
      <c r="GF253" s="96"/>
      <c r="GG253" s="96"/>
      <c r="GH253" s="96"/>
      <c r="GI253" s="96"/>
      <c r="GJ253" s="96"/>
      <c r="GK253" s="96"/>
      <c r="GL253" s="96"/>
      <c r="GM253" s="96"/>
      <c r="GN253" s="96"/>
      <c r="GO253" s="96"/>
      <c r="GP253" s="96"/>
      <c r="GQ253" s="96"/>
      <c r="HI253" s="85"/>
      <c r="HJ253" s="86"/>
      <c r="HK253" s="86"/>
      <c r="HL253" s="86"/>
      <c r="HM253" s="86"/>
      <c r="HN253" s="86"/>
      <c r="HO253" s="86"/>
      <c r="HP253" s="86"/>
      <c r="HQ253" s="86"/>
      <c r="HR253" s="86"/>
      <c r="HS253" s="86"/>
      <c r="HT253" s="86"/>
      <c r="HU253" s="87"/>
      <c r="IA253" s="105"/>
      <c r="IB253" s="86"/>
      <c r="IC253" s="86"/>
      <c r="ID253" s="86"/>
      <c r="IE253" s="86"/>
      <c r="IF253" s="86"/>
      <c r="IG253" s="86"/>
      <c r="IH253" s="86"/>
      <c r="II253" s="86"/>
      <c r="IJ253" s="86"/>
      <c r="IK253" s="86"/>
      <c r="IL253" s="86"/>
      <c r="IM253" s="86"/>
      <c r="IN253" s="86"/>
      <c r="IO253" s="86"/>
      <c r="IP253" s="86"/>
      <c r="IQ253" s="86"/>
      <c r="IR253" s="86"/>
      <c r="IS253" s="86"/>
      <c r="IT253" s="86"/>
      <c r="IU253" s="86"/>
      <c r="IV253" s="106"/>
      <c r="IY253" s="105"/>
      <c r="IZ253" s="86"/>
      <c r="JA253" s="86"/>
      <c r="JB253" s="86"/>
      <c r="JC253" s="86"/>
      <c r="JD253" s="86"/>
      <c r="JE253" s="86"/>
      <c r="JF253" s="86"/>
      <c r="JG253" s="86"/>
      <c r="JH253" s="86"/>
      <c r="JI253" s="86"/>
      <c r="JJ253" s="86"/>
      <c r="JK253" s="86"/>
      <c r="JL253" s="86"/>
      <c r="JM253" s="86"/>
      <c r="JN253" s="86"/>
      <c r="JO253" s="86"/>
      <c r="JP253" s="86"/>
      <c r="JQ253" s="86"/>
      <c r="JR253" s="86"/>
      <c r="JS253" s="86"/>
      <c r="JT253" s="86"/>
      <c r="JU253" s="86"/>
      <c r="JV253" s="86"/>
      <c r="JW253" s="86"/>
      <c r="JX253" s="86"/>
      <c r="JY253" s="86"/>
      <c r="JZ253" s="86"/>
      <c r="KA253" s="86"/>
      <c r="KB253" s="86"/>
      <c r="KC253" s="86"/>
      <c r="KD253" s="86"/>
      <c r="KE253" s="86"/>
      <c r="KF253" s="106"/>
    </row>
    <row r="254" spans="10:292" ht="30" customHeight="1" thickBot="1" x14ac:dyDescent="0.5">
      <c r="K254" s="47" t="s">
        <v>155</v>
      </c>
      <c r="L254" s="47"/>
      <c r="M254" s="17"/>
      <c r="N254" s="48" t="s">
        <v>141</v>
      </c>
      <c r="O254" s="171" t="s">
        <v>99</v>
      </c>
      <c r="P254" s="557" t="s">
        <v>32</v>
      </c>
      <c r="Q254" s="558"/>
      <c r="R254" s="558"/>
      <c r="S254" s="558"/>
      <c r="T254" s="558"/>
      <c r="U254" s="715" t="str">
        <f>IF(P254="","",IF(P254=GD329,"",IF(P254=GE329,"",IF(P254=GF329,HYPERLINK("#AG135","  6.2.請求書送付先入力へ   "),""))))</f>
        <v/>
      </c>
      <c r="V254" s="716"/>
      <c r="W254" s="716"/>
      <c r="X254" s="717"/>
      <c r="Y254" s="75"/>
      <c r="Z254" s="75"/>
      <c r="AA254" s="75"/>
      <c r="AB254" s="571"/>
      <c r="AC254" s="572"/>
      <c r="AD254" s="572"/>
      <c r="AE254" s="572"/>
      <c r="AF254" s="572"/>
      <c r="AG254" s="572"/>
      <c r="AH254" s="572"/>
      <c r="AI254" s="572"/>
      <c r="AJ254" s="572"/>
      <c r="AK254" s="572"/>
      <c r="AL254" s="572"/>
      <c r="AM254" s="572"/>
      <c r="AN254" s="572"/>
      <c r="AO254" s="573"/>
      <c r="DA254" s="95" t="str">
        <f>IF(P254=GF329,1,IF(P254=GE329,99,""))</f>
        <v/>
      </c>
      <c r="DB254" s="96" t="s">
        <v>232</v>
      </c>
      <c r="DC254" s="96"/>
      <c r="DD254" s="96"/>
      <c r="DE254" s="96"/>
      <c r="DF254" s="96"/>
      <c r="DG254" s="96"/>
      <c r="DQ254" s="96"/>
      <c r="DR254" s="96" t="s">
        <v>155</v>
      </c>
      <c r="DS254" s="96" t="s">
        <v>266</v>
      </c>
      <c r="DT254" s="96"/>
      <c r="DU254" s="96"/>
      <c r="DV254" s="96"/>
      <c r="DW254" s="100">
        <v>4</v>
      </c>
      <c r="DX254" s="96" t="str">
        <f>MID(EB250,29,14)</f>
        <v/>
      </c>
      <c r="DY254" s="96"/>
      <c r="EX254" s="96" t="str">
        <f t="shared" ref="EX254" si="20">O254</f>
        <v>*必須</v>
      </c>
      <c r="EY254" s="96">
        <f t="shared" ref="EY254" si="21">IF(EX254="","",IF(AND(EX254="*必須",P254&lt;&gt;""),1,""))</f>
        <v>1</v>
      </c>
      <c r="EZ254" s="96"/>
      <c r="FA254" s="96" t="s">
        <v>484</v>
      </c>
      <c r="FB254" s="136">
        <f>FA253-FB253</f>
        <v>0</v>
      </c>
      <c r="FC254" s="96"/>
      <c r="FD254" s="96"/>
      <c r="FE254" s="96"/>
      <c r="FF254" s="96"/>
      <c r="FG254" s="96"/>
      <c r="FH254" s="96"/>
      <c r="GA254" s="96"/>
      <c r="GB254" s="96"/>
      <c r="GC254" s="96"/>
      <c r="GD254" s="96"/>
      <c r="GE254" s="96"/>
      <c r="GF254" s="96"/>
      <c r="GG254" s="96"/>
      <c r="GH254" s="96"/>
      <c r="GI254" s="96"/>
      <c r="GJ254" s="96"/>
      <c r="GK254" s="96"/>
      <c r="GL254" s="96"/>
      <c r="GM254" s="96"/>
      <c r="GN254" s="96"/>
      <c r="GO254" s="96"/>
      <c r="GP254" s="96"/>
      <c r="GQ254" s="96"/>
      <c r="HI254" s="85"/>
      <c r="HJ254" s="86"/>
      <c r="HK254" s="86"/>
      <c r="HL254" s="86"/>
      <c r="HM254" s="86"/>
      <c r="HN254" s="86"/>
      <c r="HO254" s="86"/>
      <c r="HP254" s="86"/>
      <c r="HQ254" s="86"/>
      <c r="HR254" s="86"/>
      <c r="HS254" s="86"/>
      <c r="HT254" s="86"/>
      <c r="HU254" s="87"/>
      <c r="IA254" s="105"/>
      <c r="IB254" s="86"/>
      <c r="IC254" s="86"/>
      <c r="ID254" s="86"/>
      <c r="IE254" s="86"/>
      <c r="IF254" s="86"/>
      <c r="IG254" s="86"/>
      <c r="IH254" s="86"/>
      <c r="II254" s="86"/>
      <c r="IJ254" s="86"/>
      <c r="IK254" s="86"/>
      <c r="IL254" s="86"/>
      <c r="IM254" s="86"/>
      <c r="IN254" s="86"/>
      <c r="IO254" s="86"/>
      <c r="IP254" s="86"/>
      <c r="IQ254" s="86"/>
      <c r="IR254" s="86"/>
      <c r="IS254" s="86"/>
      <c r="IT254" s="86"/>
      <c r="IU254" s="86"/>
      <c r="IV254" s="106"/>
      <c r="IY254" s="105"/>
      <c r="IZ254" s="86"/>
      <c r="JA254" s="86"/>
      <c r="JB254" s="86"/>
      <c r="JC254" s="86"/>
      <c r="JD254" s="86"/>
      <c r="JE254" s="86"/>
      <c r="JF254" s="86"/>
      <c r="JG254" s="86"/>
      <c r="JH254" s="86"/>
      <c r="JI254" s="86"/>
      <c r="JJ254" s="86"/>
      <c r="JK254" s="86"/>
      <c r="JL254" s="86"/>
      <c r="JM254" s="86"/>
      <c r="JN254" s="86"/>
      <c r="JO254" s="86"/>
      <c r="JP254" s="86"/>
      <c r="JQ254" s="86"/>
      <c r="JR254" s="86"/>
      <c r="JS254" s="86"/>
      <c r="JT254" s="86"/>
      <c r="JU254" s="86"/>
      <c r="JV254" s="86"/>
      <c r="JW254" s="86"/>
      <c r="JX254" s="86"/>
      <c r="JY254" s="86"/>
      <c r="JZ254" s="86"/>
      <c r="KA254" s="86"/>
      <c r="KB254" s="86"/>
      <c r="KC254" s="86"/>
      <c r="KD254" s="86"/>
      <c r="KE254" s="86"/>
      <c r="KF254" s="106"/>
    </row>
    <row r="255" spans="10:292" ht="15.75" hidden="1" customHeight="1" x14ac:dyDescent="0.45">
      <c r="U255" s="354"/>
      <c r="AB255" s="571"/>
      <c r="AC255" s="572"/>
      <c r="AD255" s="572"/>
      <c r="AE255" s="572"/>
      <c r="AF255" s="572"/>
      <c r="AG255" s="572"/>
      <c r="AH255" s="572"/>
      <c r="AI255" s="572"/>
      <c r="AJ255" s="572"/>
      <c r="AK255" s="572"/>
      <c r="AL255" s="572"/>
      <c r="AM255" s="572"/>
      <c r="AN255" s="572"/>
      <c r="AO255" s="573"/>
      <c r="DA255" s="95"/>
      <c r="DB255" s="96"/>
      <c r="DC255" s="96"/>
      <c r="DD255" s="96"/>
      <c r="DE255" s="96"/>
      <c r="DF255" s="96"/>
      <c r="DG255" s="96"/>
      <c r="DQ255" s="96"/>
      <c r="DR255" s="96"/>
      <c r="DS255" s="96"/>
      <c r="DT255" s="96"/>
      <c r="DU255" s="96"/>
      <c r="DV255" s="96"/>
      <c r="DW255" s="96"/>
      <c r="DX255" s="96"/>
      <c r="DY255" s="96"/>
      <c r="EX255" s="96"/>
      <c r="EY255" s="96"/>
      <c r="EZ255" s="96"/>
      <c r="FA255" s="96"/>
      <c r="FB255" s="96"/>
      <c r="FC255" s="96"/>
      <c r="FD255" s="96"/>
      <c r="FE255" s="96"/>
      <c r="FF255" s="96"/>
      <c r="FG255" s="96"/>
      <c r="FH255" s="96"/>
      <c r="GA255" s="96"/>
      <c r="GB255" s="96"/>
      <c r="GC255" s="96"/>
      <c r="GD255" s="96"/>
      <c r="GE255" s="96"/>
      <c r="GF255" s="96"/>
      <c r="GG255" s="96"/>
      <c r="GH255" s="96"/>
      <c r="GI255" s="96"/>
      <c r="GJ255" s="96"/>
      <c r="GK255" s="96"/>
      <c r="GL255" s="96"/>
      <c r="GM255" s="96"/>
      <c r="GN255" s="96"/>
      <c r="GO255" s="96"/>
      <c r="GP255" s="96"/>
      <c r="GQ255" s="96"/>
      <c r="HI255" s="85"/>
      <c r="HJ255" s="86"/>
      <c r="HK255" s="86"/>
      <c r="HL255" s="86"/>
      <c r="HM255" s="86"/>
      <c r="HN255" s="86"/>
      <c r="HO255" s="86"/>
      <c r="HP255" s="86"/>
      <c r="HQ255" s="86"/>
      <c r="HR255" s="86"/>
      <c r="HS255" s="86"/>
      <c r="HT255" s="86"/>
      <c r="HU255" s="87"/>
      <c r="IA255" s="105"/>
      <c r="IB255" s="86"/>
      <c r="IC255" s="86"/>
      <c r="ID255" s="86"/>
      <c r="IE255" s="86"/>
      <c r="IF255" s="86"/>
      <c r="IG255" s="86"/>
      <c r="IH255" s="86"/>
      <c r="II255" s="86"/>
      <c r="IJ255" s="86"/>
      <c r="IK255" s="86"/>
      <c r="IL255" s="86"/>
      <c r="IM255" s="86"/>
      <c r="IN255" s="86"/>
      <c r="IO255" s="86"/>
      <c r="IP255" s="86"/>
      <c r="IQ255" s="86"/>
      <c r="IR255" s="86"/>
      <c r="IS255" s="86"/>
      <c r="IT255" s="86"/>
      <c r="IU255" s="86"/>
      <c r="IV255" s="106"/>
      <c r="IY255" s="105"/>
      <c r="IZ255" s="86"/>
      <c r="JA255" s="86"/>
      <c r="JB255" s="86"/>
      <c r="JC255" s="86"/>
      <c r="JD255" s="86"/>
      <c r="JE255" s="86"/>
      <c r="JF255" s="86"/>
      <c r="JG255" s="86"/>
      <c r="JH255" s="86"/>
      <c r="JI255" s="86"/>
      <c r="JJ255" s="86"/>
      <c r="JK255" s="86"/>
      <c r="JL255" s="86"/>
      <c r="JM255" s="86"/>
      <c r="JN255" s="86"/>
      <c r="JO255" s="86"/>
      <c r="JP255" s="86"/>
      <c r="JQ255" s="86"/>
      <c r="JR255" s="86"/>
      <c r="JS255" s="86"/>
      <c r="JT255" s="86"/>
      <c r="JU255" s="86"/>
      <c r="JV255" s="86"/>
      <c r="JW255" s="86"/>
      <c r="JX255" s="86"/>
      <c r="JY255" s="86"/>
      <c r="JZ255" s="86"/>
      <c r="KA255" s="86"/>
      <c r="KB255" s="86"/>
      <c r="KC255" s="86"/>
      <c r="KD255" s="86"/>
      <c r="KE255" s="86"/>
      <c r="KF255" s="106"/>
    </row>
    <row r="256" spans="10:292" ht="15.75" hidden="1" customHeight="1" x14ac:dyDescent="0.45">
      <c r="U256" s="354"/>
      <c r="AB256" s="571"/>
      <c r="AC256" s="572"/>
      <c r="AD256" s="572"/>
      <c r="AE256" s="572"/>
      <c r="AF256" s="572"/>
      <c r="AG256" s="572"/>
      <c r="AH256" s="572"/>
      <c r="AI256" s="572"/>
      <c r="AJ256" s="572"/>
      <c r="AK256" s="572"/>
      <c r="AL256" s="572"/>
      <c r="AM256" s="572"/>
      <c r="AN256" s="572"/>
      <c r="AO256" s="573"/>
      <c r="DA256" s="95"/>
      <c r="DB256" s="96"/>
      <c r="DC256" s="96"/>
      <c r="DD256" s="96"/>
      <c r="DE256" s="96"/>
      <c r="DF256" s="96"/>
      <c r="DG256" s="96"/>
      <c r="DQ256" s="96"/>
      <c r="DR256" s="96"/>
      <c r="DS256" s="96"/>
      <c r="DT256" s="96"/>
      <c r="DU256" s="96"/>
      <c r="DV256" s="96"/>
      <c r="DW256" s="96"/>
      <c r="DX256" s="96"/>
      <c r="DY256" s="96"/>
      <c r="EX256" s="96"/>
      <c r="EY256" s="96"/>
      <c r="EZ256" s="96"/>
      <c r="FA256" s="96"/>
      <c r="FB256" s="96"/>
      <c r="FC256" s="96"/>
      <c r="FD256" s="96"/>
      <c r="FE256" s="96"/>
      <c r="FF256" s="96"/>
      <c r="FG256" s="96"/>
      <c r="FH256" s="96"/>
      <c r="GA256" s="96"/>
      <c r="GB256" s="96"/>
      <c r="GC256" s="96"/>
      <c r="GD256" s="96"/>
      <c r="GE256" s="96"/>
      <c r="GF256" s="96"/>
      <c r="GG256" s="96"/>
      <c r="GH256" s="96"/>
      <c r="GI256" s="96"/>
      <c r="GJ256" s="96"/>
      <c r="GK256" s="96"/>
      <c r="GL256" s="96"/>
      <c r="GM256" s="96"/>
      <c r="GN256" s="96"/>
      <c r="GO256" s="96"/>
      <c r="GP256" s="96"/>
      <c r="GQ256" s="96"/>
      <c r="HI256" s="85"/>
      <c r="HJ256" s="86"/>
      <c r="HK256" s="86"/>
      <c r="HL256" s="86"/>
      <c r="HM256" s="86"/>
      <c r="HN256" s="86"/>
      <c r="HO256" s="86"/>
      <c r="HP256" s="86"/>
      <c r="HQ256" s="86"/>
      <c r="HR256" s="86"/>
      <c r="HS256" s="86"/>
      <c r="HT256" s="86"/>
      <c r="HU256" s="87"/>
      <c r="IA256" s="105"/>
      <c r="IB256" s="86"/>
      <c r="IC256" s="86"/>
      <c r="ID256" s="86"/>
      <c r="IE256" s="86"/>
      <c r="IF256" s="86"/>
      <c r="IG256" s="86"/>
      <c r="IH256" s="86"/>
      <c r="II256" s="86"/>
      <c r="IJ256" s="86"/>
      <c r="IK256" s="86"/>
      <c r="IL256" s="86"/>
      <c r="IM256" s="86"/>
      <c r="IN256" s="86"/>
      <c r="IO256" s="86"/>
      <c r="IP256" s="86"/>
      <c r="IQ256" s="86"/>
      <c r="IR256" s="86"/>
      <c r="IS256" s="86"/>
      <c r="IT256" s="86"/>
      <c r="IU256" s="86"/>
      <c r="IV256" s="106"/>
      <c r="IY256" s="105"/>
      <c r="IZ256" s="86"/>
      <c r="JA256" s="86"/>
      <c r="JB256" s="86"/>
      <c r="JC256" s="86"/>
      <c r="JD256" s="86"/>
      <c r="JE256" s="86"/>
      <c r="JF256" s="86"/>
      <c r="JG256" s="86"/>
      <c r="JH256" s="86"/>
      <c r="JI256" s="86"/>
      <c r="JJ256" s="86"/>
      <c r="JK256" s="86"/>
      <c r="JL256" s="86"/>
      <c r="JM256" s="86"/>
      <c r="JN256" s="86"/>
      <c r="JO256" s="86"/>
      <c r="JP256" s="86"/>
      <c r="JQ256" s="86"/>
      <c r="JR256" s="86"/>
      <c r="JS256" s="86"/>
      <c r="JT256" s="86"/>
      <c r="JU256" s="86"/>
      <c r="JV256" s="86"/>
      <c r="JW256" s="86"/>
      <c r="JX256" s="86"/>
      <c r="JY256" s="86"/>
      <c r="JZ256" s="86"/>
      <c r="KA256" s="86"/>
      <c r="KB256" s="86"/>
      <c r="KC256" s="86"/>
      <c r="KD256" s="86"/>
      <c r="KE256" s="86"/>
      <c r="KF256" s="106"/>
    </row>
    <row r="257" spans="10:292" ht="15.75" hidden="1" customHeight="1" x14ac:dyDescent="0.45">
      <c r="U257" s="354"/>
      <c r="AB257" s="571"/>
      <c r="AC257" s="572"/>
      <c r="AD257" s="572"/>
      <c r="AE257" s="572"/>
      <c r="AF257" s="572"/>
      <c r="AG257" s="572"/>
      <c r="AH257" s="572"/>
      <c r="AI257" s="572"/>
      <c r="AJ257" s="572"/>
      <c r="AK257" s="572"/>
      <c r="AL257" s="572"/>
      <c r="AM257" s="572"/>
      <c r="AN257" s="572"/>
      <c r="AO257" s="573"/>
      <c r="DA257" s="95"/>
      <c r="DB257" s="96"/>
      <c r="DC257" s="96"/>
      <c r="DD257" s="96"/>
      <c r="DE257" s="96"/>
      <c r="DF257" s="96"/>
      <c r="DG257" s="96"/>
      <c r="DQ257" s="96"/>
      <c r="DR257" s="96"/>
      <c r="DS257" s="96"/>
      <c r="DT257" s="96"/>
      <c r="DU257" s="96"/>
      <c r="DV257" s="96"/>
      <c r="DW257" s="96"/>
      <c r="DX257" s="96"/>
      <c r="DY257" s="96"/>
      <c r="EX257" s="96"/>
      <c r="EY257" s="96"/>
      <c r="EZ257" s="96"/>
      <c r="FA257" s="96"/>
      <c r="FB257" s="96"/>
      <c r="FC257" s="96"/>
      <c r="FD257" s="96"/>
      <c r="FE257" s="96"/>
      <c r="FF257" s="96"/>
      <c r="FG257" s="96"/>
      <c r="FH257" s="96"/>
      <c r="GA257" s="96"/>
      <c r="GB257" s="96"/>
      <c r="GC257" s="96"/>
      <c r="GD257" s="96"/>
      <c r="GE257" s="96"/>
      <c r="GF257" s="96"/>
      <c r="GG257" s="96"/>
      <c r="GH257" s="96"/>
      <c r="GI257" s="96"/>
      <c r="GJ257" s="96"/>
      <c r="GK257" s="96"/>
      <c r="GL257" s="96"/>
      <c r="GM257" s="96"/>
      <c r="GN257" s="96"/>
      <c r="GO257" s="96"/>
      <c r="GP257" s="96"/>
      <c r="GQ257" s="96"/>
      <c r="HI257" s="85"/>
      <c r="HJ257" s="86"/>
      <c r="HK257" s="86"/>
      <c r="HL257" s="86"/>
      <c r="HM257" s="86"/>
      <c r="HN257" s="86"/>
      <c r="HO257" s="86"/>
      <c r="HP257" s="86"/>
      <c r="HQ257" s="86"/>
      <c r="HR257" s="86"/>
      <c r="HS257" s="86"/>
      <c r="HT257" s="86"/>
      <c r="HU257" s="87"/>
      <c r="IA257" s="105"/>
      <c r="IB257" s="86"/>
      <c r="IC257" s="86"/>
      <c r="ID257" s="86"/>
      <c r="IE257" s="86"/>
      <c r="IF257" s="86"/>
      <c r="IG257" s="86"/>
      <c r="IH257" s="86"/>
      <c r="II257" s="86"/>
      <c r="IJ257" s="86"/>
      <c r="IK257" s="86"/>
      <c r="IL257" s="86"/>
      <c r="IM257" s="86"/>
      <c r="IN257" s="86"/>
      <c r="IO257" s="86"/>
      <c r="IP257" s="86"/>
      <c r="IQ257" s="86"/>
      <c r="IR257" s="86"/>
      <c r="IS257" s="86"/>
      <c r="IT257" s="86"/>
      <c r="IU257" s="86"/>
      <c r="IV257" s="106"/>
      <c r="IY257" s="105"/>
      <c r="IZ257" s="86"/>
      <c r="JA257" s="86"/>
      <c r="JB257" s="86"/>
      <c r="JC257" s="86"/>
      <c r="JD257" s="86"/>
      <c r="JE257" s="86"/>
      <c r="JF257" s="86"/>
      <c r="JG257" s="86"/>
      <c r="JH257" s="86"/>
      <c r="JI257" s="86"/>
      <c r="JJ257" s="86"/>
      <c r="JK257" s="86"/>
      <c r="JL257" s="86"/>
      <c r="JM257" s="86"/>
      <c r="JN257" s="86"/>
      <c r="JO257" s="86"/>
      <c r="JP257" s="86"/>
      <c r="JQ257" s="86"/>
      <c r="JR257" s="86"/>
      <c r="JS257" s="86"/>
      <c r="JT257" s="86"/>
      <c r="JU257" s="86"/>
      <c r="JV257" s="86"/>
      <c r="JW257" s="86"/>
      <c r="JX257" s="86"/>
      <c r="JY257" s="86"/>
      <c r="JZ257" s="86"/>
      <c r="KA257" s="86"/>
      <c r="KB257" s="86"/>
      <c r="KC257" s="86"/>
      <c r="KD257" s="86"/>
      <c r="KE257" s="86"/>
      <c r="KF257" s="106"/>
    </row>
    <row r="258" spans="10:292" ht="15.75" hidden="1" customHeight="1" x14ac:dyDescent="0.45">
      <c r="U258" s="354"/>
      <c r="AB258" s="571"/>
      <c r="AC258" s="572"/>
      <c r="AD258" s="572"/>
      <c r="AE258" s="572"/>
      <c r="AF258" s="572"/>
      <c r="AG258" s="572"/>
      <c r="AH258" s="572"/>
      <c r="AI258" s="572"/>
      <c r="AJ258" s="572"/>
      <c r="AK258" s="572"/>
      <c r="AL258" s="572"/>
      <c r="AM258" s="572"/>
      <c r="AN258" s="572"/>
      <c r="AO258" s="573"/>
      <c r="DA258" s="95"/>
      <c r="DB258" s="96"/>
      <c r="DC258" s="96"/>
      <c r="DD258" s="96"/>
      <c r="DE258" s="96"/>
      <c r="DF258" s="96"/>
      <c r="DG258" s="96"/>
      <c r="DQ258" s="96"/>
      <c r="DR258" s="96"/>
      <c r="DS258" s="96"/>
      <c r="DT258" s="96"/>
      <c r="DU258" s="96"/>
      <c r="DV258" s="96"/>
      <c r="DW258" s="96"/>
      <c r="DX258" s="96"/>
      <c r="DY258" s="96"/>
      <c r="EX258" s="96"/>
      <c r="EY258" s="96"/>
      <c r="EZ258" s="96"/>
      <c r="FA258" s="96"/>
      <c r="FB258" s="96"/>
      <c r="FC258" s="96"/>
      <c r="FD258" s="96"/>
      <c r="FE258" s="96"/>
      <c r="FF258" s="96"/>
      <c r="FG258" s="96"/>
      <c r="FH258" s="96"/>
      <c r="GA258" s="96"/>
      <c r="GB258" s="96"/>
      <c r="GC258" s="96"/>
      <c r="GD258" s="96"/>
      <c r="GE258" s="96"/>
      <c r="GF258" s="96"/>
      <c r="GG258" s="96"/>
      <c r="GH258" s="96"/>
      <c r="GI258" s="96"/>
      <c r="GJ258" s="96"/>
      <c r="GK258" s="96"/>
      <c r="GL258" s="96"/>
      <c r="GM258" s="96"/>
      <c r="GN258" s="96"/>
      <c r="GO258" s="96"/>
      <c r="GP258" s="96"/>
      <c r="GQ258" s="96"/>
      <c r="HI258" s="85"/>
      <c r="HJ258" s="86"/>
      <c r="HK258" s="86"/>
      <c r="HL258" s="86"/>
      <c r="HM258" s="86"/>
      <c r="HN258" s="86"/>
      <c r="HO258" s="86"/>
      <c r="HP258" s="86"/>
      <c r="HQ258" s="86"/>
      <c r="HR258" s="86"/>
      <c r="HS258" s="86"/>
      <c r="HT258" s="86"/>
      <c r="HU258" s="87"/>
      <c r="IA258" s="105"/>
      <c r="IB258" s="86"/>
      <c r="IC258" s="86"/>
      <c r="ID258" s="86"/>
      <c r="IE258" s="86"/>
      <c r="IF258" s="86"/>
      <c r="IG258" s="86"/>
      <c r="IH258" s="86"/>
      <c r="II258" s="86"/>
      <c r="IJ258" s="86"/>
      <c r="IK258" s="86"/>
      <c r="IL258" s="86"/>
      <c r="IM258" s="86"/>
      <c r="IN258" s="86"/>
      <c r="IO258" s="86"/>
      <c r="IP258" s="86"/>
      <c r="IQ258" s="86"/>
      <c r="IR258" s="86"/>
      <c r="IS258" s="86"/>
      <c r="IT258" s="86"/>
      <c r="IU258" s="86"/>
      <c r="IV258" s="106"/>
      <c r="IY258" s="105"/>
      <c r="IZ258" s="86"/>
      <c r="JA258" s="86"/>
      <c r="JB258" s="86"/>
      <c r="JC258" s="86"/>
      <c r="JD258" s="86"/>
      <c r="JE258" s="86"/>
      <c r="JF258" s="86"/>
      <c r="JG258" s="86"/>
      <c r="JH258" s="86"/>
      <c r="JI258" s="86"/>
      <c r="JJ258" s="86"/>
      <c r="JK258" s="86"/>
      <c r="JL258" s="86"/>
      <c r="JM258" s="86"/>
      <c r="JN258" s="86"/>
      <c r="JO258" s="86"/>
      <c r="JP258" s="86"/>
      <c r="JQ258" s="86"/>
      <c r="JR258" s="86"/>
      <c r="JS258" s="86"/>
      <c r="JT258" s="86"/>
      <c r="JU258" s="86"/>
      <c r="JV258" s="86"/>
      <c r="JW258" s="86"/>
      <c r="JX258" s="86"/>
      <c r="JY258" s="86"/>
      <c r="JZ258" s="86"/>
      <c r="KA258" s="86"/>
      <c r="KB258" s="86"/>
      <c r="KC258" s="86"/>
      <c r="KD258" s="86"/>
      <c r="KE258" s="86"/>
      <c r="KF258" s="106"/>
    </row>
    <row r="259" spans="10:292" ht="15.75" hidden="1" customHeight="1" x14ac:dyDescent="0.45">
      <c r="U259" s="354"/>
      <c r="AB259" s="571"/>
      <c r="AC259" s="572"/>
      <c r="AD259" s="572"/>
      <c r="AE259" s="572"/>
      <c r="AF259" s="572"/>
      <c r="AG259" s="572"/>
      <c r="AH259" s="572"/>
      <c r="AI259" s="572"/>
      <c r="AJ259" s="572"/>
      <c r="AK259" s="572"/>
      <c r="AL259" s="572"/>
      <c r="AM259" s="572"/>
      <c r="AN259" s="572"/>
      <c r="AO259" s="573"/>
      <c r="DA259" s="95"/>
      <c r="DB259" s="96"/>
      <c r="DC259" s="96"/>
      <c r="DD259" s="96"/>
      <c r="DE259" s="96"/>
      <c r="DF259" s="96"/>
      <c r="DG259" s="96"/>
      <c r="DQ259" s="96"/>
      <c r="DR259" s="96"/>
      <c r="DS259" s="96"/>
      <c r="DT259" s="96"/>
      <c r="DU259" s="96"/>
      <c r="DV259" s="96"/>
      <c r="DW259" s="96"/>
      <c r="DX259" s="96"/>
      <c r="DY259" s="96"/>
      <c r="EX259" s="96"/>
      <c r="EY259" s="96"/>
      <c r="EZ259" s="96"/>
      <c r="FA259" s="96"/>
      <c r="FB259" s="96"/>
      <c r="FC259" s="96"/>
      <c r="FD259" s="96"/>
      <c r="FE259" s="96"/>
      <c r="FF259" s="96"/>
      <c r="FG259" s="96"/>
      <c r="FH259" s="96"/>
      <c r="GA259" s="96"/>
      <c r="GB259" s="96"/>
      <c r="GC259" s="96"/>
      <c r="GD259" s="96"/>
      <c r="GE259" s="96"/>
      <c r="GF259" s="96"/>
      <c r="GG259" s="96"/>
      <c r="GH259" s="96"/>
      <c r="GI259" s="96"/>
      <c r="GJ259" s="96"/>
      <c r="GK259" s="96"/>
      <c r="GL259" s="96"/>
      <c r="GM259" s="96"/>
      <c r="GN259" s="96"/>
      <c r="GO259" s="96"/>
      <c r="GP259" s="96"/>
      <c r="GQ259" s="96"/>
      <c r="HI259" s="85"/>
      <c r="HJ259" s="86"/>
      <c r="HK259" s="86"/>
      <c r="HL259" s="86"/>
      <c r="HM259" s="86"/>
      <c r="HN259" s="86"/>
      <c r="HO259" s="86"/>
      <c r="HP259" s="86"/>
      <c r="HQ259" s="86"/>
      <c r="HR259" s="86"/>
      <c r="HS259" s="86"/>
      <c r="HT259" s="86"/>
      <c r="HU259" s="87"/>
      <c r="IA259" s="105"/>
      <c r="IB259" s="86"/>
      <c r="IC259" s="86"/>
      <c r="ID259" s="86"/>
      <c r="IE259" s="86"/>
      <c r="IF259" s="86"/>
      <c r="IG259" s="86"/>
      <c r="IH259" s="86"/>
      <c r="II259" s="86"/>
      <c r="IJ259" s="86"/>
      <c r="IK259" s="86"/>
      <c r="IL259" s="86"/>
      <c r="IM259" s="86"/>
      <c r="IN259" s="86"/>
      <c r="IO259" s="86"/>
      <c r="IP259" s="86"/>
      <c r="IQ259" s="86"/>
      <c r="IR259" s="86"/>
      <c r="IS259" s="86"/>
      <c r="IT259" s="86"/>
      <c r="IU259" s="86"/>
      <c r="IV259" s="106"/>
      <c r="IY259" s="105"/>
      <c r="IZ259" s="86"/>
      <c r="JA259" s="86"/>
      <c r="JB259" s="86"/>
      <c r="JC259" s="86"/>
      <c r="JD259" s="86"/>
      <c r="JE259" s="86"/>
      <c r="JF259" s="86"/>
      <c r="JG259" s="86"/>
      <c r="JH259" s="86"/>
      <c r="JI259" s="86"/>
      <c r="JJ259" s="86"/>
      <c r="JK259" s="86"/>
      <c r="JL259" s="86"/>
      <c r="JM259" s="86"/>
      <c r="JN259" s="86"/>
      <c r="JO259" s="86"/>
      <c r="JP259" s="86"/>
      <c r="JQ259" s="86"/>
      <c r="JR259" s="86"/>
      <c r="JS259" s="86"/>
      <c r="JT259" s="86"/>
      <c r="JU259" s="86"/>
      <c r="JV259" s="86"/>
      <c r="JW259" s="86"/>
      <c r="JX259" s="86"/>
      <c r="JY259" s="86"/>
      <c r="JZ259" s="86"/>
      <c r="KA259" s="86"/>
      <c r="KB259" s="86"/>
      <c r="KC259" s="86"/>
      <c r="KD259" s="86"/>
      <c r="KE259" s="86"/>
      <c r="KF259" s="106"/>
    </row>
    <row r="260" spans="10:292" ht="15.75" hidden="1" customHeight="1" x14ac:dyDescent="0.45">
      <c r="U260" s="354"/>
      <c r="AB260" s="571"/>
      <c r="AC260" s="572"/>
      <c r="AD260" s="572"/>
      <c r="AE260" s="572"/>
      <c r="AF260" s="572"/>
      <c r="AG260" s="572"/>
      <c r="AH260" s="572"/>
      <c r="AI260" s="572"/>
      <c r="AJ260" s="572"/>
      <c r="AK260" s="572"/>
      <c r="AL260" s="572"/>
      <c r="AM260" s="572"/>
      <c r="AN260" s="572"/>
      <c r="AO260" s="573"/>
      <c r="DA260" s="95"/>
      <c r="DB260" s="96"/>
      <c r="DC260" s="96"/>
      <c r="DD260" s="96"/>
      <c r="DE260" s="96"/>
      <c r="DF260" s="96"/>
      <c r="DG260" s="96"/>
      <c r="DQ260" s="96"/>
      <c r="DR260" s="96"/>
      <c r="DS260" s="96"/>
      <c r="DT260" s="96"/>
      <c r="DU260" s="96"/>
      <c r="DV260" s="96"/>
      <c r="DW260" s="96"/>
      <c r="DX260" s="96"/>
      <c r="DY260" s="96"/>
      <c r="EX260" s="96"/>
      <c r="EY260" s="96"/>
      <c r="EZ260" s="96"/>
      <c r="FA260" s="96"/>
      <c r="FB260" s="96"/>
      <c r="FC260" s="96"/>
      <c r="FD260" s="96"/>
      <c r="FE260" s="96"/>
      <c r="FF260" s="96"/>
      <c r="FG260" s="96"/>
      <c r="FH260" s="96"/>
      <c r="GA260" s="96"/>
      <c r="GB260" s="96"/>
      <c r="GC260" s="96"/>
      <c r="GD260" s="96"/>
      <c r="GE260" s="96"/>
      <c r="GF260" s="96"/>
      <c r="GG260" s="96"/>
      <c r="GH260" s="96"/>
      <c r="GI260" s="96"/>
      <c r="GJ260" s="96"/>
      <c r="GK260" s="96"/>
      <c r="GL260" s="96"/>
      <c r="GM260" s="96"/>
      <c r="GN260" s="96"/>
      <c r="GO260" s="96"/>
      <c r="GP260" s="96"/>
      <c r="GQ260" s="96"/>
      <c r="HI260" s="85"/>
      <c r="HJ260" s="86"/>
      <c r="HK260" s="86"/>
      <c r="HL260" s="86"/>
      <c r="HM260" s="86"/>
      <c r="HN260" s="86"/>
      <c r="HO260" s="86"/>
      <c r="HP260" s="86"/>
      <c r="HQ260" s="86"/>
      <c r="HR260" s="86"/>
      <c r="HS260" s="86"/>
      <c r="HT260" s="86"/>
      <c r="HU260" s="87"/>
      <c r="IA260" s="105"/>
      <c r="IB260" s="86"/>
      <c r="IC260" s="86"/>
      <c r="ID260" s="86"/>
      <c r="IE260" s="86"/>
      <c r="IF260" s="86"/>
      <c r="IG260" s="86"/>
      <c r="IH260" s="86"/>
      <c r="II260" s="86"/>
      <c r="IJ260" s="86"/>
      <c r="IK260" s="86"/>
      <c r="IL260" s="86"/>
      <c r="IM260" s="86"/>
      <c r="IN260" s="86"/>
      <c r="IO260" s="86"/>
      <c r="IP260" s="86"/>
      <c r="IQ260" s="86"/>
      <c r="IR260" s="86"/>
      <c r="IS260" s="86"/>
      <c r="IT260" s="86"/>
      <c r="IU260" s="86"/>
      <c r="IV260" s="106"/>
      <c r="IY260" s="105"/>
      <c r="IZ260" s="86"/>
      <c r="JA260" s="86"/>
      <c r="JB260" s="86"/>
      <c r="JC260" s="86"/>
      <c r="JD260" s="86"/>
      <c r="JE260" s="86"/>
      <c r="JF260" s="86"/>
      <c r="JG260" s="86"/>
      <c r="JH260" s="86"/>
      <c r="JI260" s="86"/>
      <c r="JJ260" s="86"/>
      <c r="JK260" s="86"/>
      <c r="JL260" s="86"/>
      <c r="JM260" s="86"/>
      <c r="JN260" s="86"/>
      <c r="JO260" s="86"/>
      <c r="JP260" s="86"/>
      <c r="JQ260" s="86"/>
      <c r="JR260" s="86"/>
      <c r="JS260" s="86"/>
      <c r="JT260" s="86"/>
      <c r="JU260" s="86"/>
      <c r="JV260" s="86"/>
      <c r="JW260" s="86"/>
      <c r="JX260" s="86"/>
      <c r="JY260" s="86"/>
      <c r="JZ260" s="86"/>
      <c r="KA260" s="86"/>
      <c r="KB260" s="86"/>
      <c r="KC260" s="86"/>
      <c r="KD260" s="86"/>
      <c r="KE260" s="86"/>
      <c r="KF260" s="106"/>
    </row>
    <row r="261" spans="10:292" ht="15.75" hidden="1" customHeight="1" x14ac:dyDescent="0.45">
      <c r="U261" s="354"/>
      <c r="AB261" s="571"/>
      <c r="AC261" s="572"/>
      <c r="AD261" s="572"/>
      <c r="AE261" s="572"/>
      <c r="AF261" s="572"/>
      <c r="AG261" s="572"/>
      <c r="AH261" s="572"/>
      <c r="AI261" s="572"/>
      <c r="AJ261" s="572"/>
      <c r="AK261" s="572"/>
      <c r="AL261" s="572"/>
      <c r="AM261" s="572"/>
      <c r="AN261" s="572"/>
      <c r="AO261" s="573"/>
      <c r="DA261" s="95"/>
      <c r="DB261" s="96"/>
      <c r="DC261" s="96"/>
      <c r="DD261" s="96"/>
      <c r="DE261" s="96"/>
      <c r="DF261" s="96"/>
      <c r="DG261" s="96"/>
      <c r="DQ261" s="96"/>
      <c r="DR261" s="96"/>
      <c r="DS261" s="96"/>
      <c r="DT261" s="96"/>
      <c r="DU261" s="96"/>
      <c r="DV261" s="96"/>
      <c r="DW261" s="96"/>
      <c r="DX261" s="96"/>
      <c r="DY261" s="96"/>
      <c r="EX261" s="96"/>
      <c r="EY261" s="96"/>
      <c r="EZ261" s="96"/>
      <c r="FA261" s="96"/>
      <c r="FB261" s="96"/>
      <c r="FC261" s="96"/>
      <c r="FD261" s="96"/>
      <c r="FE261" s="96"/>
      <c r="FF261" s="96"/>
      <c r="FG261" s="96"/>
      <c r="FH261" s="96"/>
      <c r="GA261" s="96"/>
      <c r="GB261" s="96"/>
      <c r="GC261" s="96"/>
      <c r="GD261" s="96"/>
      <c r="GE261" s="96"/>
      <c r="GF261" s="96"/>
      <c r="GG261" s="96"/>
      <c r="GH261" s="96"/>
      <c r="GI261" s="96"/>
      <c r="GJ261" s="96"/>
      <c r="GK261" s="96"/>
      <c r="GL261" s="96"/>
      <c r="GM261" s="96"/>
      <c r="GN261" s="96"/>
      <c r="GO261" s="96"/>
      <c r="GP261" s="96"/>
      <c r="GQ261" s="96"/>
      <c r="HI261" s="85"/>
      <c r="HJ261" s="86"/>
      <c r="HK261" s="86"/>
      <c r="HL261" s="86"/>
      <c r="HM261" s="86"/>
      <c r="HN261" s="86"/>
      <c r="HO261" s="86"/>
      <c r="HP261" s="86"/>
      <c r="HQ261" s="86"/>
      <c r="HR261" s="86"/>
      <c r="HS261" s="86"/>
      <c r="HT261" s="86"/>
      <c r="HU261" s="87"/>
      <c r="IA261" s="105"/>
      <c r="IB261" s="86"/>
      <c r="IC261" s="86"/>
      <c r="ID261" s="86"/>
      <c r="IE261" s="86"/>
      <c r="IF261" s="86"/>
      <c r="IG261" s="86"/>
      <c r="IH261" s="86"/>
      <c r="II261" s="86"/>
      <c r="IJ261" s="86"/>
      <c r="IK261" s="86"/>
      <c r="IL261" s="86"/>
      <c r="IM261" s="86"/>
      <c r="IN261" s="86"/>
      <c r="IO261" s="86"/>
      <c r="IP261" s="86"/>
      <c r="IQ261" s="86"/>
      <c r="IR261" s="86"/>
      <c r="IS261" s="86"/>
      <c r="IT261" s="86"/>
      <c r="IU261" s="86"/>
      <c r="IV261" s="106"/>
      <c r="IY261" s="105"/>
      <c r="IZ261" s="86"/>
      <c r="JA261" s="86"/>
      <c r="JB261" s="86"/>
      <c r="JC261" s="86"/>
      <c r="JD261" s="86"/>
      <c r="JE261" s="86"/>
      <c r="JF261" s="86"/>
      <c r="JG261" s="86"/>
      <c r="JH261" s="86"/>
      <c r="JI261" s="86"/>
      <c r="JJ261" s="86"/>
      <c r="JK261" s="86"/>
      <c r="JL261" s="86"/>
      <c r="JM261" s="86"/>
      <c r="JN261" s="86"/>
      <c r="JO261" s="86"/>
      <c r="JP261" s="86"/>
      <c r="JQ261" s="86"/>
      <c r="JR261" s="86"/>
      <c r="JS261" s="86"/>
      <c r="JT261" s="86"/>
      <c r="JU261" s="86"/>
      <c r="JV261" s="86"/>
      <c r="JW261" s="86"/>
      <c r="JX261" s="86"/>
      <c r="JY261" s="86"/>
      <c r="JZ261" s="86"/>
      <c r="KA261" s="86"/>
      <c r="KB261" s="86"/>
      <c r="KC261" s="86"/>
      <c r="KD261" s="86"/>
      <c r="KE261" s="86"/>
      <c r="KF261" s="106"/>
    </row>
    <row r="262" spans="10:292" ht="15.75" hidden="1" customHeight="1" x14ac:dyDescent="0.45">
      <c r="U262" s="354"/>
      <c r="AB262" s="571"/>
      <c r="AC262" s="572"/>
      <c r="AD262" s="572"/>
      <c r="AE262" s="572"/>
      <c r="AF262" s="572"/>
      <c r="AG262" s="572"/>
      <c r="AH262" s="572"/>
      <c r="AI262" s="572"/>
      <c r="AJ262" s="572"/>
      <c r="AK262" s="572"/>
      <c r="AL262" s="572"/>
      <c r="AM262" s="572"/>
      <c r="AN262" s="572"/>
      <c r="AO262" s="573"/>
      <c r="DA262" s="95"/>
      <c r="DB262" s="96"/>
      <c r="DC262" s="96"/>
      <c r="DD262" s="96"/>
      <c r="DE262" s="96"/>
      <c r="DF262" s="96"/>
      <c r="DG262" s="96"/>
      <c r="DQ262" s="96"/>
      <c r="DR262" s="96"/>
      <c r="DS262" s="96"/>
      <c r="DT262" s="96"/>
      <c r="DU262" s="96"/>
      <c r="DV262" s="96"/>
      <c r="DW262" s="96"/>
      <c r="DX262" s="96"/>
      <c r="DY262" s="96"/>
      <c r="EX262" s="96"/>
      <c r="EY262" s="96"/>
      <c r="EZ262" s="96"/>
      <c r="FA262" s="96"/>
      <c r="FB262" s="96"/>
      <c r="FC262" s="96"/>
      <c r="FD262" s="96"/>
      <c r="FE262" s="96"/>
      <c r="FF262" s="96"/>
      <c r="FG262" s="96"/>
      <c r="FH262" s="96"/>
      <c r="GA262" s="96"/>
      <c r="GB262" s="96"/>
      <c r="GC262" s="96"/>
      <c r="GD262" s="96"/>
      <c r="GE262" s="96"/>
      <c r="GF262" s="96"/>
      <c r="GG262" s="96"/>
      <c r="GH262" s="96"/>
      <c r="GI262" s="96"/>
      <c r="GJ262" s="96"/>
      <c r="GK262" s="96"/>
      <c r="GL262" s="96"/>
      <c r="GM262" s="96"/>
      <c r="GN262" s="96"/>
      <c r="GO262" s="96"/>
      <c r="GP262" s="96"/>
      <c r="GQ262" s="96"/>
      <c r="HI262" s="85"/>
      <c r="HJ262" s="86"/>
      <c r="HK262" s="86"/>
      <c r="HL262" s="86"/>
      <c r="HM262" s="86"/>
      <c r="HN262" s="86"/>
      <c r="HO262" s="86"/>
      <c r="HP262" s="86"/>
      <c r="HQ262" s="86"/>
      <c r="HR262" s="86"/>
      <c r="HS262" s="86"/>
      <c r="HT262" s="86"/>
      <c r="HU262" s="87"/>
      <c r="IA262" s="105"/>
      <c r="IB262" s="86"/>
      <c r="IC262" s="86"/>
      <c r="ID262" s="86"/>
      <c r="IE262" s="86"/>
      <c r="IF262" s="86"/>
      <c r="IG262" s="86"/>
      <c r="IH262" s="86"/>
      <c r="II262" s="86"/>
      <c r="IJ262" s="86"/>
      <c r="IK262" s="86"/>
      <c r="IL262" s="86"/>
      <c r="IM262" s="86"/>
      <c r="IN262" s="86"/>
      <c r="IO262" s="86"/>
      <c r="IP262" s="86"/>
      <c r="IQ262" s="86"/>
      <c r="IR262" s="86"/>
      <c r="IS262" s="86"/>
      <c r="IT262" s="86"/>
      <c r="IU262" s="86"/>
      <c r="IV262" s="106"/>
      <c r="IY262" s="105"/>
      <c r="IZ262" s="86"/>
      <c r="JA262" s="86"/>
      <c r="JB262" s="86"/>
      <c r="JC262" s="86"/>
      <c r="JD262" s="86"/>
      <c r="JE262" s="86"/>
      <c r="JF262" s="86"/>
      <c r="JG262" s="86"/>
      <c r="JH262" s="86"/>
      <c r="JI262" s="86"/>
      <c r="JJ262" s="86"/>
      <c r="JK262" s="86"/>
      <c r="JL262" s="86"/>
      <c r="JM262" s="86"/>
      <c r="JN262" s="86"/>
      <c r="JO262" s="86"/>
      <c r="JP262" s="86"/>
      <c r="JQ262" s="86"/>
      <c r="JR262" s="86"/>
      <c r="JS262" s="86"/>
      <c r="JT262" s="86"/>
      <c r="JU262" s="86"/>
      <c r="JV262" s="86"/>
      <c r="JW262" s="86"/>
      <c r="JX262" s="86"/>
      <c r="JY262" s="86"/>
      <c r="JZ262" s="86"/>
      <c r="KA262" s="86"/>
      <c r="KB262" s="86"/>
      <c r="KC262" s="86"/>
      <c r="KD262" s="86"/>
      <c r="KE262" s="86"/>
      <c r="KF262" s="106"/>
    </row>
    <row r="263" spans="10:292" ht="15.75" hidden="1" customHeight="1" x14ac:dyDescent="0.45">
      <c r="U263" s="354"/>
      <c r="AB263" s="571"/>
      <c r="AC263" s="572"/>
      <c r="AD263" s="572"/>
      <c r="AE263" s="572"/>
      <c r="AF263" s="572"/>
      <c r="AG263" s="572"/>
      <c r="AH263" s="572"/>
      <c r="AI263" s="572"/>
      <c r="AJ263" s="572"/>
      <c r="AK263" s="572"/>
      <c r="AL263" s="572"/>
      <c r="AM263" s="572"/>
      <c r="AN263" s="572"/>
      <c r="AO263" s="573"/>
      <c r="DA263" s="95"/>
      <c r="DB263" s="96"/>
      <c r="DC263" s="96"/>
      <c r="DD263" s="96"/>
      <c r="DE263" s="96"/>
      <c r="DF263" s="96"/>
      <c r="DG263" s="96"/>
      <c r="DQ263" s="96"/>
      <c r="DR263" s="96"/>
      <c r="DS263" s="96"/>
      <c r="DT263" s="96"/>
      <c r="DU263" s="96"/>
      <c r="DV263" s="96"/>
      <c r="DW263" s="96"/>
      <c r="DX263" s="96"/>
      <c r="DY263" s="96"/>
      <c r="EX263" s="96"/>
      <c r="EY263" s="96"/>
      <c r="EZ263" s="96"/>
      <c r="FA263" s="96"/>
      <c r="FB263" s="96"/>
      <c r="FC263" s="96"/>
      <c r="FD263" s="96"/>
      <c r="FE263" s="96"/>
      <c r="FF263" s="96"/>
      <c r="FG263" s="96"/>
      <c r="FH263" s="96"/>
      <c r="GA263" s="96"/>
      <c r="GB263" s="96"/>
      <c r="GC263" s="96"/>
      <c r="GD263" s="96"/>
      <c r="GE263" s="96"/>
      <c r="GF263" s="96"/>
      <c r="GG263" s="96"/>
      <c r="GH263" s="96"/>
      <c r="GI263" s="96"/>
      <c r="GJ263" s="96"/>
      <c r="GK263" s="96"/>
      <c r="GL263" s="96"/>
      <c r="GM263" s="96"/>
      <c r="GN263" s="96"/>
      <c r="GO263" s="96"/>
      <c r="GP263" s="96"/>
      <c r="GQ263" s="96"/>
      <c r="HI263" s="85"/>
      <c r="HJ263" s="86"/>
      <c r="HK263" s="86"/>
      <c r="HL263" s="86"/>
      <c r="HM263" s="86"/>
      <c r="HN263" s="86"/>
      <c r="HO263" s="86"/>
      <c r="HP263" s="86"/>
      <c r="HQ263" s="86"/>
      <c r="HR263" s="86"/>
      <c r="HS263" s="86"/>
      <c r="HT263" s="86"/>
      <c r="HU263" s="87"/>
      <c r="IA263" s="105"/>
      <c r="IB263" s="86"/>
      <c r="IC263" s="86"/>
      <c r="ID263" s="86"/>
      <c r="IE263" s="86"/>
      <c r="IF263" s="86"/>
      <c r="IG263" s="86"/>
      <c r="IH263" s="86"/>
      <c r="II263" s="86"/>
      <c r="IJ263" s="86"/>
      <c r="IK263" s="86"/>
      <c r="IL263" s="86"/>
      <c r="IM263" s="86"/>
      <c r="IN263" s="86"/>
      <c r="IO263" s="86"/>
      <c r="IP263" s="86"/>
      <c r="IQ263" s="86"/>
      <c r="IR263" s="86"/>
      <c r="IS263" s="86"/>
      <c r="IT263" s="86"/>
      <c r="IU263" s="86"/>
      <c r="IV263" s="106"/>
      <c r="IY263" s="105"/>
      <c r="IZ263" s="86"/>
      <c r="JA263" s="86"/>
      <c r="JB263" s="86"/>
      <c r="JC263" s="86"/>
      <c r="JD263" s="86"/>
      <c r="JE263" s="86"/>
      <c r="JF263" s="86"/>
      <c r="JG263" s="86"/>
      <c r="JH263" s="86"/>
      <c r="JI263" s="86"/>
      <c r="JJ263" s="86"/>
      <c r="JK263" s="86"/>
      <c r="JL263" s="86"/>
      <c r="JM263" s="86"/>
      <c r="JN263" s="86"/>
      <c r="JO263" s="86"/>
      <c r="JP263" s="86"/>
      <c r="JQ263" s="86"/>
      <c r="JR263" s="86"/>
      <c r="JS263" s="86"/>
      <c r="JT263" s="86"/>
      <c r="JU263" s="86"/>
      <c r="JV263" s="86"/>
      <c r="JW263" s="86"/>
      <c r="JX263" s="86"/>
      <c r="JY263" s="86"/>
      <c r="JZ263" s="86"/>
      <c r="KA263" s="86"/>
      <c r="KB263" s="86"/>
      <c r="KC263" s="86"/>
      <c r="KD263" s="86"/>
      <c r="KE263" s="86"/>
      <c r="KF263" s="106"/>
    </row>
    <row r="264" spans="10:292" ht="15.75" hidden="1" customHeight="1" x14ac:dyDescent="0.45">
      <c r="U264" s="354"/>
      <c r="AB264" s="571"/>
      <c r="AC264" s="572"/>
      <c r="AD264" s="572"/>
      <c r="AE264" s="572"/>
      <c r="AF264" s="572"/>
      <c r="AG264" s="572"/>
      <c r="AH264" s="572"/>
      <c r="AI264" s="572"/>
      <c r="AJ264" s="572"/>
      <c r="AK264" s="572"/>
      <c r="AL264" s="572"/>
      <c r="AM264" s="572"/>
      <c r="AN264" s="572"/>
      <c r="AO264" s="573"/>
      <c r="DA264" s="95"/>
      <c r="DB264" s="96"/>
      <c r="DC264" s="96"/>
      <c r="DD264" s="96"/>
      <c r="DE264" s="96"/>
      <c r="DF264" s="96"/>
      <c r="DG264" s="96"/>
      <c r="DQ264" s="96"/>
      <c r="DR264" s="96"/>
      <c r="DS264" s="96"/>
      <c r="DT264" s="96"/>
      <c r="DU264" s="96"/>
      <c r="DV264" s="96"/>
      <c r="DW264" s="96"/>
      <c r="DX264" s="96"/>
      <c r="DY264" s="96"/>
      <c r="EX264" s="96"/>
      <c r="EY264" s="96"/>
      <c r="EZ264" s="96"/>
      <c r="FA264" s="96"/>
      <c r="FB264" s="96"/>
      <c r="FC264" s="96"/>
      <c r="FD264" s="96"/>
      <c r="FE264" s="96"/>
      <c r="FF264" s="96"/>
      <c r="FG264" s="96"/>
      <c r="FH264" s="96"/>
      <c r="GA264" s="96"/>
      <c r="GB264" s="96"/>
      <c r="GC264" s="96"/>
      <c r="GD264" s="96"/>
      <c r="GE264" s="96"/>
      <c r="GF264" s="96"/>
      <c r="GG264" s="96"/>
      <c r="GH264" s="96"/>
      <c r="GI264" s="96"/>
      <c r="GJ264" s="96"/>
      <c r="GK264" s="96"/>
      <c r="GL264" s="96"/>
      <c r="GM264" s="96"/>
      <c r="GN264" s="96"/>
      <c r="GO264" s="96"/>
      <c r="GP264" s="96"/>
      <c r="GQ264" s="96"/>
      <c r="HI264" s="85"/>
      <c r="HJ264" s="86"/>
      <c r="HK264" s="86"/>
      <c r="HL264" s="86"/>
      <c r="HM264" s="86"/>
      <c r="HN264" s="86"/>
      <c r="HO264" s="86"/>
      <c r="HP264" s="86"/>
      <c r="HQ264" s="86"/>
      <c r="HR264" s="86"/>
      <c r="HS264" s="86"/>
      <c r="HT264" s="86"/>
      <c r="HU264" s="87"/>
      <c r="IA264" s="105"/>
      <c r="IB264" s="86"/>
      <c r="IC264" s="86"/>
      <c r="ID264" s="86"/>
      <c r="IE264" s="86"/>
      <c r="IF264" s="86"/>
      <c r="IG264" s="86"/>
      <c r="IH264" s="86"/>
      <c r="II264" s="86"/>
      <c r="IJ264" s="86"/>
      <c r="IK264" s="86"/>
      <c r="IL264" s="86"/>
      <c r="IM264" s="86"/>
      <c r="IN264" s="86"/>
      <c r="IO264" s="86"/>
      <c r="IP264" s="86"/>
      <c r="IQ264" s="86"/>
      <c r="IR264" s="86"/>
      <c r="IS264" s="86"/>
      <c r="IT264" s="86"/>
      <c r="IU264" s="86"/>
      <c r="IV264" s="106"/>
      <c r="IY264" s="105"/>
      <c r="IZ264" s="86"/>
      <c r="JA264" s="86"/>
      <c r="JB264" s="86"/>
      <c r="JC264" s="86"/>
      <c r="JD264" s="86"/>
      <c r="JE264" s="86"/>
      <c r="JF264" s="86"/>
      <c r="JG264" s="86"/>
      <c r="JH264" s="86"/>
      <c r="JI264" s="86"/>
      <c r="JJ264" s="86"/>
      <c r="JK264" s="86"/>
      <c r="JL264" s="86"/>
      <c r="JM264" s="86"/>
      <c r="JN264" s="86"/>
      <c r="JO264" s="86"/>
      <c r="JP264" s="86"/>
      <c r="JQ264" s="86"/>
      <c r="JR264" s="86"/>
      <c r="JS264" s="86"/>
      <c r="JT264" s="86"/>
      <c r="JU264" s="86"/>
      <c r="JV264" s="86"/>
      <c r="JW264" s="86"/>
      <c r="JX264" s="86"/>
      <c r="JY264" s="86"/>
      <c r="JZ264" s="86"/>
      <c r="KA264" s="86"/>
      <c r="KB264" s="86"/>
      <c r="KC264" s="86"/>
      <c r="KD264" s="86"/>
      <c r="KE264" s="86"/>
      <c r="KF264" s="106"/>
    </row>
    <row r="265" spans="10:292" ht="15.75" hidden="1" customHeight="1" x14ac:dyDescent="0.45">
      <c r="U265" s="354"/>
      <c r="AB265" s="571"/>
      <c r="AC265" s="572"/>
      <c r="AD265" s="572"/>
      <c r="AE265" s="572"/>
      <c r="AF265" s="572"/>
      <c r="AG265" s="572"/>
      <c r="AH265" s="572"/>
      <c r="AI265" s="572"/>
      <c r="AJ265" s="572"/>
      <c r="AK265" s="572"/>
      <c r="AL265" s="572"/>
      <c r="AM265" s="572"/>
      <c r="AN265" s="572"/>
      <c r="AO265" s="573"/>
      <c r="DA265" s="95"/>
      <c r="DB265" s="96"/>
      <c r="DC265" s="96"/>
      <c r="DD265" s="96"/>
      <c r="DE265" s="96"/>
      <c r="DF265" s="96"/>
      <c r="DG265" s="96"/>
      <c r="DQ265" s="96"/>
      <c r="DR265" s="96"/>
      <c r="DS265" s="96"/>
      <c r="DT265" s="96"/>
      <c r="DU265" s="96"/>
      <c r="DV265" s="96"/>
      <c r="DW265" s="96"/>
      <c r="DX265" s="96"/>
      <c r="DY265" s="96"/>
      <c r="EX265" s="96"/>
      <c r="EY265" s="96"/>
      <c r="EZ265" s="96"/>
      <c r="FA265" s="96"/>
      <c r="FB265" s="96"/>
      <c r="FC265" s="96"/>
      <c r="FD265" s="96"/>
      <c r="FE265" s="96"/>
      <c r="FF265" s="96"/>
      <c r="FG265" s="96"/>
      <c r="FH265" s="96"/>
      <c r="GA265" s="96"/>
      <c r="GB265" s="96"/>
      <c r="GC265" s="96"/>
      <c r="GD265" s="96"/>
      <c r="GE265" s="96"/>
      <c r="GF265" s="96"/>
      <c r="GG265" s="96"/>
      <c r="GH265" s="96"/>
      <c r="GI265" s="96"/>
      <c r="GJ265" s="96"/>
      <c r="GK265" s="96"/>
      <c r="GL265" s="96"/>
      <c r="GM265" s="96"/>
      <c r="GN265" s="96"/>
      <c r="GO265" s="96"/>
      <c r="GP265" s="96"/>
      <c r="GQ265" s="96"/>
      <c r="HI265" s="85"/>
      <c r="HJ265" s="86"/>
      <c r="HK265" s="86"/>
      <c r="HL265" s="86"/>
      <c r="HM265" s="86"/>
      <c r="HN265" s="86"/>
      <c r="HO265" s="86"/>
      <c r="HP265" s="86"/>
      <c r="HQ265" s="86"/>
      <c r="HR265" s="86"/>
      <c r="HS265" s="86"/>
      <c r="HT265" s="86"/>
      <c r="HU265" s="87"/>
      <c r="IA265" s="105"/>
      <c r="IB265" s="86"/>
      <c r="IC265" s="86"/>
      <c r="ID265" s="86"/>
      <c r="IE265" s="86"/>
      <c r="IF265" s="86"/>
      <c r="IG265" s="86"/>
      <c r="IH265" s="86"/>
      <c r="II265" s="86"/>
      <c r="IJ265" s="86"/>
      <c r="IK265" s="86"/>
      <c r="IL265" s="86"/>
      <c r="IM265" s="86"/>
      <c r="IN265" s="86"/>
      <c r="IO265" s="86"/>
      <c r="IP265" s="86"/>
      <c r="IQ265" s="86"/>
      <c r="IR265" s="86"/>
      <c r="IS265" s="86"/>
      <c r="IT265" s="86"/>
      <c r="IU265" s="86"/>
      <c r="IV265" s="106"/>
      <c r="IY265" s="105"/>
      <c r="IZ265" s="86"/>
      <c r="JA265" s="86"/>
      <c r="JB265" s="86"/>
      <c r="JC265" s="86"/>
      <c r="JD265" s="86"/>
      <c r="JE265" s="86"/>
      <c r="JF265" s="86"/>
      <c r="JG265" s="86"/>
      <c r="JH265" s="86"/>
      <c r="JI265" s="86"/>
      <c r="JJ265" s="86"/>
      <c r="JK265" s="86"/>
      <c r="JL265" s="86"/>
      <c r="JM265" s="86"/>
      <c r="JN265" s="86"/>
      <c r="JO265" s="86"/>
      <c r="JP265" s="86"/>
      <c r="JQ265" s="86"/>
      <c r="JR265" s="86"/>
      <c r="JS265" s="86"/>
      <c r="JT265" s="86"/>
      <c r="JU265" s="86"/>
      <c r="JV265" s="86"/>
      <c r="JW265" s="86"/>
      <c r="JX265" s="86"/>
      <c r="JY265" s="86"/>
      <c r="JZ265" s="86"/>
      <c r="KA265" s="86"/>
      <c r="KB265" s="86"/>
      <c r="KC265" s="86"/>
      <c r="KD265" s="86"/>
      <c r="KE265" s="86"/>
      <c r="KF265" s="106"/>
    </row>
    <row r="266" spans="10:292" ht="15.75" hidden="1" customHeight="1" x14ac:dyDescent="0.45">
      <c r="U266" s="354"/>
      <c r="AB266" s="571"/>
      <c r="AC266" s="572"/>
      <c r="AD266" s="572"/>
      <c r="AE266" s="572"/>
      <c r="AF266" s="572"/>
      <c r="AG266" s="572"/>
      <c r="AH266" s="572"/>
      <c r="AI266" s="572"/>
      <c r="AJ266" s="572"/>
      <c r="AK266" s="572"/>
      <c r="AL266" s="572"/>
      <c r="AM266" s="572"/>
      <c r="AN266" s="572"/>
      <c r="AO266" s="573"/>
      <c r="DA266" s="95"/>
      <c r="DB266" s="96"/>
      <c r="DC266" s="96"/>
      <c r="DD266" s="96"/>
      <c r="DE266" s="96"/>
      <c r="DF266" s="96"/>
      <c r="DG266" s="96"/>
      <c r="DQ266" s="96"/>
      <c r="DR266" s="96"/>
      <c r="DS266" s="96"/>
      <c r="DT266" s="96"/>
      <c r="DU266" s="96"/>
      <c r="DV266" s="96"/>
      <c r="DW266" s="96"/>
      <c r="DX266" s="96"/>
      <c r="DY266" s="96"/>
      <c r="EX266" s="96"/>
      <c r="EY266" s="96"/>
      <c r="EZ266" s="96"/>
      <c r="FA266" s="96"/>
      <c r="FB266" s="96"/>
      <c r="FC266" s="96"/>
      <c r="FD266" s="96"/>
      <c r="FE266" s="96"/>
      <c r="FF266" s="96"/>
      <c r="FG266" s="96"/>
      <c r="FH266" s="96"/>
      <c r="GA266" s="96"/>
      <c r="GB266" s="96"/>
      <c r="GC266" s="96"/>
      <c r="GD266" s="96"/>
      <c r="GE266" s="96"/>
      <c r="GF266" s="96"/>
      <c r="GG266" s="96"/>
      <c r="GH266" s="96"/>
      <c r="GI266" s="96"/>
      <c r="GJ266" s="96"/>
      <c r="GK266" s="96"/>
      <c r="GL266" s="96"/>
      <c r="GM266" s="96"/>
      <c r="GN266" s="96"/>
      <c r="GO266" s="96"/>
      <c r="GP266" s="96"/>
      <c r="GQ266" s="96"/>
      <c r="HI266" s="85"/>
      <c r="HJ266" s="86"/>
      <c r="HK266" s="86"/>
      <c r="HL266" s="86"/>
      <c r="HM266" s="86"/>
      <c r="HN266" s="86"/>
      <c r="HO266" s="86"/>
      <c r="HP266" s="86"/>
      <c r="HQ266" s="86"/>
      <c r="HR266" s="86"/>
      <c r="HS266" s="86"/>
      <c r="HT266" s="86"/>
      <c r="HU266" s="87"/>
      <c r="IA266" s="105"/>
      <c r="IB266" s="86"/>
      <c r="IC266" s="86"/>
      <c r="ID266" s="86"/>
      <c r="IE266" s="86"/>
      <c r="IF266" s="86"/>
      <c r="IG266" s="86"/>
      <c r="IH266" s="86"/>
      <c r="II266" s="86"/>
      <c r="IJ266" s="86"/>
      <c r="IK266" s="86"/>
      <c r="IL266" s="86"/>
      <c r="IM266" s="86"/>
      <c r="IN266" s="86"/>
      <c r="IO266" s="86"/>
      <c r="IP266" s="86"/>
      <c r="IQ266" s="86"/>
      <c r="IR266" s="86"/>
      <c r="IS266" s="86"/>
      <c r="IT266" s="86"/>
      <c r="IU266" s="86"/>
      <c r="IV266" s="106"/>
      <c r="IY266" s="105"/>
      <c r="IZ266" s="86"/>
      <c r="JA266" s="86"/>
      <c r="JB266" s="86"/>
      <c r="JC266" s="86"/>
      <c r="JD266" s="86"/>
      <c r="JE266" s="86"/>
      <c r="JF266" s="86"/>
      <c r="JG266" s="86"/>
      <c r="JH266" s="86"/>
      <c r="JI266" s="86"/>
      <c r="JJ266" s="86"/>
      <c r="JK266" s="86"/>
      <c r="JL266" s="86"/>
      <c r="JM266" s="86"/>
      <c r="JN266" s="86"/>
      <c r="JO266" s="86"/>
      <c r="JP266" s="86"/>
      <c r="JQ266" s="86"/>
      <c r="JR266" s="86"/>
      <c r="JS266" s="86"/>
      <c r="JT266" s="86"/>
      <c r="JU266" s="86"/>
      <c r="JV266" s="86"/>
      <c r="JW266" s="86"/>
      <c r="JX266" s="86"/>
      <c r="JY266" s="86"/>
      <c r="JZ266" s="86"/>
      <c r="KA266" s="86"/>
      <c r="KB266" s="86"/>
      <c r="KC266" s="86"/>
      <c r="KD266" s="86"/>
      <c r="KE266" s="86"/>
      <c r="KF266" s="106"/>
    </row>
    <row r="267" spans="10:292" ht="15.75" hidden="1" customHeight="1" x14ac:dyDescent="0.45">
      <c r="U267" s="354"/>
      <c r="AB267" s="571"/>
      <c r="AC267" s="572"/>
      <c r="AD267" s="572"/>
      <c r="AE267" s="572"/>
      <c r="AF267" s="572"/>
      <c r="AG267" s="572"/>
      <c r="AH267" s="572"/>
      <c r="AI267" s="572"/>
      <c r="AJ267" s="572"/>
      <c r="AK267" s="572"/>
      <c r="AL267" s="572"/>
      <c r="AM267" s="572"/>
      <c r="AN267" s="572"/>
      <c r="AO267" s="573"/>
      <c r="DA267" s="95"/>
      <c r="DB267" s="96"/>
      <c r="DC267" s="96"/>
      <c r="DD267" s="96"/>
      <c r="DE267" s="96"/>
      <c r="DF267" s="96"/>
      <c r="DG267" s="96"/>
      <c r="DQ267" s="96"/>
      <c r="DR267" s="96"/>
      <c r="DS267" s="96"/>
      <c r="DT267" s="96"/>
      <c r="DU267" s="96"/>
      <c r="DV267" s="96"/>
      <c r="DW267" s="96"/>
      <c r="DX267" s="96"/>
      <c r="DY267" s="96"/>
      <c r="EX267" s="96"/>
      <c r="EY267" s="96"/>
      <c r="EZ267" s="96"/>
      <c r="FA267" s="96"/>
      <c r="FB267" s="96"/>
      <c r="FC267" s="96"/>
      <c r="FD267" s="96"/>
      <c r="FE267" s="96"/>
      <c r="FF267" s="96"/>
      <c r="FG267" s="96"/>
      <c r="FH267" s="96"/>
      <c r="GA267" s="96"/>
      <c r="GB267" s="96"/>
      <c r="GC267" s="96"/>
      <c r="GD267" s="96"/>
      <c r="GE267" s="96"/>
      <c r="GF267" s="96"/>
      <c r="GG267" s="96"/>
      <c r="GH267" s="96"/>
      <c r="GI267" s="96"/>
      <c r="GJ267" s="96"/>
      <c r="GK267" s="96"/>
      <c r="GL267" s="96"/>
      <c r="GM267" s="96"/>
      <c r="GN267" s="96"/>
      <c r="GO267" s="96"/>
      <c r="GP267" s="96"/>
      <c r="GQ267" s="96"/>
      <c r="HI267" s="85"/>
      <c r="HJ267" s="86"/>
      <c r="HK267" s="86"/>
      <c r="HL267" s="86"/>
      <c r="HM267" s="86"/>
      <c r="HN267" s="86"/>
      <c r="HO267" s="86"/>
      <c r="HP267" s="86"/>
      <c r="HQ267" s="86"/>
      <c r="HR267" s="86"/>
      <c r="HS267" s="86"/>
      <c r="HT267" s="86"/>
      <c r="HU267" s="87"/>
      <c r="IA267" s="105"/>
      <c r="IB267" s="86"/>
      <c r="IC267" s="86"/>
      <c r="ID267" s="86"/>
      <c r="IE267" s="86"/>
      <c r="IF267" s="86"/>
      <c r="IG267" s="86"/>
      <c r="IH267" s="86"/>
      <c r="II267" s="86"/>
      <c r="IJ267" s="86"/>
      <c r="IK267" s="86"/>
      <c r="IL267" s="86"/>
      <c r="IM267" s="86"/>
      <c r="IN267" s="86"/>
      <c r="IO267" s="86"/>
      <c r="IP267" s="86"/>
      <c r="IQ267" s="86"/>
      <c r="IR267" s="86"/>
      <c r="IS267" s="86"/>
      <c r="IT267" s="86"/>
      <c r="IU267" s="86"/>
      <c r="IV267" s="106"/>
      <c r="IY267" s="105"/>
      <c r="IZ267" s="86"/>
      <c r="JA267" s="86"/>
      <c r="JB267" s="86"/>
      <c r="JC267" s="86"/>
      <c r="JD267" s="86"/>
      <c r="JE267" s="86"/>
      <c r="JF267" s="86"/>
      <c r="JG267" s="86"/>
      <c r="JH267" s="86"/>
      <c r="JI267" s="86"/>
      <c r="JJ267" s="86"/>
      <c r="JK267" s="86"/>
      <c r="JL267" s="86"/>
      <c r="JM267" s="86"/>
      <c r="JN267" s="86"/>
      <c r="JO267" s="86"/>
      <c r="JP267" s="86"/>
      <c r="JQ267" s="86"/>
      <c r="JR267" s="86"/>
      <c r="JS267" s="86"/>
      <c r="JT267" s="86"/>
      <c r="JU267" s="86"/>
      <c r="JV267" s="86"/>
      <c r="JW267" s="86"/>
      <c r="JX267" s="86"/>
      <c r="JY267" s="86"/>
      <c r="JZ267" s="86"/>
      <c r="KA267" s="86"/>
      <c r="KB267" s="86"/>
      <c r="KC267" s="86"/>
      <c r="KD267" s="86"/>
      <c r="KE267" s="86"/>
      <c r="KF267" s="106"/>
    </row>
    <row r="268" spans="10:292" ht="15.75" hidden="1" customHeight="1" x14ac:dyDescent="0.45">
      <c r="U268" s="354"/>
      <c r="AB268" s="571"/>
      <c r="AC268" s="572"/>
      <c r="AD268" s="572"/>
      <c r="AE268" s="572"/>
      <c r="AF268" s="572"/>
      <c r="AG268" s="572"/>
      <c r="AH268" s="572"/>
      <c r="AI268" s="572"/>
      <c r="AJ268" s="572"/>
      <c r="AK268" s="572"/>
      <c r="AL268" s="572"/>
      <c r="AM268" s="572"/>
      <c r="AN268" s="572"/>
      <c r="AO268" s="573"/>
      <c r="DA268" s="95"/>
      <c r="DB268" s="96"/>
      <c r="DC268" s="96"/>
      <c r="DD268" s="96"/>
      <c r="DE268" s="96"/>
      <c r="DF268" s="96"/>
      <c r="DG268" s="96"/>
      <c r="DQ268" s="96"/>
      <c r="DR268" s="96"/>
      <c r="DS268" s="96"/>
      <c r="DT268" s="96"/>
      <c r="DU268" s="96"/>
      <c r="DV268" s="96"/>
      <c r="DW268" s="96"/>
      <c r="DX268" s="96"/>
      <c r="DY268" s="96"/>
      <c r="EX268" s="96"/>
      <c r="EY268" s="96"/>
      <c r="EZ268" s="96"/>
      <c r="FA268" s="96"/>
      <c r="FB268" s="96"/>
      <c r="FC268" s="96"/>
      <c r="FD268" s="96"/>
      <c r="FE268" s="96"/>
      <c r="FF268" s="96"/>
      <c r="FG268" s="96"/>
      <c r="FH268" s="96"/>
      <c r="GA268" s="96"/>
      <c r="GB268" s="96"/>
      <c r="GC268" s="96"/>
      <c r="GD268" s="96"/>
      <c r="GE268" s="96"/>
      <c r="GF268" s="96"/>
      <c r="GG268" s="96"/>
      <c r="GH268" s="96"/>
      <c r="GI268" s="96"/>
      <c r="GJ268" s="96"/>
      <c r="GK268" s="96"/>
      <c r="GL268" s="96"/>
      <c r="GM268" s="96"/>
      <c r="GN268" s="96"/>
      <c r="GO268" s="96"/>
      <c r="GP268" s="96"/>
      <c r="GQ268" s="96"/>
      <c r="HI268" s="85"/>
      <c r="HJ268" s="86"/>
      <c r="HK268" s="86"/>
      <c r="HL268" s="86"/>
      <c r="HM268" s="86"/>
      <c r="HN268" s="86"/>
      <c r="HO268" s="86"/>
      <c r="HP268" s="86"/>
      <c r="HQ268" s="86"/>
      <c r="HR268" s="86"/>
      <c r="HS268" s="86"/>
      <c r="HT268" s="86"/>
      <c r="HU268" s="87"/>
      <c r="IA268" s="105"/>
      <c r="IB268" s="86"/>
      <c r="IC268" s="86"/>
      <c r="ID268" s="86"/>
      <c r="IE268" s="86"/>
      <c r="IF268" s="86"/>
      <c r="IG268" s="86"/>
      <c r="IH268" s="86"/>
      <c r="II268" s="86"/>
      <c r="IJ268" s="86"/>
      <c r="IK268" s="86"/>
      <c r="IL268" s="86"/>
      <c r="IM268" s="86"/>
      <c r="IN268" s="86"/>
      <c r="IO268" s="86"/>
      <c r="IP268" s="86"/>
      <c r="IQ268" s="86"/>
      <c r="IR268" s="86"/>
      <c r="IS268" s="86"/>
      <c r="IT268" s="86"/>
      <c r="IU268" s="86"/>
      <c r="IV268" s="106"/>
      <c r="IY268" s="105"/>
      <c r="IZ268" s="86"/>
      <c r="JA268" s="86"/>
      <c r="JB268" s="86"/>
      <c r="JC268" s="86"/>
      <c r="JD268" s="86"/>
      <c r="JE268" s="86"/>
      <c r="JF268" s="86"/>
      <c r="JG268" s="86"/>
      <c r="JH268" s="86"/>
      <c r="JI268" s="86"/>
      <c r="JJ268" s="86"/>
      <c r="JK268" s="86"/>
      <c r="JL268" s="86"/>
      <c r="JM268" s="86"/>
      <c r="JN268" s="86"/>
      <c r="JO268" s="86"/>
      <c r="JP268" s="86"/>
      <c r="JQ268" s="86"/>
      <c r="JR268" s="86"/>
      <c r="JS268" s="86"/>
      <c r="JT268" s="86"/>
      <c r="JU268" s="86"/>
      <c r="JV268" s="86"/>
      <c r="JW268" s="86"/>
      <c r="JX268" s="86"/>
      <c r="JY268" s="86"/>
      <c r="JZ268" s="86"/>
      <c r="KA268" s="86"/>
      <c r="KB268" s="86"/>
      <c r="KC268" s="86"/>
      <c r="KD268" s="86"/>
      <c r="KE268" s="86"/>
      <c r="KF268" s="106"/>
    </row>
    <row r="269" spans="10:292" ht="15.75" hidden="1" customHeight="1" x14ac:dyDescent="0.45">
      <c r="U269" s="354"/>
      <c r="AB269" s="571"/>
      <c r="AC269" s="572"/>
      <c r="AD269" s="572"/>
      <c r="AE269" s="572"/>
      <c r="AF269" s="572"/>
      <c r="AG269" s="572"/>
      <c r="AH269" s="572"/>
      <c r="AI269" s="572"/>
      <c r="AJ269" s="572"/>
      <c r="AK269" s="572"/>
      <c r="AL269" s="572"/>
      <c r="AM269" s="572"/>
      <c r="AN269" s="572"/>
      <c r="AO269" s="573"/>
      <c r="DA269" s="95"/>
      <c r="DB269" s="96"/>
      <c r="DC269" s="96"/>
      <c r="DD269" s="96"/>
      <c r="DE269" s="96"/>
      <c r="DF269" s="96"/>
      <c r="DG269" s="96"/>
      <c r="DQ269" s="96"/>
      <c r="DR269" s="96"/>
      <c r="DS269" s="96"/>
      <c r="DT269" s="96"/>
      <c r="DU269" s="96"/>
      <c r="DV269" s="96"/>
      <c r="DW269" s="96"/>
      <c r="DX269" s="96"/>
      <c r="DY269" s="96"/>
      <c r="EX269" s="96"/>
      <c r="EY269" s="96"/>
      <c r="EZ269" s="96"/>
      <c r="FA269" s="96"/>
      <c r="FB269" s="96"/>
      <c r="FC269" s="96"/>
      <c r="FD269" s="96"/>
      <c r="FE269" s="96"/>
      <c r="FF269" s="96"/>
      <c r="FG269" s="96"/>
      <c r="FH269" s="96"/>
      <c r="GA269" s="96"/>
      <c r="GB269" s="96"/>
      <c r="GC269" s="96"/>
      <c r="GD269" s="96"/>
      <c r="GE269" s="96"/>
      <c r="GF269" s="96"/>
      <c r="GG269" s="96"/>
      <c r="GH269" s="96"/>
      <c r="GI269" s="96"/>
      <c r="GJ269" s="96"/>
      <c r="GK269" s="96"/>
      <c r="GL269" s="96"/>
      <c r="GM269" s="96"/>
      <c r="GN269" s="96"/>
      <c r="GO269" s="96"/>
      <c r="GP269" s="96"/>
      <c r="GQ269" s="96"/>
      <c r="HI269" s="85"/>
      <c r="HJ269" s="86"/>
      <c r="HK269" s="86"/>
      <c r="HL269" s="86"/>
      <c r="HM269" s="86"/>
      <c r="HN269" s="86"/>
      <c r="HO269" s="86"/>
      <c r="HP269" s="86"/>
      <c r="HQ269" s="86"/>
      <c r="HR269" s="86"/>
      <c r="HS269" s="86"/>
      <c r="HT269" s="86"/>
      <c r="HU269" s="87"/>
      <c r="IA269" s="105"/>
      <c r="IB269" s="86"/>
      <c r="IC269" s="86"/>
      <c r="ID269" s="86"/>
      <c r="IE269" s="86"/>
      <c r="IF269" s="86"/>
      <c r="IG269" s="86"/>
      <c r="IH269" s="86"/>
      <c r="II269" s="86"/>
      <c r="IJ269" s="86"/>
      <c r="IK269" s="86"/>
      <c r="IL269" s="86"/>
      <c r="IM269" s="86"/>
      <c r="IN269" s="86"/>
      <c r="IO269" s="86"/>
      <c r="IP269" s="86"/>
      <c r="IQ269" s="86"/>
      <c r="IR269" s="86"/>
      <c r="IS269" s="86"/>
      <c r="IT269" s="86"/>
      <c r="IU269" s="86"/>
      <c r="IV269" s="106"/>
      <c r="IY269" s="105"/>
      <c r="IZ269" s="86"/>
      <c r="JA269" s="86"/>
      <c r="JB269" s="86"/>
      <c r="JC269" s="86"/>
      <c r="JD269" s="86"/>
      <c r="JE269" s="86"/>
      <c r="JF269" s="86"/>
      <c r="JG269" s="86"/>
      <c r="JH269" s="86"/>
      <c r="JI269" s="86"/>
      <c r="JJ269" s="86"/>
      <c r="JK269" s="86"/>
      <c r="JL269" s="86"/>
      <c r="JM269" s="86"/>
      <c r="JN269" s="86"/>
      <c r="JO269" s="86"/>
      <c r="JP269" s="86"/>
      <c r="JQ269" s="86"/>
      <c r="JR269" s="86"/>
      <c r="JS269" s="86"/>
      <c r="JT269" s="86"/>
      <c r="JU269" s="86"/>
      <c r="JV269" s="86"/>
      <c r="JW269" s="86"/>
      <c r="JX269" s="86"/>
      <c r="JY269" s="86"/>
      <c r="JZ269" s="86"/>
      <c r="KA269" s="86"/>
      <c r="KB269" s="86"/>
      <c r="KC269" s="86"/>
      <c r="KD269" s="86"/>
      <c r="KE269" s="86"/>
      <c r="KF269" s="106"/>
    </row>
    <row r="270" spans="10:292" ht="15.75" customHeight="1" x14ac:dyDescent="0.45">
      <c r="U270" s="354"/>
      <c r="AB270" s="574"/>
      <c r="AC270" s="575"/>
      <c r="AD270" s="575"/>
      <c r="AE270" s="575"/>
      <c r="AF270" s="575"/>
      <c r="AG270" s="575"/>
      <c r="AH270" s="575"/>
      <c r="AI270" s="575"/>
      <c r="AJ270" s="575"/>
      <c r="AK270" s="575"/>
      <c r="AL270" s="575"/>
      <c r="AM270" s="575"/>
      <c r="AN270" s="575"/>
      <c r="AO270" s="576"/>
      <c r="DA270" s="95"/>
      <c r="DB270" s="96"/>
      <c r="DC270" s="96"/>
      <c r="DD270" s="96"/>
      <c r="DE270" s="96"/>
      <c r="DF270" s="96"/>
      <c r="DG270" s="96"/>
      <c r="DQ270" s="96"/>
      <c r="DR270" s="96"/>
      <c r="DS270" s="96"/>
      <c r="DT270" s="96"/>
      <c r="DU270" s="96"/>
      <c r="DV270" s="96"/>
      <c r="DW270" s="100">
        <v>5</v>
      </c>
      <c r="DX270" s="96" t="str">
        <f>MID(EB250,43,14)</f>
        <v/>
      </c>
      <c r="DY270" s="96"/>
      <c r="EX270" s="96"/>
      <c r="EY270" s="96"/>
      <c r="EZ270" s="96"/>
      <c r="FA270" s="96"/>
      <c r="FB270" s="96"/>
      <c r="FC270" s="96"/>
      <c r="FD270" s="96"/>
      <c r="FE270" s="96"/>
      <c r="FF270" s="96"/>
      <c r="FG270" s="96"/>
      <c r="FH270" s="96"/>
      <c r="GA270" s="96"/>
      <c r="GB270" s="96"/>
      <c r="GC270" s="96"/>
      <c r="GD270" s="96"/>
      <c r="GE270" s="96"/>
      <c r="GF270" s="96"/>
      <c r="GG270" s="96"/>
      <c r="GH270" s="96"/>
      <c r="GI270" s="96"/>
      <c r="GJ270" s="96"/>
      <c r="GK270" s="96"/>
      <c r="GL270" s="96"/>
      <c r="GM270" s="96"/>
      <c r="GN270" s="96"/>
      <c r="GO270" s="96"/>
      <c r="GP270" s="96"/>
      <c r="GQ270" s="96"/>
      <c r="HI270" s="85"/>
      <c r="HJ270" s="86"/>
      <c r="HK270" s="86"/>
      <c r="HL270" s="86"/>
      <c r="HM270" s="86"/>
      <c r="HN270" s="86"/>
      <c r="HO270" s="86"/>
      <c r="HP270" s="86"/>
      <c r="HQ270" s="86"/>
      <c r="HR270" s="86"/>
      <c r="HS270" s="86"/>
      <c r="HT270" s="86"/>
      <c r="HU270" s="87"/>
      <c r="IA270" s="105"/>
      <c r="IB270" s="86"/>
      <c r="IC270" s="86"/>
      <c r="ID270" s="86"/>
      <c r="IE270" s="86"/>
      <c r="IF270" s="86"/>
      <c r="IG270" s="86"/>
      <c r="IH270" s="86"/>
      <c r="II270" s="86"/>
      <c r="IJ270" s="86"/>
      <c r="IK270" s="86"/>
      <c r="IL270" s="86"/>
      <c r="IM270" s="86"/>
      <c r="IN270" s="86"/>
      <c r="IO270" s="86"/>
      <c r="IP270" s="86"/>
      <c r="IQ270" s="86"/>
      <c r="IR270" s="86"/>
      <c r="IS270" s="86"/>
      <c r="IT270" s="86"/>
      <c r="IU270" s="86"/>
      <c r="IV270" s="106"/>
      <c r="IY270" s="105"/>
      <c r="IZ270" s="86"/>
      <c r="JA270" s="86"/>
      <c r="JB270" s="86"/>
      <c r="JC270" s="86"/>
      <c r="JD270" s="86"/>
      <c r="JE270" s="86"/>
      <c r="JF270" s="86"/>
      <c r="JG270" s="86"/>
      <c r="JH270" s="86"/>
      <c r="JI270" s="86"/>
      <c r="JJ270" s="86"/>
      <c r="JK270" s="86"/>
      <c r="JL270" s="86"/>
      <c r="JM270" s="86"/>
      <c r="JN270" s="86"/>
      <c r="JO270" s="86"/>
      <c r="JP270" s="86"/>
      <c r="JQ270" s="86"/>
      <c r="JR270" s="86"/>
      <c r="JS270" s="86"/>
      <c r="JT270" s="86"/>
      <c r="JU270" s="86"/>
      <c r="JV270" s="86"/>
      <c r="JW270" s="86"/>
      <c r="JX270" s="86"/>
      <c r="JY270" s="86"/>
      <c r="JZ270" s="86"/>
      <c r="KA270" s="86"/>
      <c r="KB270" s="86"/>
      <c r="KC270" s="86"/>
      <c r="KD270" s="86"/>
      <c r="KE270" s="86"/>
      <c r="KF270" s="106"/>
    </row>
    <row r="271" spans="10:292" ht="15.75" customHeight="1" x14ac:dyDescent="0.45">
      <c r="AB271" s="646" t="s">
        <v>340</v>
      </c>
      <c r="AC271" s="647"/>
      <c r="AD271" s="647"/>
      <c r="AE271" s="647"/>
      <c r="AF271" s="647"/>
      <c r="AG271" s="647"/>
      <c r="AH271" s="647"/>
      <c r="AI271" s="647"/>
      <c r="AJ271" s="647"/>
      <c r="AK271" s="647"/>
      <c r="AL271" s="647"/>
      <c r="AM271" s="647"/>
      <c r="AN271" s="647"/>
      <c r="AO271" s="648"/>
      <c r="DA271" s="95"/>
      <c r="DB271" s="96"/>
      <c r="DC271" s="96"/>
      <c r="DD271" s="96"/>
      <c r="DE271" s="96"/>
      <c r="DF271" s="96"/>
      <c r="DG271" s="96"/>
      <c r="DQ271" s="96" t="s">
        <v>618</v>
      </c>
      <c r="DR271" s="96"/>
      <c r="DS271" s="96"/>
      <c r="DT271" s="96"/>
      <c r="DU271" s="96"/>
      <c r="DV271" s="96"/>
      <c r="EX271" s="3" t="s">
        <v>618</v>
      </c>
      <c r="EY271" s="96"/>
      <c r="EZ271" s="96"/>
      <c r="FA271" s="96"/>
      <c r="FB271" s="96"/>
      <c r="FC271" s="96"/>
      <c r="FD271" s="96"/>
      <c r="FE271" s="96"/>
      <c r="FF271" s="96"/>
      <c r="FG271" s="96"/>
      <c r="FH271" s="96"/>
      <c r="GA271" s="96"/>
      <c r="GB271" s="96"/>
      <c r="GC271" s="96"/>
      <c r="GD271" s="96"/>
      <c r="GE271" s="96"/>
      <c r="GF271" s="96"/>
      <c r="GG271" s="96"/>
      <c r="GH271" s="96"/>
      <c r="GI271" s="96"/>
      <c r="GJ271" s="96"/>
      <c r="GK271" s="96"/>
      <c r="GL271" s="96"/>
      <c r="GM271" s="96"/>
      <c r="GN271" s="96"/>
      <c r="GO271" s="96"/>
      <c r="GP271" s="96"/>
      <c r="GQ271" s="96"/>
      <c r="HI271" s="85"/>
      <c r="HJ271" s="86"/>
      <c r="HK271" s="86"/>
      <c r="HL271" s="86"/>
      <c r="HM271" s="86"/>
      <c r="HN271" s="86"/>
      <c r="HO271" s="86"/>
      <c r="HP271" s="86"/>
      <c r="HQ271" s="86"/>
      <c r="HR271" s="86"/>
      <c r="HS271" s="86"/>
      <c r="HT271" s="86"/>
      <c r="HU271" s="87"/>
      <c r="IA271" s="105"/>
      <c r="IB271" s="86"/>
      <c r="IC271" s="86"/>
      <c r="ID271" s="86"/>
      <c r="IE271" s="86"/>
      <c r="IF271" s="86"/>
      <c r="IG271" s="86"/>
      <c r="IH271" s="86"/>
      <c r="II271" s="86"/>
      <c r="IJ271" s="86"/>
      <c r="IK271" s="86"/>
      <c r="IL271" s="86"/>
      <c r="IM271" s="86"/>
      <c r="IN271" s="86"/>
      <c r="IO271" s="86"/>
      <c r="IP271" s="86"/>
      <c r="IQ271" s="86"/>
      <c r="IR271" s="86"/>
      <c r="IS271" s="86"/>
      <c r="IT271" s="86"/>
      <c r="IU271" s="86"/>
      <c r="IV271" s="106"/>
      <c r="IY271" s="105"/>
      <c r="IZ271" s="86"/>
      <c r="JA271" s="86"/>
      <c r="JB271" s="86"/>
      <c r="JC271" s="86"/>
      <c r="JD271" s="86"/>
      <c r="JE271" s="86"/>
      <c r="JF271" s="86"/>
      <c r="JG271" s="86"/>
      <c r="JH271" s="86"/>
      <c r="JI271" s="86"/>
      <c r="JJ271" s="86"/>
      <c r="JK271" s="86"/>
      <c r="JL271" s="86"/>
      <c r="JM271" s="86"/>
      <c r="JN271" s="86"/>
      <c r="JO271" s="86"/>
      <c r="JP271" s="86"/>
      <c r="JQ271" s="86"/>
      <c r="JR271" s="86"/>
      <c r="JS271" s="86"/>
      <c r="JT271" s="86"/>
      <c r="JU271" s="86"/>
      <c r="JV271" s="86"/>
      <c r="JW271" s="86"/>
      <c r="JX271" s="86"/>
      <c r="JY271" s="86"/>
      <c r="JZ271" s="86"/>
      <c r="KA271" s="86"/>
      <c r="KB271" s="86"/>
      <c r="KC271" s="86"/>
      <c r="KD271" s="86"/>
      <c r="KE271" s="86"/>
      <c r="KF271" s="106"/>
    </row>
    <row r="272" spans="10:292" ht="15.75" customHeight="1" x14ac:dyDescent="0.45">
      <c r="J272" s="3" t="s">
        <v>648</v>
      </c>
      <c r="AB272" s="649"/>
      <c r="AC272" s="650"/>
      <c r="AD272" s="650"/>
      <c r="AE272" s="650"/>
      <c r="AF272" s="650"/>
      <c r="AG272" s="650"/>
      <c r="AH272" s="650"/>
      <c r="AI272" s="650"/>
      <c r="AJ272" s="650"/>
      <c r="AK272" s="650"/>
      <c r="AL272" s="650"/>
      <c r="AM272" s="650"/>
      <c r="AN272" s="650"/>
      <c r="AO272" s="651"/>
      <c r="DA272" s="95"/>
      <c r="DB272" s="96"/>
      <c r="DC272" s="96"/>
      <c r="DD272" s="96"/>
      <c r="DE272" s="96"/>
      <c r="DF272" s="96"/>
      <c r="DG272" s="96"/>
      <c r="DQ272" s="96"/>
      <c r="DR272" s="96"/>
      <c r="DS272" s="96"/>
      <c r="DT272" s="96"/>
      <c r="DU272" s="96"/>
      <c r="DV272" s="96"/>
      <c r="EX272" s="96"/>
      <c r="EY272" s="96"/>
      <c r="EZ272" s="96"/>
      <c r="FA272" s="96"/>
      <c r="FB272" s="96"/>
      <c r="FC272" s="96"/>
      <c r="FD272" s="96"/>
      <c r="FE272" s="96"/>
      <c r="FF272" s="96"/>
      <c r="FG272" s="96"/>
      <c r="FH272" s="96"/>
      <c r="GA272" s="96"/>
      <c r="GB272" s="96"/>
      <c r="GC272" s="96"/>
      <c r="GD272" s="96"/>
      <c r="GE272" s="96"/>
      <c r="GF272" s="96"/>
      <c r="GG272" s="96"/>
      <c r="GH272" s="96"/>
      <c r="GI272" s="96"/>
      <c r="GJ272" s="96"/>
      <c r="GK272" s="96"/>
      <c r="GL272" s="96"/>
      <c r="GM272" s="96"/>
      <c r="GN272" s="96"/>
      <c r="GO272" s="96"/>
      <c r="GP272" s="96"/>
      <c r="GQ272" s="96"/>
      <c r="HI272" s="85"/>
      <c r="HJ272" s="86"/>
      <c r="HK272" s="86"/>
      <c r="HL272" s="86"/>
      <c r="HM272" s="86"/>
      <c r="HN272" s="86"/>
      <c r="HO272" s="86"/>
      <c r="HP272" s="86"/>
      <c r="HQ272" s="86"/>
      <c r="HR272" s="86"/>
      <c r="HS272" s="86"/>
      <c r="HT272" s="86"/>
      <c r="HU272" s="87"/>
      <c r="IA272" s="105"/>
      <c r="IB272" s="86"/>
      <c r="IC272" s="86"/>
      <c r="ID272" s="86"/>
      <c r="IE272" s="86"/>
      <c r="IF272" s="86"/>
      <c r="IG272" s="86"/>
      <c r="IH272" s="86"/>
      <c r="II272" s="86"/>
      <c r="IJ272" s="86"/>
      <c r="IK272" s="86"/>
      <c r="IL272" s="86"/>
      <c r="IM272" s="86"/>
      <c r="IN272" s="86"/>
      <c r="IO272" s="86"/>
      <c r="IP272" s="86"/>
      <c r="IQ272" s="86"/>
      <c r="IR272" s="86"/>
      <c r="IS272" s="86"/>
      <c r="IT272" s="86"/>
      <c r="IU272" s="86"/>
      <c r="IV272" s="106"/>
      <c r="IY272" s="105"/>
      <c r="IZ272" s="86"/>
      <c r="JA272" s="86"/>
      <c r="JB272" s="86"/>
      <c r="JC272" s="86"/>
      <c r="JD272" s="86"/>
      <c r="JE272" s="86"/>
      <c r="JF272" s="86"/>
      <c r="JG272" s="86"/>
      <c r="JH272" s="86"/>
      <c r="JI272" s="86"/>
      <c r="JJ272" s="86"/>
      <c r="JK272" s="86"/>
      <c r="JL272" s="86"/>
      <c r="JM272" s="86"/>
      <c r="JN272" s="86"/>
      <c r="JO272" s="86"/>
      <c r="JP272" s="86"/>
      <c r="JQ272" s="86"/>
      <c r="JR272" s="86"/>
      <c r="JS272" s="86"/>
      <c r="JT272" s="86"/>
      <c r="JU272" s="86"/>
      <c r="JV272" s="86"/>
      <c r="JW272" s="86"/>
      <c r="JX272" s="86"/>
      <c r="JY272" s="86"/>
      <c r="JZ272" s="86"/>
      <c r="KA272" s="86"/>
      <c r="KB272" s="86"/>
      <c r="KC272" s="86"/>
      <c r="KD272" s="86"/>
      <c r="KE272" s="86"/>
      <c r="KF272" s="106"/>
    </row>
    <row r="273" spans="11:292" ht="15.75" customHeight="1" thickBot="1" x14ac:dyDescent="0.5">
      <c r="K273" s="18"/>
      <c r="AB273" s="652"/>
      <c r="AC273" s="653"/>
      <c r="AD273" s="653"/>
      <c r="AE273" s="653"/>
      <c r="AF273" s="653"/>
      <c r="AG273" s="653"/>
      <c r="AH273" s="653"/>
      <c r="AI273" s="653"/>
      <c r="AJ273" s="653"/>
      <c r="AK273" s="653"/>
      <c r="AL273" s="653"/>
      <c r="AM273" s="653"/>
      <c r="AN273" s="653"/>
      <c r="AO273" s="654"/>
      <c r="DA273" s="95"/>
      <c r="DB273" s="96"/>
      <c r="DC273" s="96"/>
      <c r="DD273" s="96"/>
      <c r="DE273" s="96"/>
      <c r="DF273" s="96"/>
      <c r="DG273" s="96"/>
      <c r="DQ273" s="96"/>
      <c r="DR273" s="96" t="s">
        <v>165</v>
      </c>
      <c r="DS273" s="96"/>
      <c r="DT273" s="96"/>
      <c r="DU273" s="96"/>
      <c r="DV273" s="96"/>
      <c r="EX273" s="101" t="s">
        <v>480</v>
      </c>
      <c r="EY273" s="101" t="s">
        <v>481</v>
      </c>
      <c r="EZ273" s="96"/>
      <c r="FA273" s="96" t="s">
        <v>482</v>
      </c>
      <c r="FB273" s="96" t="s">
        <v>483</v>
      </c>
      <c r="FC273" s="96"/>
      <c r="FD273" s="96"/>
      <c r="FE273" s="96"/>
      <c r="FF273" s="96"/>
      <c r="FG273" s="96"/>
      <c r="FH273" s="96"/>
      <c r="GA273" s="96"/>
      <c r="GB273" s="96"/>
      <c r="GC273" s="96"/>
      <c r="GD273" s="96"/>
      <c r="GE273" s="96"/>
      <c r="GF273" s="96"/>
      <c r="GG273" s="96"/>
      <c r="GH273" s="96"/>
      <c r="GI273" s="96"/>
      <c r="GJ273" s="96"/>
      <c r="GK273" s="96"/>
      <c r="GL273" s="96"/>
      <c r="GM273" s="96"/>
      <c r="GN273" s="96"/>
      <c r="GO273" s="96"/>
      <c r="GP273" s="96"/>
      <c r="GQ273" s="96"/>
      <c r="HI273" s="85"/>
      <c r="HJ273" s="86"/>
      <c r="HK273" s="86"/>
      <c r="HL273" s="86"/>
      <c r="HM273" s="86"/>
      <c r="HN273" s="86"/>
      <c r="HO273" s="86"/>
      <c r="HP273" s="86"/>
      <c r="HQ273" s="86"/>
      <c r="HR273" s="86"/>
      <c r="HS273" s="86"/>
      <c r="HT273" s="86"/>
      <c r="HU273" s="87"/>
      <c r="IA273" s="105"/>
      <c r="IB273" s="86"/>
      <c r="IC273" s="86"/>
      <c r="ID273" s="86"/>
      <c r="IE273" s="86"/>
      <c r="IF273" s="86"/>
      <c r="IG273" s="86"/>
      <c r="IH273" s="86"/>
      <c r="II273" s="86"/>
      <c r="IJ273" s="86"/>
      <c r="IK273" s="86"/>
      <c r="IL273" s="86"/>
      <c r="IM273" s="86"/>
      <c r="IN273" s="86"/>
      <c r="IO273" s="86"/>
      <c r="IP273" s="86"/>
      <c r="IQ273" s="86"/>
      <c r="IR273" s="86"/>
      <c r="IS273" s="86"/>
      <c r="IT273" s="86"/>
      <c r="IU273" s="86"/>
      <c r="IV273" s="106"/>
      <c r="IY273" s="105"/>
      <c r="IZ273" s="86"/>
      <c r="JA273" s="86"/>
      <c r="JB273" s="86"/>
      <c r="JC273" s="86"/>
      <c r="JD273" s="86"/>
      <c r="JE273" s="86"/>
      <c r="JF273" s="86"/>
      <c r="JG273" s="86"/>
      <c r="JH273" s="86"/>
      <c r="JI273" s="86"/>
      <c r="JJ273" s="86"/>
      <c r="JK273" s="86"/>
      <c r="JL273" s="86"/>
      <c r="JM273" s="86"/>
      <c r="JN273" s="86"/>
      <c r="JO273" s="86"/>
      <c r="JP273" s="86"/>
      <c r="JQ273" s="86"/>
      <c r="JR273" s="86"/>
      <c r="JS273" s="86"/>
      <c r="JT273" s="86"/>
      <c r="JU273" s="86"/>
      <c r="JV273" s="86"/>
      <c r="JW273" s="86"/>
      <c r="JX273" s="86"/>
      <c r="JY273" s="86"/>
      <c r="JZ273" s="86"/>
      <c r="KA273" s="86"/>
      <c r="KB273" s="86"/>
      <c r="KC273" s="86"/>
      <c r="KD273" s="86"/>
      <c r="KE273" s="86"/>
      <c r="KF273" s="106"/>
    </row>
    <row r="274" spans="11:292" ht="30" customHeight="1" x14ac:dyDescent="0.45">
      <c r="K274" s="634" t="s">
        <v>166</v>
      </c>
      <c r="L274" s="635"/>
      <c r="M274" s="635"/>
      <c r="N274" s="636"/>
      <c r="O274" s="528" t="s">
        <v>167</v>
      </c>
      <c r="P274" s="611"/>
      <c r="Q274" s="612"/>
      <c r="R274" s="612"/>
      <c r="S274" s="612"/>
      <c r="T274" s="612"/>
      <c r="U274" s="612"/>
      <c r="V274" s="612"/>
      <c r="W274" s="612"/>
      <c r="X274" s="613"/>
      <c r="AB274" s="652"/>
      <c r="AC274" s="653"/>
      <c r="AD274" s="653"/>
      <c r="AE274" s="653"/>
      <c r="AF274" s="653"/>
      <c r="AG274" s="653"/>
      <c r="AH274" s="653"/>
      <c r="AI274" s="653"/>
      <c r="AJ274" s="653"/>
      <c r="AK274" s="653"/>
      <c r="AL274" s="653"/>
      <c r="AM274" s="653"/>
      <c r="AN274" s="653"/>
      <c r="AO274" s="654"/>
      <c r="DA274" s="95"/>
      <c r="DB274" s="96"/>
      <c r="DC274" s="96"/>
      <c r="DD274" s="96"/>
      <c r="DE274" s="96"/>
      <c r="DF274" s="96"/>
      <c r="DG274" s="96"/>
      <c r="DQ274" s="96"/>
      <c r="DR274" s="96" t="s">
        <v>166</v>
      </c>
      <c r="DS274" s="96" t="s">
        <v>267</v>
      </c>
      <c r="DT274" s="103" t="s">
        <v>338</v>
      </c>
      <c r="DU274" s="96"/>
      <c r="DV274" s="96"/>
      <c r="EX274" s="96" t="str">
        <f>O274</f>
        <v>*必須</v>
      </c>
      <c r="EY274" s="96" t="str">
        <f>IF(EX274="","",IF(AND(EX274="*必須",P274&lt;&gt;""),1,""))</f>
        <v/>
      </c>
      <c r="EZ274" s="96"/>
      <c r="FA274" s="96">
        <f>COUNTIF(EX274:EX276,"*必須")</f>
        <v>1</v>
      </c>
      <c r="FB274" s="96">
        <f>COUNT(EY274:EY276)</f>
        <v>0</v>
      </c>
      <c r="FC274" s="96"/>
      <c r="FD274" s="96"/>
      <c r="FE274" s="96"/>
      <c r="FF274" s="96"/>
      <c r="FG274" s="96"/>
      <c r="FH274" s="96"/>
      <c r="GA274" s="96"/>
      <c r="GB274" s="96"/>
      <c r="GC274" s="96"/>
      <c r="GD274" s="96"/>
      <c r="GE274" s="96"/>
      <c r="GF274" s="96"/>
      <c r="GG274" s="96"/>
      <c r="GH274" s="96"/>
      <c r="GI274" s="96"/>
      <c r="GJ274" s="96"/>
      <c r="GK274" s="96"/>
      <c r="GL274" s="96"/>
      <c r="GM274" s="96"/>
      <c r="GN274" s="96"/>
      <c r="GO274" s="96"/>
      <c r="GP274" s="96"/>
      <c r="GQ274" s="96"/>
      <c r="HI274" s="151"/>
      <c r="HJ274" s="52"/>
      <c r="HK274" s="52"/>
      <c r="HL274" s="52"/>
      <c r="HM274" s="52"/>
      <c r="HN274" s="52"/>
      <c r="HO274" s="52"/>
      <c r="HP274" s="52"/>
      <c r="HQ274" s="52"/>
      <c r="HR274" s="52"/>
      <c r="HS274" s="52"/>
      <c r="HT274" s="52"/>
      <c r="HU274" s="152"/>
      <c r="IA274" s="105"/>
      <c r="IB274" s="86"/>
      <c r="IC274" s="86"/>
      <c r="ID274" s="86"/>
      <c r="IE274" s="86"/>
      <c r="IF274" s="86"/>
      <c r="IG274" s="86"/>
      <c r="IH274" s="86"/>
      <c r="II274" s="86"/>
      <c r="IJ274" s="86"/>
      <c r="IK274" s="86"/>
      <c r="IL274" s="86"/>
      <c r="IM274" s="86"/>
      <c r="IN274" s="86"/>
      <c r="IO274" s="86"/>
      <c r="IP274" s="86"/>
      <c r="IQ274" s="86"/>
      <c r="IR274" s="86"/>
      <c r="IS274" s="86"/>
      <c r="IT274" s="86"/>
      <c r="IU274" s="86"/>
      <c r="IV274" s="106"/>
      <c r="IY274" s="105"/>
      <c r="IZ274" s="86"/>
      <c r="JA274" s="86"/>
      <c r="JB274" s="86"/>
      <c r="JC274" s="86"/>
      <c r="JD274" s="86"/>
      <c r="JE274" s="86"/>
      <c r="JF274" s="86"/>
      <c r="JG274" s="86"/>
      <c r="JH274" s="86"/>
      <c r="JI274" s="86"/>
      <c r="JJ274" s="86"/>
      <c r="JK274" s="86"/>
      <c r="JL274" s="86"/>
      <c r="JM274" s="86"/>
      <c r="JN274" s="86"/>
      <c r="JO274" s="86"/>
      <c r="JP274" s="86"/>
      <c r="JQ274" s="86"/>
      <c r="JR274" s="86"/>
      <c r="JS274" s="86"/>
      <c r="JT274" s="86"/>
      <c r="JU274" s="86"/>
      <c r="JV274" s="86"/>
      <c r="JW274" s="86"/>
      <c r="JX274" s="86"/>
      <c r="JY274" s="86"/>
      <c r="JZ274" s="86"/>
      <c r="KA274" s="86"/>
      <c r="KB274" s="86"/>
      <c r="KC274" s="86"/>
      <c r="KD274" s="86"/>
      <c r="KE274" s="86"/>
      <c r="KF274" s="106"/>
    </row>
    <row r="275" spans="11:292" ht="30" customHeight="1" x14ac:dyDescent="0.45">
      <c r="K275" s="586"/>
      <c r="L275" s="587"/>
      <c r="M275" s="587"/>
      <c r="N275" s="564"/>
      <c r="O275" s="637"/>
      <c r="P275" s="614"/>
      <c r="Q275" s="615"/>
      <c r="R275" s="615"/>
      <c r="S275" s="615"/>
      <c r="T275" s="615"/>
      <c r="U275" s="615"/>
      <c r="V275" s="615"/>
      <c r="W275" s="615"/>
      <c r="X275" s="616"/>
      <c r="AB275" s="652"/>
      <c r="AC275" s="653"/>
      <c r="AD275" s="653"/>
      <c r="AE275" s="653"/>
      <c r="AF275" s="653"/>
      <c r="AG275" s="653"/>
      <c r="AH275" s="653"/>
      <c r="AI275" s="653"/>
      <c r="AJ275" s="653"/>
      <c r="AK275" s="653"/>
      <c r="AL275" s="653"/>
      <c r="AM275" s="653"/>
      <c r="AN275" s="653"/>
      <c r="AO275" s="654"/>
      <c r="DA275" s="95"/>
      <c r="DB275" s="96"/>
      <c r="DC275" s="96"/>
      <c r="DD275" s="96"/>
      <c r="DE275" s="96"/>
      <c r="DF275" s="96"/>
      <c r="DG275" s="96"/>
      <c r="DQ275" s="96"/>
      <c r="DR275" s="96"/>
      <c r="DS275" s="96"/>
      <c r="DT275" s="96"/>
      <c r="DU275" s="96"/>
      <c r="DV275" s="96"/>
      <c r="EX275" s="96">
        <f>O276</f>
        <v>0</v>
      </c>
      <c r="EY275" s="96" t="str">
        <f>IF(EX275="","",IF(AND(EX275="*必須",P276&lt;&gt;""),1,""))</f>
        <v/>
      </c>
      <c r="EZ275" s="96"/>
      <c r="FA275" s="96" t="s">
        <v>484</v>
      </c>
      <c r="FB275" s="136">
        <f>FA274-FB274</f>
        <v>1</v>
      </c>
      <c r="FC275" s="96"/>
      <c r="FD275" s="96"/>
      <c r="FE275" s="96"/>
      <c r="FF275" s="96"/>
      <c r="FG275" s="96"/>
      <c r="FH275" s="96"/>
      <c r="GA275" s="96"/>
      <c r="GB275" s="96"/>
      <c r="GC275" s="96"/>
      <c r="GD275" s="96"/>
      <c r="GE275" s="96"/>
      <c r="GF275" s="96"/>
      <c r="GG275" s="96"/>
      <c r="GH275" s="96"/>
      <c r="GI275" s="96"/>
      <c r="GJ275" s="96"/>
      <c r="GK275" s="96"/>
      <c r="GL275" s="96"/>
      <c r="GM275" s="96"/>
      <c r="GN275" s="96"/>
      <c r="GO275" s="96"/>
      <c r="GP275" s="96"/>
      <c r="GQ275" s="96"/>
      <c r="IA275" s="105"/>
      <c r="IB275" s="86"/>
      <c r="IC275" s="86"/>
      <c r="ID275" s="86"/>
      <c r="IE275" s="86"/>
      <c r="IF275" s="86"/>
      <c r="IG275" s="86"/>
      <c r="IH275" s="86"/>
      <c r="II275" s="86"/>
      <c r="IJ275" s="86"/>
      <c r="IK275" s="86"/>
      <c r="IL275" s="86"/>
      <c r="IM275" s="86"/>
      <c r="IN275" s="86"/>
      <c r="IO275" s="86"/>
      <c r="IP275" s="86"/>
      <c r="IQ275" s="86"/>
      <c r="IR275" s="86"/>
      <c r="IS275" s="86"/>
      <c r="IT275" s="86"/>
      <c r="IU275" s="86"/>
      <c r="IV275" s="106"/>
      <c r="IY275" s="105"/>
      <c r="IZ275" s="86"/>
      <c r="JA275" s="86"/>
      <c r="JB275" s="86"/>
      <c r="JC275" s="86"/>
      <c r="JD275" s="86"/>
      <c r="JE275" s="86"/>
      <c r="JF275" s="86"/>
      <c r="JG275" s="86"/>
      <c r="JH275" s="86"/>
      <c r="JI275" s="86"/>
      <c r="JJ275" s="86"/>
      <c r="JK275" s="86"/>
      <c r="JL275" s="86"/>
      <c r="JM275" s="86"/>
      <c r="JN275" s="86"/>
      <c r="JO275" s="86"/>
      <c r="JP275" s="86"/>
      <c r="JQ275" s="86"/>
      <c r="JR275" s="86"/>
      <c r="JS275" s="86"/>
      <c r="JT275" s="86"/>
      <c r="JU275" s="86"/>
      <c r="JV275" s="86"/>
      <c r="JW275" s="86"/>
      <c r="JX275" s="86"/>
      <c r="JY275" s="86"/>
      <c r="JZ275" s="86"/>
      <c r="KA275" s="86"/>
      <c r="KB275" s="86"/>
      <c r="KC275" s="86"/>
      <c r="KD275" s="86"/>
      <c r="KE275" s="86"/>
      <c r="KF275" s="106"/>
    </row>
    <row r="276" spans="11:292" ht="22.5" customHeight="1" x14ac:dyDescent="0.45">
      <c r="K276" s="638" t="s">
        <v>164</v>
      </c>
      <c r="L276" s="639"/>
      <c r="M276" s="639"/>
      <c r="N276" s="640"/>
      <c r="O276" s="642"/>
      <c r="P276" s="617"/>
      <c r="Q276" s="618"/>
      <c r="R276" s="618"/>
      <c r="S276" s="618"/>
      <c r="T276" s="618"/>
      <c r="U276" s="618"/>
      <c r="V276" s="618"/>
      <c r="W276" s="618"/>
      <c r="X276" s="619"/>
      <c r="AB276" s="652"/>
      <c r="AC276" s="653"/>
      <c r="AD276" s="653"/>
      <c r="AE276" s="653"/>
      <c r="AF276" s="653"/>
      <c r="AG276" s="653"/>
      <c r="AH276" s="653"/>
      <c r="AI276" s="653"/>
      <c r="AJ276" s="653"/>
      <c r="AK276" s="653"/>
      <c r="AL276" s="653"/>
      <c r="AM276" s="653"/>
      <c r="AN276" s="653"/>
      <c r="AO276" s="654"/>
      <c r="DA276" s="95"/>
      <c r="DB276" s="96"/>
      <c r="DC276" s="96"/>
      <c r="DD276" s="96"/>
      <c r="DE276" s="96"/>
      <c r="DF276" s="96"/>
      <c r="DG276" s="96"/>
      <c r="DQ276" s="96"/>
      <c r="DR276" s="96" t="s">
        <v>164</v>
      </c>
      <c r="DS276" s="96" t="s">
        <v>268</v>
      </c>
      <c r="DT276" s="96"/>
      <c r="DU276" s="96"/>
      <c r="DV276" s="96"/>
      <c r="EX276" s="96"/>
      <c r="EY276" s="96"/>
      <c r="EZ276" s="96"/>
      <c r="FA276" s="96"/>
      <c r="FB276" s="96"/>
      <c r="FC276" s="96"/>
      <c r="FD276" s="96"/>
      <c r="FE276" s="96"/>
      <c r="FF276" s="96"/>
      <c r="FG276" s="96"/>
      <c r="FH276" s="96"/>
      <c r="GA276" s="96"/>
      <c r="GB276" s="96"/>
      <c r="GC276" s="96"/>
      <c r="GD276" s="96"/>
      <c r="GE276" s="96"/>
      <c r="GF276" s="96"/>
      <c r="GG276" s="96"/>
      <c r="GH276" s="96"/>
      <c r="GI276" s="96"/>
      <c r="GJ276" s="96"/>
      <c r="GK276" s="96"/>
      <c r="GL276" s="96"/>
      <c r="GM276" s="96"/>
      <c r="GN276" s="96"/>
      <c r="GO276" s="96"/>
      <c r="GP276" s="96"/>
      <c r="GQ276" s="96"/>
      <c r="IA276" s="105"/>
      <c r="IB276" s="86"/>
      <c r="IC276" s="86"/>
      <c r="ID276" s="86"/>
      <c r="IE276" s="86"/>
      <c r="IF276" s="86"/>
      <c r="IG276" s="86"/>
      <c r="IH276" s="86"/>
      <c r="II276" s="86"/>
      <c r="IJ276" s="86"/>
      <c r="IK276" s="86"/>
      <c r="IL276" s="86"/>
      <c r="IM276" s="86"/>
      <c r="IN276" s="86"/>
      <c r="IO276" s="86"/>
      <c r="IP276" s="86"/>
      <c r="IQ276" s="86"/>
      <c r="IR276" s="86"/>
      <c r="IS276" s="86"/>
      <c r="IT276" s="86"/>
      <c r="IU276" s="86"/>
      <c r="IV276" s="106"/>
      <c r="IY276" s="105"/>
      <c r="IZ276" s="86"/>
      <c r="JA276" s="86"/>
      <c r="JB276" s="86"/>
      <c r="JC276" s="86"/>
      <c r="JD276" s="86"/>
      <c r="JE276" s="86"/>
      <c r="JF276" s="86"/>
      <c r="JG276" s="86"/>
      <c r="JH276" s="86"/>
      <c r="JI276" s="86"/>
      <c r="JJ276" s="86"/>
      <c r="JK276" s="86"/>
      <c r="JL276" s="86"/>
      <c r="JM276" s="86"/>
      <c r="JN276" s="86"/>
      <c r="JO276" s="86"/>
      <c r="JP276" s="86"/>
      <c r="JQ276" s="86"/>
      <c r="JR276" s="86"/>
      <c r="JS276" s="86"/>
      <c r="JT276" s="86"/>
      <c r="JU276" s="86"/>
      <c r="JV276" s="86"/>
      <c r="JW276" s="86"/>
      <c r="JX276" s="86"/>
      <c r="JY276" s="86"/>
      <c r="JZ276" s="86"/>
      <c r="KA276" s="86"/>
      <c r="KB276" s="86"/>
      <c r="KC276" s="86"/>
      <c r="KD276" s="86"/>
      <c r="KE276" s="86"/>
      <c r="KF276" s="106"/>
    </row>
    <row r="277" spans="11:292" ht="22.5" customHeight="1" thickBot="1" x14ac:dyDescent="0.5">
      <c r="K277" s="588"/>
      <c r="L277" s="589"/>
      <c r="M277" s="589"/>
      <c r="N277" s="641"/>
      <c r="O277" s="554"/>
      <c r="P277" s="620"/>
      <c r="Q277" s="621"/>
      <c r="R277" s="621"/>
      <c r="S277" s="621"/>
      <c r="T277" s="621"/>
      <c r="U277" s="621"/>
      <c r="V277" s="621"/>
      <c r="W277" s="621"/>
      <c r="X277" s="622"/>
      <c r="AB277" s="655"/>
      <c r="AC277" s="656"/>
      <c r="AD277" s="656"/>
      <c r="AE277" s="656"/>
      <c r="AF277" s="656"/>
      <c r="AG277" s="656"/>
      <c r="AH277" s="656"/>
      <c r="AI277" s="656"/>
      <c r="AJ277" s="656"/>
      <c r="AK277" s="656"/>
      <c r="AL277" s="656"/>
      <c r="AM277" s="656"/>
      <c r="AN277" s="656"/>
      <c r="AO277" s="657"/>
      <c r="DA277" s="95"/>
      <c r="DB277" s="96"/>
      <c r="DC277" s="96"/>
      <c r="DD277" s="96"/>
      <c r="DE277" s="96"/>
      <c r="DF277" s="96"/>
      <c r="DG277" s="96"/>
      <c r="DQ277" s="96"/>
      <c r="DR277" s="96"/>
      <c r="DS277" s="96"/>
      <c r="DT277" s="96"/>
      <c r="DU277" s="96"/>
      <c r="DV277" s="96"/>
      <c r="EX277" s="96"/>
      <c r="EY277" s="96"/>
      <c r="EZ277" s="96"/>
      <c r="FA277" s="96"/>
      <c r="FB277" s="96"/>
      <c r="FC277" s="96"/>
      <c r="FD277" s="96"/>
      <c r="FE277" s="96"/>
      <c r="FF277" s="96"/>
      <c r="FG277" s="96"/>
      <c r="FH277" s="96"/>
      <c r="GA277" s="96"/>
      <c r="GB277" s="96"/>
      <c r="GC277" s="96"/>
      <c r="GD277" s="96"/>
      <c r="GE277" s="96"/>
      <c r="GF277" s="96"/>
      <c r="GG277" s="96"/>
      <c r="GH277" s="96"/>
      <c r="GI277" s="96"/>
      <c r="GJ277" s="96"/>
      <c r="GK277" s="96"/>
      <c r="GL277" s="96"/>
      <c r="GM277" s="96"/>
      <c r="GN277" s="96"/>
      <c r="GO277" s="96"/>
      <c r="GP277" s="96"/>
      <c r="GQ277" s="96"/>
      <c r="IA277" s="105"/>
      <c r="IB277" s="86"/>
      <c r="IC277" s="86"/>
      <c r="ID277" s="86"/>
      <c r="IE277" s="86"/>
      <c r="IF277" s="86"/>
      <c r="IG277" s="86"/>
      <c r="IH277" s="86"/>
      <c r="II277" s="86"/>
      <c r="IJ277" s="86"/>
      <c r="IK277" s="86"/>
      <c r="IL277" s="86"/>
      <c r="IM277" s="86"/>
      <c r="IN277" s="86"/>
      <c r="IO277" s="86"/>
      <c r="IP277" s="86"/>
      <c r="IQ277" s="86"/>
      <c r="IR277" s="86"/>
      <c r="IS277" s="86"/>
      <c r="IT277" s="86"/>
      <c r="IU277" s="86"/>
      <c r="IV277" s="106"/>
      <c r="IY277" s="105"/>
      <c r="IZ277" s="86"/>
      <c r="JA277" s="86"/>
      <c r="JB277" s="86"/>
      <c r="JC277" s="86"/>
      <c r="JD277" s="86"/>
      <c r="JE277" s="86"/>
      <c r="JF277" s="86"/>
      <c r="JG277" s="86"/>
      <c r="JH277" s="86"/>
      <c r="JI277" s="86"/>
      <c r="JJ277" s="86"/>
      <c r="JK277" s="86"/>
      <c r="JL277" s="86"/>
      <c r="JM277" s="86"/>
      <c r="JN277" s="86"/>
      <c r="JO277" s="86"/>
      <c r="JP277" s="86"/>
      <c r="JQ277" s="86"/>
      <c r="JR277" s="86"/>
      <c r="JS277" s="86"/>
      <c r="JT277" s="86"/>
      <c r="JU277" s="86"/>
      <c r="JV277" s="86"/>
      <c r="JW277" s="86"/>
      <c r="JX277" s="86"/>
      <c r="JY277" s="86"/>
      <c r="JZ277" s="86"/>
      <c r="KA277" s="86"/>
      <c r="KB277" s="86"/>
      <c r="KC277" s="86"/>
      <c r="KD277" s="86"/>
      <c r="KE277" s="86"/>
      <c r="KF277" s="106"/>
    </row>
    <row r="278" spans="11:292" ht="30" customHeight="1" x14ac:dyDescent="0.45">
      <c r="K278" s="588" t="s">
        <v>168</v>
      </c>
      <c r="L278" s="589"/>
      <c r="M278" s="589"/>
      <c r="N278" s="52"/>
      <c r="O278" s="52"/>
      <c r="P278" s="623"/>
      <c r="Q278" s="624"/>
      <c r="R278" s="624"/>
      <c r="S278" s="624"/>
      <c r="T278" s="624"/>
      <c r="U278" s="624"/>
      <c r="V278" s="624"/>
      <c r="W278" s="624"/>
      <c r="X278" s="625"/>
      <c r="DA278" s="95"/>
      <c r="DB278" s="96"/>
      <c r="DC278" s="96"/>
      <c r="DD278" s="96"/>
      <c r="DE278" s="96"/>
      <c r="DF278" s="96"/>
      <c r="DG278" s="96"/>
      <c r="EX278" s="96"/>
      <c r="EY278" s="96"/>
      <c r="EZ278" s="96"/>
      <c r="FA278" s="96"/>
      <c r="FB278" s="96"/>
      <c r="FC278" s="96"/>
      <c r="FD278" s="96"/>
      <c r="FE278" s="96"/>
      <c r="FF278" s="96"/>
      <c r="FG278" s="96"/>
      <c r="FH278" s="96"/>
      <c r="GA278" s="96"/>
      <c r="GB278" s="96"/>
      <c r="GC278" s="96"/>
      <c r="GD278" s="96"/>
      <c r="GE278" s="96"/>
      <c r="GF278" s="96"/>
      <c r="GG278" s="96"/>
      <c r="GH278" s="96"/>
      <c r="GI278" s="96"/>
      <c r="GJ278" s="96"/>
      <c r="GK278" s="96"/>
      <c r="GL278" s="96"/>
      <c r="GM278" s="96"/>
      <c r="GN278" s="96"/>
      <c r="GO278" s="96"/>
      <c r="GP278" s="96"/>
      <c r="GQ278" s="96"/>
      <c r="IA278" s="105"/>
      <c r="IB278" s="86"/>
      <c r="IC278" s="86"/>
      <c r="ID278" s="86"/>
      <c r="IE278" s="86"/>
      <c r="IF278" s="86"/>
      <c r="IG278" s="86"/>
      <c r="IH278" s="86"/>
      <c r="II278" s="86"/>
      <c r="IJ278" s="86"/>
      <c r="IK278" s="86"/>
      <c r="IL278" s="86"/>
      <c r="IM278" s="86"/>
      <c r="IN278" s="86"/>
      <c r="IO278" s="86"/>
      <c r="IP278" s="86"/>
      <c r="IQ278" s="86"/>
      <c r="IR278" s="86"/>
      <c r="IS278" s="86"/>
      <c r="IT278" s="86"/>
      <c r="IU278" s="86"/>
      <c r="IV278" s="106"/>
      <c r="IY278" s="105"/>
      <c r="IZ278" s="86"/>
      <c r="JA278" s="86"/>
      <c r="JB278" s="86"/>
      <c r="JC278" s="86"/>
      <c r="JD278" s="86"/>
      <c r="JE278" s="86"/>
      <c r="JF278" s="86"/>
      <c r="JG278" s="86"/>
      <c r="JH278" s="86"/>
      <c r="JI278" s="86"/>
      <c r="JJ278" s="86"/>
      <c r="JK278" s="86"/>
      <c r="JL278" s="86"/>
      <c r="JM278" s="86"/>
      <c r="JN278" s="86"/>
      <c r="JO278" s="86"/>
      <c r="JP278" s="86"/>
      <c r="JQ278" s="86"/>
      <c r="JR278" s="86"/>
      <c r="JS278" s="86"/>
      <c r="JT278" s="86"/>
      <c r="JU278" s="86"/>
      <c r="JV278" s="86"/>
      <c r="JW278" s="86"/>
      <c r="JX278" s="86"/>
      <c r="JY278" s="86"/>
      <c r="JZ278" s="86"/>
      <c r="KA278" s="86"/>
      <c r="KB278" s="86"/>
      <c r="KC278" s="86"/>
      <c r="KD278" s="86"/>
      <c r="KE278" s="86"/>
      <c r="KF278" s="106"/>
    </row>
    <row r="279" spans="11:292" ht="30" customHeight="1" x14ac:dyDescent="0.45">
      <c r="K279" s="586" t="s">
        <v>169</v>
      </c>
      <c r="L279" s="587"/>
      <c r="M279" s="587"/>
      <c r="N279" s="86"/>
      <c r="O279" s="86"/>
      <c r="P279" s="626"/>
      <c r="Q279" s="627"/>
      <c r="R279" s="627"/>
      <c r="S279" s="627"/>
      <c r="T279" s="627"/>
      <c r="U279" s="627"/>
      <c r="V279" s="627"/>
      <c r="W279" s="627"/>
      <c r="X279" s="628"/>
      <c r="DA279" s="95"/>
      <c r="DB279" s="96"/>
      <c r="DC279" s="96"/>
      <c r="DD279" s="96"/>
      <c r="DE279" s="96"/>
      <c r="DF279" s="96"/>
      <c r="DG279" s="96"/>
      <c r="EX279" s="96"/>
      <c r="EY279" s="96"/>
      <c r="EZ279" s="96"/>
      <c r="FA279" s="96"/>
      <c r="FB279" s="96"/>
      <c r="FC279" s="96"/>
      <c r="FD279" s="96"/>
      <c r="FE279" s="96"/>
      <c r="FF279" s="96"/>
      <c r="FG279" s="96"/>
      <c r="FH279" s="96"/>
      <c r="GA279" s="96"/>
      <c r="GB279" s="96"/>
      <c r="GC279" s="96"/>
      <c r="GD279" s="96"/>
      <c r="GE279" s="96"/>
      <c r="GF279" s="96"/>
      <c r="GG279" s="96"/>
      <c r="GH279" s="96"/>
      <c r="GI279" s="96"/>
      <c r="GJ279" s="96"/>
      <c r="GK279" s="96"/>
      <c r="GL279" s="96"/>
      <c r="GM279" s="96"/>
      <c r="GN279" s="96"/>
      <c r="GO279" s="96"/>
      <c r="GP279" s="96"/>
      <c r="GQ279" s="96"/>
      <c r="IA279" s="105"/>
      <c r="IB279" s="86"/>
      <c r="IC279" s="86"/>
      <c r="ID279" s="86"/>
      <c r="IE279" s="86"/>
      <c r="IF279" s="86"/>
      <c r="IG279" s="86"/>
      <c r="IH279" s="86"/>
      <c r="II279" s="86"/>
      <c r="IJ279" s="86"/>
      <c r="IK279" s="86"/>
      <c r="IL279" s="86"/>
      <c r="IM279" s="86"/>
      <c r="IN279" s="86"/>
      <c r="IO279" s="86"/>
      <c r="IP279" s="86"/>
      <c r="IQ279" s="86"/>
      <c r="IR279" s="86"/>
      <c r="IS279" s="86"/>
      <c r="IT279" s="86"/>
      <c r="IU279" s="86"/>
      <c r="IV279" s="106"/>
      <c r="IY279" s="105"/>
      <c r="IZ279" s="86"/>
      <c r="JA279" s="86"/>
      <c r="JB279" s="86"/>
      <c r="JC279" s="86"/>
      <c r="JD279" s="86"/>
      <c r="JE279" s="86"/>
      <c r="JF279" s="86"/>
      <c r="JG279" s="86"/>
      <c r="JH279" s="86"/>
      <c r="JI279" s="86"/>
      <c r="JJ279" s="86"/>
      <c r="JK279" s="86"/>
      <c r="JL279" s="86"/>
      <c r="JM279" s="86"/>
      <c r="JN279" s="86"/>
      <c r="JO279" s="86"/>
      <c r="JP279" s="86"/>
      <c r="JQ279" s="86"/>
      <c r="JR279" s="86"/>
      <c r="JS279" s="86"/>
      <c r="JT279" s="86"/>
      <c r="JU279" s="86"/>
      <c r="JV279" s="86"/>
      <c r="JW279" s="86"/>
      <c r="JX279" s="86"/>
      <c r="JY279" s="86"/>
      <c r="JZ279" s="86"/>
      <c r="KA279" s="86"/>
      <c r="KB279" s="86"/>
      <c r="KC279" s="86"/>
      <c r="KD279" s="86"/>
      <c r="KE279" s="86"/>
      <c r="KF279" s="106"/>
    </row>
    <row r="280" spans="11:292" ht="30" customHeight="1" x14ac:dyDescent="0.45">
      <c r="K280" s="516" t="s">
        <v>170</v>
      </c>
      <c r="L280" s="517"/>
      <c r="M280" s="517"/>
      <c r="N280" s="58"/>
      <c r="O280" s="66"/>
      <c r="P280" s="631"/>
      <c r="Q280" s="631"/>
      <c r="R280" s="631"/>
      <c r="S280" s="631"/>
      <c r="T280" s="631"/>
      <c r="U280" s="631"/>
      <c r="V280" s="631"/>
      <c r="W280" s="631"/>
      <c r="X280" s="632"/>
      <c r="DA280" s="95"/>
      <c r="DB280" s="96"/>
      <c r="DC280" s="96"/>
      <c r="DD280" s="96"/>
      <c r="DE280" s="96"/>
      <c r="DF280" s="96"/>
      <c r="DG280" s="96"/>
      <c r="EX280" s="96"/>
      <c r="EY280" s="96"/>
      <c r="EZ280" s="96"/>
      <c r="FA280" s="96"/>
      <c r="FB280" s="96"/>
      <c r="FC280" s="96"/>
      <c r="FD280" s="96"/>
      <c r="FE280" s="96"/>
      <c r="FF280" s="96"/>
      <c r="FG280" s="96"/>
      <c r="FH280" s="96"/>
      <c r="GA280" s="96"/>
      <c r="GB280" s="96"/>
      <c r="GC280" s="96"/>
      <c r="GD280" s="96"/>
      <c r="GE280" s="96"/>
      <c r="GF280" s="96"/>
      <c r="GG280" s="96"/>
      <c r="GH280" s="96"/>
      <c r="GI280" s="96"/>
      <c r="GJ280" s="96"/>
      <c r="GK280" s="96"/>
      <c r="GL280" s="96"/>
      <c r="GM280" s="96"/>
      <c r="GN280" s="96"/>
      <c r="GO280" s="96"/>
      <c r="GP280" s="96"/>
      <c r="GQ280" s="96"/>
      <c r="IA280" s="105"/>
      <c r="IB280" s="86"/>
      <c r="IC280" s="86"/>
      <c r="ID280" s="86"/>
      <c r="IE280" s="86"/>
      <c r="IF280" s="86"/>
      <c r="IG280" s="86"/>
      <c r="IH280" s="86"/>
      <c r="II280" s="86"/>
      <c r="IJ280" s="86"/>
      <c r="IK280" s="86"/>
      <c r="IL280" s="86"/>
      <c r="IM280" s="86"/>
      <c r="IN280" s="86"/>
      <c r="IO280" s="86"/>
      <c r="IP280" s="86"/>
      <c r="IQ280" s="86"/>
      <c r="IR280" s="86"/>
      <c r="IS280" s="86"/>
      <c r="IT280" s="86"/>
      <c r="IU280" s="86"/>
      <c r="IV280" s="106"/>
      <c r="IY280" s="105"/>
      <c r="IZ280" s="86"/>
      <c r="JA280" s="86"/>
      <c r="JB280" s="86"/>
      <c r="JC280" s="86"/>
      <c r="JD280" s="86"/>
      <c r="JE280" s="86"/>
      <c r="JF280" s="86"/>
      <c r="JG280" s="86"/>
      <c r="JH280" s="86"/>
      <c r="JI280" s="86"/>
      <c r="JJ280" s="86"/>
      <c r="JK280" s="86"/>
      <c r="JL280" s="86"/>
      <c r="JM280" s="86"/>
      <c r="JN280" s="86"/>
      <c r="JO280" s="86"/>
      <c r="JP280" s="86"/>
      <c r="JQ280" s="86"/>
      <c r="JR280" s="86"/>
      <c r="JS280" s="86"/>
      <c r="JT280" s="86"/>
      <c r="JU280" s="86"/>
      <c r="JV280" s="86"/>
      <c r="JW280" s="86"/>
      <c r="JX280" s="86"/>
      <c r="JY280" s="86"/>
      <c r="JZ280" s="86"/>
      <c r="KA280" s="86"/>
      <c r="KB280" s="86"/>
      <c r="KC280" s="86"/>
      <c r="KD280" s="86"/>
      <c r="KE280" s="86"/>
      <c r="KF280" s="106"/>
    </row>
    <row r="281" spans="11:292" ht="30" customHeight="1" thickBot="1" x14ac:dyDescent="0.5">
      <c r="K281" s="577" t="s">
        <v>560</v>
      </c>
      <c r="L281" s="578"/>
      <c r="M281" s="578"/>
      <c r="N281" s="17"/>
      <c r="O281" s="248"/>
      <c r="P281" s="629"/>
      <c r="Q281" s="629"/>
      <c r="R281" s="629"/>
      <c r="S281" s="629"/>
      <c r="T281" s="629"/>
      <c r="U281" s="629"/>
      <c r="V281" s="629"/>
      <c r="W281" s="629"/>
      <c r="X281" s="630"/>
      <c r="DA281" s="95"/>
      <c r="DB281" s="96"/>
      <c r="DC281" s="96"/>
      <c r="DD281" s="96"/>
      <c r="DE281" s="96"/>
      <c r="DF281" s="96"/>
      <c r="DG281" s="96"/>
      <c r="EX281" s="96"/>
      <c r="EY281" s="96"/>
      <c r="EZ281" s="96"/>
      <c r="FA281" s="96"/>
      <c r="FB281" s="96"/>
      <c r="FC281" s="96"/>
      <c r="FD281" s="96"/>
      <c r="FE281" s="96"/>
      <c r="FF281" s="96"/>
      <c r="FG281" s="96"/>
      <c r="FH281" s="96"/>
      <c r="GA281" s="96"/>
      <c r="GB281" s="96"/>
      <c r="GC281" s="96"/>
      <c r="GD281" s="96"/>
      <c r="GE281" s="96"/>
      <c r="GF281" s="96"/>
      <c r="GG281" s="96"/>
      <c r="GH281" s="96"/>
      <c r="GI281" s="96"/>
      <c r="GJ281" s="96"/>
      <c r="GK281" s="96"/>
      <c r="GL281" s="96"/>
      <c r="GM281" s="96"/>
      <c r="GN281" s="96"/>
      <c r="GO281" s="96"/>
      <c r="GP281" s="96"/>
      <c r="GQ281" s="96"/>
      <c r="IA281" s="105"/>
      <c r="IB281" s="86"/>
      <c r="IC281" s="86"/>
      <c r="ID281" s="86"/>
      <c r="IE281" s="86"/>
      <c r="IF281" s="86"/>
      <c r="IG281" s="86"/>
      <c r="IH281" s="86"/>
      <c r="II281" s="86"/>
      <c r="IJ281" s="86"/>
      <c r="IK281" s="86"/>
      <c r="IL281" s="86"/>
      <c r="IM281" s="86"/>
      <c r="IN281" s="86"/>
      <c r="IO281" s="86"/>
      <c r="IP281" s="86"/>
      <c r="IQ281" s="86"/>
      <c r="IR281" s="86"/>
      <c r="IS281" s="86"/>
      <c r="IT281" s="86"/>
      <c r="IU281" s="86"/>
      <c r="IV281" s="106"/>
      <c r="IY281" s="105"/>
      <c r="IZ281" s="86"/>
      <c r="JA281" s="86"/>
      <c r="JB281" s="86"/>
      <c r="JC281" s="86"/>
      <c r="JD281" s="86"/>
      <c r="JE281" s="86"/>
      <c r="JF281" s="86"/>
      <c r="JG281" s="86"/>
      <c r="JH281" s="86"/>
      <c r="JI281" s="86"/>
      <c r="JJ281" s="86"/>
      <c r="JK281" s="86"/>
      <c r="JL281" s="86"/>
      <c r="JM281" s="86"/>
      <c r="JN281" s="86"/>
      <c r="JO281" s="86"/>
      <c r="JP281" s="86"/>
      <c r="JQ281" s="86"/>
      <c r="JR281" s="86"/>
      <c r="JS281" s="86"/>
      <c r="JT281" s="86"/>
      <c r="JU281" s="86"/>
      <c r="JV281" s="86"/>
      <c r="JW281" s="86"/>
      <c r="JX281" s="86"/>
      <c r="JY281" s="86"/>
      <c r="JZ281" s="86"/>
      <c r="KA281" s="86"/>
      <c r="KB281" s="86"/>
      <c r="KC281" s="86"/>
      <c r="KD281" s="86"/>
      <c r="KE281" s="86"/>
      <c r="KF281" s="106"/>
    </row>
    <row r="282" spans="11:292" ht="15.75" customHeight="1" x14ac:dyDescent="0.45">
      <c r="DA282" s="95"/>
      <c r="DB282" s="96"/>
      <c r="DC282" s="96"/>
      <c r="DD282" s="96"/>
      <c r="DE282" s="96"/>
      <c r="DF282" s="96"/>
      <c r="DG282" s="96"/>
      <c r="EX282" s="96"/>
      <c r="EY282" s="96"/>
      <c r="EZ282" s="96"/>
      <c r="FA282" s="96"/>
      <c r="FB282" s="96"/>
      <c r="FC282" s="96"/>
      <c r="FD282" s="96"/>
      <c r="FE282" s="96"/>
      <c r="FF282" s="96"/>
      <c r="FG282" s="96"/>
      <c r="FH282" s="96"/>
      <c r="GA282" s="96"/>
      <c r="GB282" s="96"/>
      <c r="GC282" s="96"/>
      <c r="GD282" s="96"/>
      <c r="GE282" s="96"/>
      <c r="GF282" s="96"/>
      <c r="GG282" s="96"/>
      <c r="GH282" s="96"/>
      <c r="GI282" s="96"/>
      <c r="GJ282" s="96"/>
      <c r="GK282" s="96"/>
      <c r="GL282" s="96"/>
      <c r="GM282" s="96"/>
      <c r="GN282" s="96"/>
      <c r="GO282" s="96"/>
      <c r="GP282" s="96"/>
      <c r="GQ282" s="96"/>
      <c r="IA282" s="105"/>
      <c r="IB282" s="86"/>
      <c r="IC282" s="86"/>
      <c r="ID282" s="86"/>
      <c r="IE282" s="86"/>
      <c r="IF282" s="86"/>
      <c r="IG282" s="86"/>
      <c r="IH282" s="86"/>
      <c r="II282" s="86"/>
      <c r="IJ282" s="86"/>
      <c r="IK282" s="86"/>
      <c r="IL282" s="86"/>
      <c r="IM282" s="86"/>
      <c r="IN282" s="86"/>
      <c r="IO282" s="86"/>
      <c r="IP282" s="86"/>
      <c r="IQ282" s="86"/>
      <c r="IR282" s="86"/>
      <c r="IS282" s="86"/>
      <c r="IT282" s="86"/>
      <c r="IU282" s="86"/>
      <c r="IV282" s="106"/>
      <c r="IY282" s="105"/>
      <c r="IZ282" s="86"/>
      <c r="JA282" s="86"/>
      <c r="JB282" s="86"/>
      <c r="JC282" s="86"/>
      <c r="JD282" s="86"/>
      <c r="JE282" s="86"/>
      <c r="JF282" s="86"/>
      <c r="JG282" s="86"/>
      <c r="JH282" s="86"/>
      <c r="JI282" s="86"/>
      <c r="JJ282" s="86"/>
      <c r="JK282" s="86"/>
      <c r="JL282" s="86"/>
      <c r="JM282" s="86"/>
      <c r="JN282" s="86"/>
      <c r="JO282" s="86"/>
      <c r="JP282" s="86"/>
      <c r="JQ282" s="86"/>
      <c r="JR282" s="86"/>
      <c r="JS282" s="86"/>
      <c r="JT282" s="86"/>
      <c r="JU282" s="86"/>
      <c r="JV282" s="86"/>
      <c r="JW282" s="86"/>
      <c r="JX282" s="86"/>
      <c r="JY282" s="86"/>
      <c r="JZ282" s="86"/>
      <c r="KA282" s="86"/>
      <c r="KB282" s="86"/>
      <c r="KC282" s="86"/>
      <c r="KD282" s="86"/>
      <c r="KE282" s="86"/>
      <c r="KF282" s="106"/>
    </row>
    <row r="283" spans="11:292" ht="15.75" customHeight="1" x14ac:dyDescent="0.45">
      <c r="K283" s="18"/>
      <c r="DA283" s="95"/>
      <c r="DB283" s="96"/>
      <c r="DC283" s="96"/>
      <c r="DD283" s="96"/>
      <c r="DE283" s="96"/>
      <c r="DF283" s="96"/>
      <c r="DG283" s="96"/>
      <c r="EX283" s="96"/>
      <c r="EY283" s="96"/>
      <c r="EZ283" s="96"/>
      <c r="FA283" s="96"/>
      <c r="FB283" s="96"/>
      <c r="FC283" s="96"/>
      <c r="FD283" s="96"/>
      <c r="FE283" s="96"/>
      <c r="FF283" s="96"/>
      <c r="FG283" s="96"/>
      <c r="FH283" s="96"/>
      <c r="GA283" s="96"/>
      <c r="GB283" s="96"/>
      <c r="GC283" s="96"/>
      <c r="GD283" s="96"/>
      <c r="GE283" s="96"/>
      <c r="GF283" s="96"/>
      <c r="GG283" s="96"/>
      <c r="GH283" s="96"/>
      <c r="GI283" s="96"/>
      <c r="GJ283" s="96"/>
      <c r="GK283" s="96"/>
      <c r="GL283" s="96"/>
      <c r="GM283" s="96"/>
      <c r="GN283" s="96"/>
      <c r="GO283" s="96"/>
      <c r="GP283" s="96"/>
      <c r="GQ283" s="96"/>
      <c r="IA283" s="105"/>
      <c r="IB283" s="86"/>
      <c r="IC283" s="86"/>
      <c r="ID283" s="86"/>
      <c r="IE283" s="86"/>
      <c r="IF283" s="86"/>
      <c r="IG283" s="86"/>
      <c r="IH283" s="86"/>
      <c r="II283" s="86"/>
      <c r="IJ283" s="86"/>
      <c r="IK283" s="86"/>
      <c r="IL283" s="86"/>
      <c r="IM283" s="86"/>
      <c r="IN283" s="86"/>
      <c r="IO283" s="86"/>
      <c r="IP283" s="86"/>
      <c r="IQ283" s="86"/>
      <c r="IR283" s="86"/>
      <c r="IS283" s="86"/>
      <c r="IT283" s="86"/>
      <c r="IU283" s="86"/>
      <c r="IV283" s="106"/>
      <c r="IY283" s="105"/>
      <c r="IZ283" s="86"/>
      <c r="JA283" s="86"/>
      <c r="JB283" s="86"/>
      <c r="JC283" s="86"/>
      <c r="JD283" s="86"/>
      <c r="JE283" s="86"/>
      <c r="JF283" s="86"/>
      <c r="JG283" s="86"/>
      <c r="JH283" s="86"/>
      <c r="JI283" s="86"/>
      <c r="JJ283" s="86"/>
      <c r="JK283" s="86"/>
      <c r="JL283" s="86"/>
      <c r="JM283" s="86"/>
      <c r="JN283" s="86"/>
      <c r="JO283" s="86"/>
      <c r="JP283" s="86"/>
      <c r="JQ283" s="86"/>
      <c r="JR283" s="86"/>
      <c r="JS283" s="86"/>
      <c r="JT283" s="86"/>
      <c r="JU283" s="86"/>
      <c r="JV283" s="86"/>
      <c r="JW283" s="86"/>
      <c r="JX283" s="86"/>
      <c r="JY283" s="86"/>
      <c r="JZ283" s="86"/>
      <c r="KA283" s="86"/>
      <c r="KB283" s="86"/>
      <c r="KC283" s="86"/>
      <c r="KD283" s="86"/>
      <c r="KE283" s="86"/>
      <c r="KF283" s="106"/>
    </row>
    <row r="284" spans="11:292" ht="30" hidden="1" customHeight="1" x14ac:dyDescent="0.45">
      <c r="DA284" s="95"/>
      <c r="DB284" s="96"/>
      <c r="DC284" s="96"/>
      <c r="DD284" s="96"/>
      <c r="DE284" s="96"/>
      <c r="DF284" s="96"/>
      <c r="DG284" s="96"/>
      <c r="EX284" s="96"/>
      <c r="EY284" s="96"/>
      <c r="EZ284" s="96"/>
      <c r="FA284" s="96"/>
      <c r="FB284" s="96"/>
      <c r="FC284" s="96"/>
      <c r="FD284" s="96"/>
      <c r="FE284" s="96"/>
      <c r="FF284" s="96"/>
      <c r="FG284" s="96"/>
      <c r="FH284" s="96"/>
      <c r="GA284" s="96"/>
      <c r="GB284" s="96"/>
      <c r="GC284" s="96"/>
      <c r="GD284" s="96"/>
      <c r="GE284" s="96"/>
      <c r="GF284" s="96"/>
      <c r="GG284" s="96"/>
      <c r="GH284" s="96"/>
      <c r="GI284" s="96"/>
      <c r="GJ284" s="96"/>
      <c r="GK284" s="96"/>
      <c r="GL284" s="96"/>
      <c r="GM284" s="96"/>
      <c r="GN284" s="96"/>
      <c r="GO284" s="96"/>
      <c r="GP284" s="96"/>
      <c r="GQ284" s="96"/>
      <c r="IA284" s="105"/>
      <c r="IB284" s="86"/>
      <c r="IC284" s="86"/>
      <c r="ID284" s="86"/>
      <c r="IE284" s="86"/>
      <c r="IF284" s="86"/>
      <c r="IG284" s="86"/>
      <c r="IH284" s="86"/>
      <c r="II284" s="86"/>
      <c r="IJ284" s="86"/>
      <c r="IK284" s="86"/>
      <c r="IL284" s="86"/>
      <c r="IM284" s="86"/>
      <c r="IN284" s="86"/>
      <c r="IO284" s="86"/>
      <c r="IP284" s="86"/>
      <c r="IQ284" s="86"/>
      <c r="IR284" s="86"/>
      <c r="IS284" s="86"/>
      <c r="IT284" s="86"/>
      <c r="IU284" s="86"/>
      <c r="IV284" s="106"/>
      <c r="IY284" s="105"/>
      <c r="IZ284" s="86"/>
      <c r="JA284" s="86"/>
      <c r="JB284" s="86"/>
      <c r="JC284" s="86"/>
      <c r="JD284" s="86"/>
      <c r="JE284" s="86"/>
      <c r="JF284" s="86"/>
      <c r="JG284" s="86"/>
      <c r="JH284" s="86"/>
      <c r="JI284" s="86"/>
      <c r="JJ284" s="86"/>
      <c r="JK284" s="86"/>
      <c r="JL284" s="86"/>
      <c r="JM284" s="86"/>
      <c r="JN284" s="86"/>
      <c r="JO284" s="86"/>
      <c r="JP284" s="86"/>
      <c r="JQ284" s="86"/>
      <c r="JR284" s="86"/>
      <c r="JS284" s="86"/>
      <c r="JT284" s="86"/>
      <c r="JU284" s="86"/>
      <c r="JV284" s="86"/>
      <c r="JW284" s="86"/>
      <c r="JX284" s="86"/>
      <c r="JY284" s="86"/>
      <c r="JZ284" s="86"/>
      <c r="KA284" s="86"/>
      <c r="KB284" s="86"/>
      <c r="KC284" s="86"/>
      <c r="KD284" s="86"/>
      <c r="KE284" s="86"/>
      <c r="KF284" s="106"/>
    </row>
    <row r="285" spans="11:292" ht="30" hidden="1" customHeight="1" x14ac:dyDescent="0.45">
      <c r="DA285" s="95"/>
      <c r="DB285" s="96"/>
      <c r="DC285" s="96"/>
      <c r="DD285" s="96"/>
      <c r="DE285" s="96"/>
      <c r="DF285" s="96"/>
      <c r="DG285" s="96"/>
      <c r="EX285" s="96"/>
      <c r="EY285" s="96"/>
      <c r="EZ285" s="96"/>
      <c r="FA285" s="96"/>
      <c r="FB285" s="96"/>
      <c r="FC285" s="96"/>
      <c r="FD285" s="96"/>
      <c r="FE285" s="96"/>
      <c r="FF285" s="96"/>
      <c r="FG285" s="96"/>
      <c r="FH285" s="96"/>
      <c r="GA285" s="96"/>
      <c r="GB285" s="96"/>
      <c r="GC285" s="96"/>
      <c r="GD285" s="96"/>
      <c r="GE285" s="96"/>
      <c r="GF285" s="96"/>
      <c r="GG285" s="96"/>
      <c r="GH285" s="96"/>
      <c r="GI285" s="96"/>
      <c r="GJ285" s="96"/>
      <c r="GK285" s="96"/>
      <c r="GL285" s="96"/>
      <c r="GM285" s="96"/>
      <c r="GN285" s="96"/>
      <c r="GO285" s="96"/>
      <c r="GP285" s="96"/>
      <c r="GQ285" s="96"/>
      <c r="IA285" s="105"/>
      <c r="IB285" s="86"/>
      <c r="IC285" s="86"/>
      <c r="ID285" s="86"/>
      <c r="IE285" s="86"/>
      <c r="IF285" s="86"/>
      <c r="IG285" s="86"/>
      <c r="IH285" s="86"/>
      <c r="II285" s="86"/>
      <c r="IJ285" s="86"/>
      <c r="IK285" s="86"/>
      <c r="IL285" s="86"/>
      <c r="IM285" s="86"/>
      <c r="IN285" s="86"/>
      <c r="IO285" s="86"/>
      <c r="IP285" s="86"/>
      <c r="IQ285" s="86"/>
      <c r="IR285" s="86"/>
      <c r="IS285" s="86"/>
      <c r="IT285" s="86"/>
      <c r="IU285" s="86"/>
      <c r="IV285" s="106"/>
      <c r="IY285" s="105"/>
      <c r="IZ285" s="86"/>
      <c r="JA285" s="86"/>
      <c r="JB285" s="86"/>
      <c r="JC285" s="86"/>
      <c r="JD285" s="86"/>
      <c r="JE285" s="86"/>
      <c r="JF285" s="86"/>
      <c r="JG285" s="86"/>
      <c r="JH285" s="86"/>
      <c r="JI285" s="86"/>
      <c r="JJ285" s="86"/>
      <c r="JK285" s="86"/>
      <c r="JL285" s="86"/>
      <c r="JM285" s="86"/>
      <c r="JN285" s="86"/>
      <c r="JO285" s="86"/>
      <c r="JP285" s="86"/>
      <c r="JQ285" s="86"/>
      <c r="JR285" s="86"/>
      <c r="JS285" s="86"/>
      <c r="JT285" s="86"/>
      <c r="JU285" s="86"/>
      <c r="JV285" s="86"/>
      <c r="JW285" s="86"/>
      <c r="JX285" s="86"/>
      <c r="JY285" s="86"/>
      <c r="JZ285" s="86"/>
      <c r="KA285" s="86"/>
      <c r="KB285" s="86"/>
      <c r="KC285" s="86"/>
      <c r="KD285" s="86"/>
      <c r="KE285" s="86"/>
      <c r="KF285" s="106"/>
    </row>
    <row r="286" spans="11:292" ht="30" hidden="1" customHeight="1" x14ac:dyDescent="0.45">
      <c r="DA286" s="95"/>
      <c r="DB286" s="96"/>
      <c r="DC286" s="96"/>
      <c r="DD286" s="96"/>
      <c r="DE286" s="96"/>
      <c r="DF286" s="96"/>
      <c r="DG286" s="96"/>
      <c r="EX286" s="96"/>
      <c r="EY286" s="96"/>
      <c r="EZ286" s="96"/>
      <c r="FA286" s="96"/>
      <c r="FB286" s="96"/>
      <c r="FC286" s="96"/>
      <c r="FD286" s="96"/>
      <c r="FE286" s="96"/>
      <c r="FF286" s="96"/>
      <c r="FG286" s="96"/>
      <c r="FH286" s="96"/>
      <c r="GA286" s="96"/>
      <c r="GB286" s="96"/>
      <c r="GC286" s="96"/>
      <c r="GD286" s="96"/>
      <c r="GE286" s="96"/>
      <c r="GF286" s="96"/>
      <c r="GG286" s="96"/>
      <c r="GH286" s="96"/>
      <c r="GI286" s="96"/>
      <c r="GJ286" s="96"/>
      <c r="GK286" s="96"/>
      <c r="GL286" s="96"/>
      <c r="GM286" s="96"/>
      <c r="GN286" s="96"/>
      <c r="GO286" s="96"/>
      <c r="GP286" s="96"/>
      <c r="GQ286" s="96"/>
      <c r="IA286" s="105"/>
      <c r="IB286" s="86"/>
      <c r="IC286" s="86"/>
      <c r="ID286" s="86"/>
      <c r="IE286" s="86"/>
      <c r="IF286" s="86"/>
      <c r="IG286" s="86"/>
      <c r="IH286" s="86"/>
      <c r="II286" s="86"/>
      <c r="IJ286" s="86"/>
      <c r="IK286" s="86"/>
      <c r="IL286" s="86"/>
      <c r="IM286" s="86"/>
      <c r="IN286" s="86"/>
      <c r="IO286" s="86"/>
      <c r="IP286" s="86"/>
      <c r="IQ286" s="86"/>
      <c r="IR286" s="86"/>
      <c r="IS286" s="86"/>
      <c r="IT286" s="86"/>
      <c r="IU286" s="86"/>
      <c r="IV286" s="106"/>
      <c r="IY286" s="105"/>
      <c r="IZ286" s="86"/>
      <c r="JA286" s="86"/>
      <c r="JB286" s="86"/>
      <c r="JC286" s="86"/>
      <c r="JD286" s="86"/>
      <c r="JE286" s="86"/>
      <c r="JF286" s="86"/>
      <c r="JG286" s="86"/>
      <c r="JH286" s="86"/>
      <c r="JI286" s="86"/>
      <c r="JJ286" s="86"/>
      <c r="JK286" s="86"/>
      <c r="JL286" s="86"/>
      <c r="JM286" s="86"/>
      <c r="JN286" s="86"/>
      <c r="JO286" s="86"/>
      <c r="JP286" s="86"/>
      <c r="JQ286" s="86"/>
      <c r="JR286" s="86"/>
      <c r="JS286" s="86"/>
      <c r="JT286" s="86"/>
      <c r="JU286" s="86"/>
      <c r="JV286" s="86"/>
      <c r="JW286" s="86"/>
      <c r="JX286" s="86"/>
      <c r="JY286" s="86"/>
      <c r="JZ286" s="86"/>
      <c r="KA286" s="86"/>
      <c r="KB286" s="86"/>
      <c r="KC286" s="86"/>
      <c r="KD286" s="86"/>
      <c r="KE286" s="86"/>
      <c r="KF286" s="106"/>
    </row>
    <row r="287" spans="11:292" ht="30" hidden="1" customHeight="1" x14ac:dyDescent="0.45">
      <c r="DA287" s="95"/>
      <c r="DB287" s="96"/>
      <c r="DC287" s="96"/>
      <c r="DD287" s="96"/>
      <c r="DE287" s="96"/>
      <c r="DF287" s="96"/>
      <c r="DG287" s="96"/>
      <c r="EX287" s="96"/>
      <c r="EY287" s="96"/>
      <c r="EZ287" s="96"/>
      <c r="FA287" s="96"/>
      <c r="FB287" s="96"/>
      <c r="FC287" s="96"/>
      <c r="FD287" s="96"/>
      <c r="FE287" s="96"/>
      <c r="FF287" s="96"/>
      <c r="FG287" s="96"/>
      <c r="FH287" s="96"/>
      <c r="GA287" s="96"/>
      <c r="GB287" s="96"/>
      <c r="GC287" s="96"/>
      <c r="GD287" s="96"/>
      <c r="GE287" s="96"/>
      <c r="GF287" s="96"/>
      <c r="GG287" s="96"/>
      <c r="GH287" s="96"/>
      <c r="GI287" s="96"/>
      <c r="GJ287" s="96"/>
      <c r="GK287" s="96"/>
      <c r="GL287" s="96"/>
      <c r="GM287" s="96"/>
      <c r="GN287" s="96"/>
      <c r="GO287" s="96"/>
      <c r="GP287" s="96"/>
      <c r="GQ287" s="96"/>
      <c r="IA287" s="105"/>
      <c r="IB287" s="86"/>
      <c r="IC287" s="86"/>
      <c r="ID287" s="86"/>
      <c r="IE287" s="86"/>
      <c r="IF287" s="86"/>
      <c r="IG287" s="86"/>
      <c r="IH287" s="86"/>
      <c r="II287" s="86"/>
      <c r="IJ287" s="86"/>
      <c r="IK287" s="86"/>
      <c r="IL287" s="86"/>
      <c r="IM287" s="86"/>
      <c r="IN287" s="86"/>
      <c r="IO287" s="86"/>
      <c r="IP287" s="86"/>
      <c r="IQ287" s="86"/>
      <c r="IR287" s="86"/>
      <c r="IS287" s="86"/>
      <c r="IT287" s="86"/>
      <c r="IU287" s="86"/>
      <c r="IV287" s="106"/>
      <c r="IY287" s="105"/>
      <c r="IZ287" s="86"/>
      <c r="JA287" s="86"/>
      <c r="JB287" s="86"/>
      <c r="JC287" s="86"/>
      <c r="JD287" s="86"/>
      <c r="JE287" s="86"/>
      <c r="JF287" s="86"/>
      <c r="JG287" s="86"/>
      <c r="JH287" s="86"/>
      <c r="JI287" s="86"/>
      <c r="JJ287" s="86"/>
      <c r="JK287" s="86"/>
      <c r="JL287" s="86"/>
      <c r="JM287" s="86"/>
      <c r="JN287" s="86"/>
      <c r="JO287" s="86"/>
      <c r="JP287" s="86"/>
      <c r="JQ287" s="86"/>
      <c r="JR287" s="86"/>
      <c r="JS287" s="86"/>
      <c r="JT287" s="86"/>
      <c r="JU287" s="86"/>
      <c r="JV287" s="86"/>
      <c r="JW287" s="86"/>
      <c r="JX287" s="86"/>
      <c r="JY287" s="86"/>
      <c r="JZ287" s="86"/>
      <c r="KA287" s="86"/>
      <c r="KB287" s="86"/>
      <c r="KC287" s="86"/>
      <c r="KD287" s="86"/>
      <c r="KE287" s="86"/>
      <c r="KF287" s="106"/>
    </row>
    <row r="288" spans="11:292" ht="15.75" hidden="1" customHeight="1" x14ac:dyDescent="0.45">
      <c r="DA288" s="95"/>
      <c r="DB288" s="96"/>
      <c r="DC288" s="96"/>
      <c r="DD288" s="96"/>
      <c r="DE288" s="96"/>
      <c r="DF288" s="96"/>
      <c r="DG288" s="96"/>
      <c r="EX288" s="96"/>
      <c r="EY288" s="96"/>
      <c r="EZ288" s="96"/>
      <c r="FA288" s="96"/>
      <c r="FB288" s="96"/>
      <c r="FC288" s="96"/>
      <c r="FD288" s="96"/>
      <c r="FE288" s="96"/>
      <c r="FF288" s="96"/>
      <c r="FG288" s="96"/>
      <c r="FH288" s="96"/>
      <c r="GA288" s="96"/>
      <c r="GB288" s="96"/>
      <c r="GC288" s="96"/>
      <c r="GD288" s="96"/>
      <c r="GE288" s="96"/>
      <c r="GF288" s="96"/>
      <c r="GG288" s="96"/>
      <c r="GH288" s="96"/>
      <c r="GI288" s="96"/>
      <c r="GJ288" s="96"/>
      <c r="GK288" s="96"/>
      <c r="GL288" s="96"/>
      <c r="GM288" s="96"/>
      <c r="GN288" s="96"/>
      <c r="GO288" s="96"/>
      <c r="GP288" s="96"/>
      <c r="GQ288" s="96"/>
      <c r="IA288" s="105"/>
      <c r="IB288" s="86"/>
      <c r="IC288" s="86"/>
      <c r="ID288" s="86"/>
      <c r="IE288" s="86"/>
      <c r="IF288" s="86"/>
      <c r="IG288" s="86"/>
      <c r="IH288" s="86"/>
      <c r="II288" s="86"/>
      <c r="IJ288" s="86"/>
      <c r="IK288" s="86"/>
      <c r="IL288" s="86"/>
      <c r="IM288" s="86"/>
      <c r="IN288" s="86"/>
      <c r="IO288" s="86"/>
      <c r="IP288" s="86"/>
      <c r="IQ288" s="86"/>
      <c r="IR288" s="86"/>
      <c r="IS288" s="86"/>
      <c r="IT288" s="86"/>
      <c r="IU288" s="86"/>
      <c r="IV288" s="106"/>
      <c r="IY288" s="105"/>
      <c r="IZ288" s="86"/>
      <c r="JA288" s="86"/>
      <c r="JB288" s="86"/>
      <c r="JC288" s="86"/>
      <c r="JD288" s="86"/>
      <c r="JE288" s="86"/>
      <c r="JF288" s="86"/>
      <c r="JG288" s="86"/>
      <c r="JH288" s="86"/>
      <c r="JI288" s="86"/>
      <c r="JJ288" s="86"/>
      <c r="JK288" s="86"/>
      <c r="JL288" s="86"/>
      <c r="JM288" s="86"/>
      <c r="JN288" s="86"/>
      <c r="JO288" s="86"/>
      <c r="JP288" s="86"/>
      <c r="JQ288" s="86"/>
      <c r="JR288" s="86"/>
      <c r="JS288" s="86"/>
      <c r="JT288" s="86"/>
      <c r="JU288" s="86"/>
      <c r="JV288" s="86"/>
      <c r="JW288" s="86"/>
      <c r="JX288" s="86"/>
      <c r="JY288" s="86"/>
      <c r="JZ288" s="86"/>
      <c r="KA288" s="86"/>
      <c r="KB288" s="86"/>
      <c r="KC288" s="86"/>
      <c r="KD288" s="86"/>
      <c r="KE288" s="86"/>
      <c r="KF288" s="106"/>
    </row>
    <row r="289" spans="10:292" ht="15.75" hidden="1" customHeight="1" x14ac:dyDescent="0.45">
      <c r="DA289" s="95"/>
      <c r="DB289" s="96"/>
      <c r="DC289" s="96"/>
      <c r="DD289" s="96"/>
      <c r="DE289" s="96"/>
      <c r="DF289" s="96"/>
      <c r="DG289" s="96"/>
      <c r="EX289" s="96"/>
      <c r="EY289" s="96"/>
      <c r="EZ289" s="96"/>
      <c r="FA289" s="96"/>
      <c r="FB289" s="96"/>
      <c r="FC289" s="96"/>
      <c r="FD289" s="96"/>
      <c r="FE289" s="96"/>
      <c r="FF289" s="96"/>
      <c r="FG289" s="96"/>
      <c r="FH289" s="96"/>
      <c r="GA289" s="96"/>
      <c r="GB289" s="96"/>
      <c r="GC289" s="96"/>
      <c r="GD289" s="96"/>
      <c r="GE289" s="96"/>
      <c r="GF289" s="96"/>
      <c r="GG289" s="96"/>
      <c r="GH289" s="96"/>
      <c r="GI289" s="96"/>
      <c r="GJ289" s="96"/>
      <c r="GK289" s="96"/>
      <c r="GL289" s="96"/>
      <c r="GM289" s="96"/>
      <c r="GN289" s="96"/>
      <c r="GO289" s="96"/>
      <c r="GP289" s="96"/>
      <c r="GQ289" s="96"/>
      <c r="IA289" s="105"/>
      <c r="IB289" s="86"/>
      <c r="IC289" s="86"/>
      <c r="ID289" s="86"/>
      <c r="IE289" s="86"/>
      <c r="IF289" s="86"/>
      <c r="IG289" s="86"/>
      <c r="IH289" s="86"/>
      <c r="II289" s="86"/>
      <c r="IJ289" s="86"/>
      <c r="IK289" s="86"/>
      <c r="IL289" s="86"/>
      <c r="IM289" s="86"/>
      <c r="IN289" s="86"/>
      <c r="IO289" s="86"/>
      <c r="IP289" s="86"/>
      <c r="IQ289" s="86"/>
      <c r="IR289" s="86"/>
      <c r="IS289" s="86"/>
      <c r="IT289" s="86"/>
      <c r="IU289" s="86"/>
      <c r="IV289" s="106"/>
      <c r="IY289" s="105"/>
      <c r="IZ289" s="86"/>
      <c r="JA289" s="86"/>
      <c r="JB289" s="86"/>
      <c r="JC289" s="86"/>
      <c r="JD289" s="86"/>
      <c r="JE289" s="86"/>
      <c r="JF289" s="86"/>
      <c r="JG289" s="86"/>
      <c r="JH289" s="86"/>
      <c r="JI289" s="86"/>
      <c r="JJ289" s="86"/>
      <c r="JK289" s="86"/>
      <c r="JL289" s="86"/>
      <c r="JM289" s="86"/>
      <c r="JN289" s="86"/>
      <c r="JO289" s="86"/>
      <c r="JP289" s="86"/>
      <c r="JQ289" s="86"/>
      <c r="JR289" s="86"/>
      <c r="JS289" s="86"/>
      <c r="JT289" s="86"/>
      <c r="JU289" s="86"/>
      <c r="JV289" s="86"/>
      <c r="JW289" s="86"/>
      <c r="JX289" s="86"/>
      <c r="JY289" s="86"/>
      <c r="JZ289" s="86"/>
      <c r="KA289" s="86"/>
      <c r="KB289" s="86"/>
      <c r="KC289" s="86"/>
      <c r="KD289" s="86"/>
      <c r="KE289" s="86"/>
      <c r="KF289" s="106"/>
    </row>
    <row r="290" spans="10:292" ht="15.75" hidden="1" customHeight="1" x14ac:dyDescent="0.45">
      <c r="DA290" s="95"/>
      <c r="DB290" s="96"/>
      <c r="DC290" s="96"/>
      <c r="DD290" s="96"/>
      <c r="DE290" s="96"/>
      <c r="DF290" s="96"/>
      <c r="DG290" s="96"/>
      <c r="EX290" s="96"/>
      <c r="EY290" s="96"/>
      <c r="EZ290" s="96"/>
      <c r="FA290" s="96"/>
      <c r="FB290" s="96"/>
      <c r="FC290" s="96"/>
      <c r="FD290" s="96"/>
      <c r="FE290" s="96"/>
      <c r="FF290" s="96"/>
      <c r="FG290" s="96"/>
      <c r="FH290" s="96"/>
      <c r="GA290" s="96"/>
      <c r="GB290" s="96"/>
      <c r="GC290" s="96"/>
      <c r="GD290" s="96"/>
      <c r="GE290" s="96"/>
      <c r="GF290" s="96"/>
      <c r="GG290" s="96"/>
      <c r="GH290" s="96"/>
      <c r="GI290" s="96"/>
      <c r="GJ290" s="96"/>
      <c r="GK290" s="96"/>
      <c r="GL290" s="96"/>
      <c r="GM290" s="96"/>
      <c r="GN290" s="96"/>
      <c r="GO290" s="96"/>
      <c r="GP290" s="96"/>
      <c r="GQ290" s="96"/>
      <c r="IA290" s="105"/>
      <c r="IB290" s="86"/>
      <c r="IC290" s="86"/>
      <c r="ID290" s="86"/>
      <c r="IE290" s="86"/>
      <c r="IF290" s="86"/>
      <c r="IG290" s="86"/>
      <c r="IH290" s="86"/>
      <c r="II290" s="86"/>
      <c r="IJ290" s="86"/>
      <c r="IK290" s="86"/>
      <c r="IL290" s="86"/>
      <c r="IM290" s="86"/>
      <c r="IN290" s="86"/>
      <c r="IO290" s="86"/>
      <c r="IP290" s="86"/>
      <c r="IQ290" s="86"/>
      <c r="IR290" s="86"/>
      <c r="IS290" s="86"/>
      <c r="IT290" s="86"/>
      <c r="IU290" s="86"/>
      <c r="IV290" s="106"/>
      <c r="IY290" s="105"/>
      <c r="IZ290" s="86"/>
      <c r="JA290" s="86"/>
      <c r="JB290" s="86"/>
      <c r="JC290" s="86"/>
      <c r="JD290" s="86"/>
      <c r="JE290" s="86"/>
      <c r="JF290" s="86"/>
      <c r="JG290" s="86"/>
      <c r="JH290" s="86"/>
      <c r="JI290" s="86"/>
      <c r="JJ290" s="86"/>
      <c r="JK290" s="86"/>
      <c r="JL290" s="86"/>
      <c r="JM290" s="86"/>
      <c r="JN290" s="86"/>
      <c r="JO290" s="86"/>
      <c r="JP290" s="86"/>
      <c r="JQ290" s="86"/>
      <c r="JR290" s="86"/>
      <c r="JS290" s="86"/>
      <c r="JT290" s="86"/>
      <c r="JU290" s="86"/>
      <c r="JV290" s="86"/>
      <c r="JW290" s="86"/>
      <c r="JX290" s="86"/>
      <c r="JY290" s="86"/>
      <c r="JZ290" s="86"/>
      <c r="KA290" s="86"/>
      <c r="KB290" s="86"/>
      <c r="KC290" s="86"/>
      <c r="KD290" s="86"/>
      <c r="KE290" s="86"/>
      <c r="KF290" s="106"/>
    </row>
    <row r="291" spans="10:292" ht="15.75" hidden="1" customHeight="1" x14ac:dyDescent="0.45">
      <c r="DA291" s="95"/>
      <c r="DB291" s="96"/>
      <c r="DC291" s="96"/>
      <c r="DD291" s="96"/>
      <c r="DE291" s="96"/>
      <c r="DF291" s="96"/>
      <c r="DG291" s="96"/>
      <c r="EX291" s="96"/>
      <c r="EY291" s="96"/>
      <c r="EZ291" s="96"/>
      <c r="FA291" s="96"/>
      <c r="FB291" s="96"/>
      <c r="FC291" s="96"/>
      <c r="FD291" s="96"/>
      <c r="FE291" s="96"/>
      <c r="FF291" s="96"/>
      <c r="FG291" s="96"/>
      <c r="FH291" s="96"/>
      <c r="GA291" s="96"/>
      <c r="GB291" s="96"/>
      <c r="GC291" s="96"/>
      <c r="GD291" s="96"/>
      <c r="GE291" s="96"/>
      <c r="GF291" s="96"/>
      <c r="GG291" s="96"/>
      <c r="GH291" s="96"/>
      <c r="GI291" s="96"/>
      <c r="GJ291" s="96"/>
      <c r="GK291" s="96"/>
      <c r="GL291" s="96"/>
      <c r="GM291" s="96"/>
      <c r="GN291" s="96"/>
      <c r="GO291" s="96"/>
      <c r="GP291" s="96"/>
      <c r="GQ291" s="96"/>
      <c r="IA291" s="105"/>
      <c r="IB291" s="86"/>
      <c r="IC291" s="86"/>
      <c r="ID291" s="86"/>
      <c r="IE291" s="86"/>
      <c r="IF291" s="86"/>
      <c r="IG291" s="86"/>
      <c r="IH291" s="86"/>
      <c r="II291" s="86"/>
      <c r="IJ291" s="86"/>
      <c r="IK291" s="86"/>
      <c r="IL291" s="86"/>
      <c r="IM291" s="86"/>
      <c r="IN291" s="86"/>
      <c r="IO291" s="86"/>
      <c r="IP291" s="86"/>
      <c r="IQ291" s="86"/>
      <c r="IR291" s="86"/>
      <c r="IS291" s="86"/>
      <c r="IT291" s="86"/>
      <c r="IU291" s="86"/>
      <c r="IV291" s="106"/>
      <c r="IY291" s="105"/>
      <c r="IZ291" s="86"/>
      <c r="JA291" s="86"/>
      <c r="JB291" s="86"/>
      <c r="JC291" s="86"/>
      <c r="JD291" s="86"/>
      <c r="JE291" s="86"/>
      <c r="JF291" s="86"/>
      <c r="JG291" s="86"/>
      <c r="JH291" s="86"/>
      <c r="JI291" s="86"/>
      <c r="JJ291" s="86"/>
      <c r="JK291" s="86"/>
      <c r="JL291" s="86"/>
      <c r="JM291" s="86"/>
      <c r="JN291" s="86"/>
      <c r="JO291" s="86"/>
      <c r="JP291" s="86"/>
      <c r="JQ291" s="86"/>
      <c r="JR291" s="86"/>
      <c r="JS291" s="86"/>
      <c r="JT291" s="86"/>
      <c r="JU291" s="86"/>
      <c r="JV291" s="86"/>
      <c r="JW291" s="86"/>
      <c r="JX291" s="86"/>
      <c r="JY291" s="86"/>
      <c r="JZ291" s="86"/>
      <c r="KA291" s="86"/>
      <c r="KB291" s="86"/>
      <c r="KC291" s="86"/>
      <c r="KD291" s="86"/>
      <c r="KE291" s="86"/>
      <c r="KF291" s="106"/>
    </row>
    <row r="292" spans="10:292" ht="15.75" hidden="1" customHeight="1" x14ac:dyDescent="0.45">
      <c r="DA292" s="95"/>
      <c r="DB292" s="96"/>
      <c r="DC292" s="96"/>
      <c r="DD292" s="96"/>
      <c r="DE292" s="96"/>
      <c r="DF292" s="96"/>
      <c r="DG292" s="96"/>
      <c r="EX292" s="96"/>
      <c r="EY292" s="96"/>
      <c r="EZ292" s="96"/>
      <c r="FA292" s="96"/>
      <c r="FB292" s="96"/>
      <c r="FC292" s="96"/>
      <c r="FD292" s="96"/>
      <c r="FE292" s="96"/>
      <c r="FF292" s="96"/>
      <c r="FG292" s="96"/>
      <c r="FH292" s="96"/>
      <c r="GA292" s="96"/>
      <c r="GB292" s="96"/>
      <c r="GC292" s="96"/>
      <c r="GD292" s="96"/>
      <c r="GE292" s="96"/>
      <c r="GF292" s="96"/>
      <c r="GG292" s="96"/>
      <c r="GH292" s="96"/>
      <c r="GI292" s="96"/>
      <c r="GJ292" s="96"/>
      <c r="GK292" s="96"/>
      <c r="GL292" s="96"/>
      <c r="GM292" s="96"/>
      <c r="GN292" s="96"/>
      <c r="GO292" s="96"/>
      <c r="GP292" s="96"/>
      <c r="GQ292" s="96"/>
      <c r="IA292" s="105"/>
      <c r="IB292" s="86"/>
      <c r="IC292" s="86"/>
      <c r="ID292" s="86"/>
      <c r="IE292" s="86"/>
      <c r="IF292" s="86"/>
      <c r="IG292" s="86"/>
      <c r="IH292" s="86"/>
      <c r="II292" s="86"/>
      <c r="IJ292" s="86"/>
      <c r="IK292" s="86"/>
      <c r="IL292" s="86"/>
      <c r="IM292" s="86"/>
      <c r="IN292" s="86"/>
      <c r="IO292" s="86"/>
      <c r="IP292" s="86"/>
      <c r="IQ292" s="86"/>
      <c r="IR292" s="86"/>
      <c r="IS292" s="86"/>
      <c r="IT292" s="86"/>
      <c r="IU292" s="86"/>
      <c r="IV292" s="106"/>
      <c r="IY292" s="105"/>
      <c r="IZ292" s="86"/>
      <c r="JA292" s="86"/>
      <c r="JB292" s="86"/>
      <c r="JC292" s="86"/>
      <c r="JD292" s="86"/>
      <c r="JE292" s="86"/>
      <c r="JF292" s="86"/>
      <c r="JG292" s="86"/>
      <c r="JH292" s="86"/>
      <c r="JI292" s="86"/>
      <c r="JJ292" s="86"/>
      <c r="JK292" s="86"/>
      <c r="JL292" s="86"/>
      <c r="JM292" s="86"/>
      <c r="JN292" s="86"/>
      <c r="JO292" s="86"/>
      <c r="JP292" s="86"/>
      <c r="JQ292" s="86"/>
      <c r="JR292" s="86"/>
      <c r="JS292" s="86"/>
      <c r="JT292" s="86"/>
      <c r="JU292" s="86"/>
      <c r="JV292" s="86"/>
      <c r="JW292" s="86"/>
      <c r="JX292" s="86"/>
      <c r="JY292" s="86"/>
      <c r="JZ292" s="86"/>
      <c r="KA292" s="86"/>
      <c r="KB292" s="86"/>
      <c r="KC292" s="86"/>
      <c r="KD292" s="86"/>
      <c r="KE292" s="86"/>
      <c r="KF292" s="106"/>
    </row>
    <row r="293" spans="10:292" ht="15.75" hidden="1" customHeight="1" x14ac:dyDescent="0.45">
      <c r="DA293" s="95"/>
      <c r="DB293" s="96"/>
      <c r="DC293" s="96"/>
      <c r="DD293" s="96"/>
      <c r="DE293" s="96"/>
      <c r="DF293" s="96"/>
      <c r="DG293" s="96"/>
      <c r="EX293" s="96"/>
      <c r="EY293" s="96"/>
      <c r="EZ293" s="96"/>
      <c r="FA293" s="96"/>
      <c r="FB293" s="96"/>
      <c r="FC293" s="96"/>
      <c r="FD293" s="96"/>
      <c r="FE293" s="96"/>
      <c r="FF293" s="96"/>
      <c r="FG293" s="96"/>
      <c r="FH293" s="96"/>
      <c r="GA293" s="96"/>
      <c r="GB293" s="96"/>
      <c r="GC293" s="96"/>
      <c r="GD293" s="96"/>
      <c r="GE293" s="96"/>
      <c r="GF293" s="96"/>
      <c r="GG293" s="96"/>
      <c r="GH293" s="96"/>
      <c r="GI293" s="96"/>
      <c r="GJ293" s="96"/>
      <c r="GK293" s="96"/>
      <c r="GL293" s="96"/>
      <c r="GM293" s="96"/>
      <c r="GN293" s="96"/>
      <c r="GO293" s="96"/>
      <c r="GP293" s="96"/>
      <c r="GQ293" s="96"/>
      <c r="IA293" s="105"/>
      <c r="IB293" s="86"/>
      <c r="IC293" s="86"/>
      <c r="ID293" s="86"/>
      <c r="IE293" s="86"/>
      <c r="IF293" s="86"/>
      <c r="IG293" s="86"/>
      <c r="IH293" s="86"/>
      <c r="II293" s="86"/>
      <c r="IJ293" s="86"/>
      <c r="IK293" s="86"/>
      <c r="IL293" s="86"/>
      <c r="IM293" s="86"/>
      <c r="IN293" s="86"/>
      <c r="IO293" s="86"/>
      <c r="IP293" s="86"/>
      <c r="IQ293" s="86"/>
      <c r="IR293" s="86"/>
      <c r="IS293" s="86"/>
      <c r="IT293" s="86"/>
      <c r="IU293" s="86"/>
      <c r="IV293" s="106"/>
      <c r="IY293" s="105"/>
      <c r="IZ293" s="86"/>
      <c r="JA293" s="86"/>
      <c r="JB293" s="86"/>
      <c r="JC293" s="86"/>
      <c r="JD293" s="86"/>
      <c r="JE293" s="86"/>
      <c r="JF293" s="86"/>
      <c r="JG293" s="86"/>
      <c r="JH293" s="86"/>
      <c r="JI293" s="86"/>
      <c r="JJ293" s="86"/>
      <c r="JK293" s="86"/>
      <c r="JL293" s="86"/>
      <c r="JM293" s="86"/>
      <c r="JN293" s="86"/>
      <c r="JO293" s="86"/>
      <c r="JP293" s="86"/>
      <c r="JQ293" s="86"/>
      <c r="JR293" s="86"/>
      <c r="JS293" s="86"/>
      <c r="JT293" s="86"/>
      <c r="JU293" s="86"/>
      <c r="JV293" s="86"/>
      <c r="JW293" s="86"/>
      <c r="JX293" s="86"/>
      <c r="JY293" s="86"/>
      <c r="JZ293" s="86"/>
      <c r="KA293" s="86"/>
      <c r="KB293" s="86"/>
      <c r="KC293" s="86"/>
      <c r="KD293" s="86"/>
      <c r="KE293" s="86"/>
      <c r="KF293" s="106"/>
    </row>
    <row r="294" spans="10:292" ht="15.75" hidden="1" customHeight="1" x14ac:dyDescent="0.45">
      <c r="DA294" s="95"/>
      <c r="DB294" s="96"/>
      <c r="DC294" s="96"/>
      <c r="DD294" s="96"/>
      <c r="DE294" s="96"/>
      <c r="DF294" s="96"/>
      <c r="DG294" s="96"/>
      <c r="EX294" s="96"/>
      <c r="EY294" s="96"/>
      <c r="EZ294" s="96"/>
      <c r="FA294" s="96"/>
      <c r="FB294" s="96"/>
      <c r="FC294" s="96"/>
      <c r="FD294" s="96"/>
      <c r="FE294" s="96"/>
      <c r="FF294" s="96"/>
      <c r="FG294" s="96"/>
      <c r="FH294" s="96"/>
      <c r="GA294" s="96"/>
      <c r="GB294" s="96"/>
      <c r="GC294" s="96"/>
      <c r="GD294" s="96"/>
      <c r="GE294" s="96"/>
      <c r="GF294" s="96"/>
      <c r="GG294" s="96"/>
      <c r="GH294" s="96"/>
      <c r="GI294" s="96"/>
      <c r="GJ294" s="96"/>
      <c r="GK294" s="96"/>
      <c r="GL294" s="96"/>
      <c r="GM294" s="96"/>
      <c r="GN294" s="96"/>
      <c r="GO294" s="96"/>
      <c r="GP294" s="96"/>
      <c r="GQ294" s="96"/>
      <c r="IA294" s="105"/>
      <c r="IB294" s="86"/>
      <c r="IC294" s="86"/>
      <c r="ID294" s="86"/>
      <c r="IE294" s="86"/>
      <c r="IF294" s="86"/>
      <c r="IG294" s="86"/>
      <c r="IH294" s="86"/>
      <c r="II294" s="86"/>
      <c r="IJ294" s="86"/>
      <c r="IK294" s="86"/>
      <c r="IL294" s="86"/>
      <c r="IM294" s="86"/>
      <c r="IN294" s="86"/>
      <c r="IO294" s="86"/>
      <c r="IP294" s="86"/>
      <c r="IQ294" s="86"/>
      <c r="IR294" s="86"/>
      <c r="IS294" s="86"/>
      <c r="IT294" s="86"/>
      <c r="IU294" s="86"/>
      <c r="IV294" s="106"/>
      <c r="IY294" s="105"/>
      <c r="IZ294" s="86"/>
      <c r="JA294" s="86"/>
      <c r="JB294" s="86"/>
      <c r="JC294" s="86"/>
      <c r="JD294" s="86"/>
      <c r="JE294" s="86"/>
      <c r="JF294" s="86"/>
      <c r="JG294" s="86"/>
      <c r="JH294" s="86"/>
      <c r="JI294" s="86"/>
      <c r="JJ294" s="86"/>
      <c r="JK294" s="86"/>
      <c r="JL294" s="86"/>
      <c r="JM294" s="86"/>
      <c r="JN294" s="86"/>
      <c r="JO294" s="86"/>
      <c r="JP294" s="86"/>
      <c r="JQ294" s="86"/>
      <c r="JR294" s="86"/>
      <c r="JS294" s="86"/>
      <c r="JT294" s="86"/>
      <c r="JU294" s="86"/>
      <c r="JV294" s="86"/>
      <c r="JW294" s="86"/>
      <c r="JX294" s="86"/>
      <c r="JY294" s="86"/>
      <c r="JZ294" s="86"/>
      <c r="KA294" s="86"/>
      <c r="KB294" s="86"/>
      <c r="KC294" s="86"/>
      <c r="KD294" s="86"/>
      <c r="KE294" s="86"/>
      <c r="KF294" s="106"/>
    </row>
    <row r="295" spans="10:292" ht="15.75" hidden="1" customHeight="1" x14ac:dyDescent="0.45">
      <c r="DA295" s="95"/>
      <c r="DB295" s="96"/>
      <c r="DC295" s="96"/>
      <c r="DD295" s="96"/>
      <c r="DE295" s="96"/>
      <c r="DF295" s="96"/>
      <c r="DG295" s="96"/>
      <c r="EX295" s="96"/>
      <c r="EY295" s="96"/>
      <c r="EZ295" s="96"/>
      <c r="FA295" s="96"/>
      <c r="FB295" s="96"/>
      <c r="FC295" s="96"/>
      <c r="FD295" s="96"/>
      <c r="FE295" s="96"/>
      <c r="FF295" s="96"/>
      <c r="FG295" s="96"/>
      <c r="FH295" s="96"/>
      <c r="GA295" s="96"/>
      <c r="GB295" s="96"/>
      <c r="GC295" s="96"/>
      <c r="GD295" s="96"/>
      <c r="GE295" s="96"/>
      <c r="GF295" s="96"/>
      <c r="GG295" s="96"/>
      <c r="GH295" s="96"/>
      <c r="GI295" s="96"/>
      <c r="GJ295" s="96"/>
      <c r="GK295" s="96"/>
      <c r="GL295" s="96"/>
      <c r="GM295" s="96"/>
      <c r="GN295" s="96"/>
      <c r="GO295" s="96"/>
      <c r="GP295" s="96"/>
      <c r="GQ295" s="96"/>
      <c r="IA295" s="105"/>
      <c r="IB295" s="86"/>
      <c r="IC295" s="86"/>
      <c r="ID295" s="86"/>
      <c r="IE295" s="86"/>
      <c r="IF295" s="86"/>
      <c r="IG295" s="86"/>
      <c r="IH295" s="86"/>
      <c r="II295" s="86"/>
      <c r="IJ295" s="86"/>
      <c r="IK295" s="86"/>
      <c r="IL295" s="86"/>
      <c r="IM295" s="86"/>
      <c r="IN295" s="86"/>
      <c r="IO295" s="86"/>
      <c r="IP295" s="86"/>
      <c r="IQ295" s="86"/>
      <c r="IR295" s="86"/>
      <c r="IS295" s="86"/>
      <c r="IT295" s="86"/>
      <c r="IU295" s="86"/>
      <c r="IV295" s="106"/>
      <c r="IY295" s="105"/>
      <c r="IZ295" s="86"/>
      <c r="JA295" s="86"/>
      <c r="JB295" s="86"/>
      <c r="JC295" s="86"/>
      <c r="JD295" s="86"/>
      <c r="JE295" s="86"/>
      <c r="JF295" s="86"/>
      <c r="JG295" s="86"/>
      <c r="JH295" s="86"/>
      <c r="JI295" s="86"/>
      <c r="JJ295" s="86"/>
      <c r="JK295" s="86"/>
      <c r="JL295" s="86"/>
      <c r="JM295" s="86"/>
      <c r="JN295" s="86"/>
      <c r="JO295" s="86"/>
      <c r="JP295" s="86"/>
      <c r="JQ295" s="86"/>
      <c r="JR295" s="86"/>
      <c r="JS295" s="86"/>
      <c r="JT295" s="86"/>
      <c r="JU295" s="86"/>
      <c r="JV295" s="86"/>
      <c r="JW295" s="86"/>
      <c r="JX295" s="86"/>
      <c r="JY295" s="86"/>
      <c r="JZ295" s="86"/>
      <c r="KA295" s="86"/>
      <c r="KB295" s="86"/>
      <c r="KC295" s="86"/>
      <c r="KD295" s="86"/>
      <c r="KE295" s="86"/>
      <c r="KF295" s="106"/>
    </row>
    <row r="296" spans="10:292" ht="15.75" hidden="1" customHeight="1" x14ac:dyDescent="0.45">
      <c r="DA296" s="95"/>
      <c r="DB296" s="96"/>
      <c r="DC296" s="96"/>
      <c r="DD296" s="96"/>
      <c r="DE296" s="96"/>
      <c r="DF296" s="96"/>
      <c r="DG296" s="96"/>
      <c r="EX296" s="96"/>
      <c r="EY296" s="96"/>
      <c r="EZ296" s="96"/>
      <c r="FA296" s="96"/>
      <c r="FB296" s="96"/>
      <c r="FC296" s="96"/>
      <c r="FD296" s="96"/>
      <c r="FE296" s="96"/>
      <c r="FF296" s="96"/>
      <c r="FG296" s="96"/>
      <c r="FH296" s="96"/>
      <c r="GA296" s="96"/>
      <c r="GB296" s="96"/>
      <c r="GC296" s="96"/>
      <c r="GD296" s="96"/>
      <c r="GE296" s="96"/>
      <c r="GF296" s="96"/>
      <c r="GG296" s="96"/>
      <c r="GH296" s="96"/>
      <c r="GI296" s="96"/>
      <c r="GJ296" s="96"/>
      <c r="GK296" s="96"/>
      <c r="GL296" s="96"/>
      <c r="GM296" s="96"/>
      <c r="GN296" s="96"/>
      <c r="GO296" s="96"/>
      <c r="GP296" s="96"/>
      <c r="GQ296" s="96"/>
      <c r="IA296" s="105"/>
      <c r="IB296" s="86"/>
      <c r="IC296" s="86"/>
      <c r="ID296" s="86"/>
      <c r="IE296" s="86"/>
      <c r="IF296" s="86"/>
      <c r="IG296" s="86"/>
      <c r="IH296" s="86"/>
      <c r="II296" s="86"/>
      <c r="IJ296" s="86"/>
      <c r="IK296" s="86"/>
      <c r="IL296" s="86"/>
      <c r="IM296" s="86"/>
      <c r="IN296" s="86"/>
      <c r="IO296" s="86"/>
      <c r="IP296" s="86"/>
      <c r="IQ296" s="86"/>
      <c r="IR296" s="86"/>
      <c r="IS296" s="86"/>
      <c r="IT296" s="86"/>
      <c r="IU296" s="86"/>
      <c r="IV296" s="106"/>
      <c r="IY296" s="105"/>
      <c r="IZ296" s="86"/>
      <c r="JA296" s="86"/>
      <c r="JB296" s="86"/>
      <c r="JC296" s="86"/>
      <c r="JD296" s="86"/>
      <c r="JE296" s="86"/>
      <c r="JF296" s="86"/>
      <c r="JG296" s="86"/>
      <c r="JH296" s="86"/>
      <c r="JI296" s="86"/>
      <c r="JJ296" s="86"/>
      <c r="JK296" s="86"/>
      <c r="JL296" s="86"/>
      <c r="JM296" s="86"/>
      <c r="JN296" s="86"/>
      <c r="JO296" s="86"/>
      <c r="JP296" s="86"/>
      <c r="JQ296" s="86"/>
      <c r="JR296" s="86"/>
      <c r="JS296" s="86"/>
      <c r="JT296" s="86"/>
      <c r="JU296" s="86"/>
      <c r="JV296" s="86"/>
      <c r="JW296" s="86"/>
      <c r="JX296" s="86"/>
      <c r="JY296" s="86"/>
      <c r="JZ296" s="86"/>
      <c r="KA296" s="86"/>
      <c r="KB296" s="86"/>
      <c r="KC296" s="86"/>
      <c r="KD296" s="86"/>
      <c r="KE296" s="86"/>
      <c r="KF296" s="106"/>
    </row>
    <row r="297" spans="10:292" ht="15.75" hidden="1" customHeight="1" x14ac:dyDescent="0.45">
      <c r="DA297" s="95"/>
      <c r="DB297" s="96"/>
      <c r="DC297" s="96"/>
      <c r="DD297" s="96"/>
      <c r="DE297" s="96"/>
      <c r="DF297" s="96"/>
      <c r="DG297" s="96"/>
      <c r="EX297" s="96"/>
      <c r="EY297" s="96"/>
      <c r="EZ297" s="96"/>
      <c r="FA297" s="96"/>
      <c r="FB297" s="96"/>
      <c r="FC297" s="96"/>
      <c r="FD297" s="96"/>
      <c r="FE297" s="96"/>
      <c r="FF297" s="96"/>
      <c r="FG297" s="96"/>
      <c r="FH297" s="96"/>
      <c r="GA297" s="96"/>
      <c r="GB297" s="96"/>
      <c r="GC297" s="96"/>
      <c r="GD297" s="96"/>
      <c r="GE297" s="96"/>
      <c r="GF297" s="96"/>
      <c r="GG297" s="96"/>
      <c r="GH297" s="96"/>
      <c r="GI297" s="96"/>
      <c r="GJ297" s="96"/>
      <c r="GK297" s="96"/>
      <c r="GL297" s="96"/>
      <c r="GM297" s="96"/>
      <c r="GN297" s="96"/>
      <c r="GO297" s="96"/>
      <c r="GP297" s="96"/>
      <c r="GQ297" s="96"/>
      <c r="IA297" s="105"/>
      <c r="IB297" s="86"/>
      <c r="IC297" s="86"/>
      <c r="ID297" s="86"/>
      <c r="IE297" s="86"/>
      <c r="IF297" s="86"/>
      <c r="IG297" s="86"/>
      <c r="IH297" s="86"/>
      <c r="II297" s="86"/>
      <c r="IJ297" s="86"/>
      <c r="IK297" s="86"/>
      <c r="IL297" s="86"/>
      <c r="IM297" s="86"/>
      <c r="IN297" s="86"/>
      <c r="IO297" s="86"/>
      <c r="IP297" s="86"/>
      <c r="IQ297" s="86"/>
      <c r="IR297" s="86"/>
      <c r="IS297" s="86"/>
      <c r="IT297" s="86"/>
      <c r="IU297" s="86"/>
      <c r="IV297" s="106"/>
      <c r="IY297" s="105"/>
      <c r="IZ297" s="86"/>
      <c r="JA297" s="86"/>
      <c r="JB297" s="86"/>
      <c r="JC297" s="86"/>
      <c r="JD297" s="86"/>
      <c r="JE297" s="86"/>
      <c r="JF297" s="86"/>
      <c r="JG297" s="86"/>
      <c r="JH297" s="86"/>
      <c r="JI297" s="86"/>
      <c r="JJ297" s="86"/>
      <c r="JK297" s="86"/>
      <c r="JL297" s="86"/>
      <c r="JM297" s="86"/>
      <c r="JN297" s="86"/>
      <c r="JO297" s="86"/>
      <c r="JP297" s="86"/>
      <c r="JQ297" s="86"/>
      <c r="JR297" s="86"/>
      <c r="JS297" s="86"/>
      <c r="JT297" s="86"/>
      <c r="JU297" s="86"/>
      <c r="JV297" s="86"/>
      <c r="JW297" s="86"/>
      <c r="JX297" s="86"/>
      <c r="JY297" s="86"/>
      <c r="JZ297" s="86"/>
      <c r="KA297" s="86"/>
      <c r="KB297" s="86"/>
      <c r="KC297" s="86"/>
      <c r="KD297" s="86"/>
      <c r="KE297" s="86"/>
      <c r="KF297" s="106"/>
    </row>
    <row r="298" spans="10:292" ht="15.75" hidden="1" customHeight="1" x14ac:dyDescent="0.45">
      <c r="DA298" s="95"/>
      <c r="DB298" s="96"/>
      <c r="DC298" s="96"/>
      <c r="DD298" s="96"/>
      <c r="DE298" s="96"/>
      <c r="DF298" s="96"/>
      <c r="DG298" s="96"/>
      <c r="EX298" s="96"/>
      <c r="EY298" s="96"/>
      <c r="EZ298" s="96"/>
      <c r="FA298" s="96"/>
      <c r="FB298" s="96"/>
      <c r="FC298" s="96"/>
      <c r="FD298" s="96"/>
      <c r="FE298" s="96"/>
      <c r="FF298" s="96"/>
      <c r="FG298" s="96"/>
      <c r="FH298" s="96"/>
      <c r="GA298" s="96"/>
      <c r="GB298" s="96"/>
      <c r="GC298" s="96"/>
      <c r="GD298" s="96"/>
      <c r="GE298" s="96"/>
      <c r="GF298" s="96"/>
      <c r="GG298" s="96"/>
      <c r="GH298" s="96"/>
      <c r="GI298" s="96"/>
      <c r="GJ298" s="96"/>
      <c r="GK298" s="96"/>
      <c r="GL298" s="96"/>
      <c r="GM298" s="96"/>
      <c r="GN298" s="96"/>
      <c r="GO298" s="96"/>
      <c r="GP298" s="96"/>
      <c r="GQ298" s="96"/>
      <c r="IA298" s="105"/>
      <c r="IB298" s="86"/>
      <c r="IC298" s="86"/>
      <c r="ID298" s="86"/>
      <c r="IE298" s="86"/>
      <c r="IF298" s="86"/>
      <c r="IG298" s="86"/>
      <c r="IH298" s="86"/>
      <c r="II298" s="86"/>
      <c r="IJ298" s="86"/>
      <c r="IK298" s="86"/>
      <c r="IL298" s="86"/>
      <c r="IM298" s="86"/>
      <c r="IN298" s="86"/>
      <c r="IO298" s="86"/>
      <c r="IP298" s="86"/>
      <c r="IQ298" s="86"/>
      <c r="IR298" s="86"/>
      <c r="IS298" s="86"/>
      <c r="IT298" s="86"/>
      <c r="IU298" s="86"/>
      <c r="IV298" s="106"/>
      <c r="IY298" s="105"/>
      <c r="IZ298" s="86"/>
      <c r="JA298" s="86"/>
      <c r="JB298" s="86"/>
      <c r="JC298" s="86"/>
      <c r="JD298" s="86"/>
      <c r="JE298" s="86"/>
      <c r="JF298" s="86"/>
      <c r="JG298" s="86"/>
      <c r="JH298" s="86"/>
      <c r="JI298" s="86"/>
      <c r="JJ298" s="86"/>
      <c r="JK298" s="86"/>
      <c r="JL298" s="86"/>
      <c r="JM298" s="86"/>
      <c r="JN298" s="86"/>
      <c r="JO298" s="86"/>
      <c r="JP298" s="86"/>
      <c r="JQ298" s="86"/>
      <c r="JR298" s="86"/>
      <c r="JS298" s="86"/>
      <c r="JT298" s="86"/>
      <c r="JU298" s="86"/>
      <c r="JV298" s="86"/>
      <c r="JW298" s="86"/>
      <c r="JX298" s="86"/>
      <c r="JY298" s="86"/>
      <c r="JZ298" s="86"/>
      <c r="KA298" s="86"/>
      <c r="KB298" s="86"/>
      <c r="KC298" s="86"/>
      <c r="KD298" s="86"/>
      <c r="KE298" s="86"/>
      <c r="KF298" s="106"/>
    </row>
    <row r="299" spans="10:292" ht="15.75" hidden="1" customHeight="1" x14ac:dyDescent="0.45">
      <c r="DA299" s="95"/>
      <c r="DB299" s="96"/>
      <c r="DC299" s="96"/>
      <c r="DD299" s="96"/>
      <c r="DE299" s="96"/>
      <c r="DF299" s="96"/>
      <c r="DG299" s="96"/>
      <c r="EX299" s="96"/>
      <c r="EY299" s="96"/>
      <c r="EZ299" s="96"/>
      <c r="FA299" s="96"/>
      <c r="FB299" s="96"/>
      <c r="FC299" s="96"/>
      <c r="FD299" s="96"/>
      <c r="FE299" s="96"/>
      <c r="FF299" s="96"/>
      <c r="FG299" s="96"/>
      <c r="FH299" s="96"/>
      <c r="GA299" s="96">
        <v>1</v>
      </c>
      <c r="GB299" s="96">
        <v>1</v>
      </c>
      <c r="GC299" s="96">
        <v>1</v>
      </c>
      <c r="GD299" s="96">
        <v>1</v>
      </c>
      <c r="GE299" s="96">
        <v>1</v>
      </c>
      <c r="GF299" s="96">
        <v>1</v>
      </c>
      <c r="GG299" s="96">
        <v>1</v>
      </c>
      <c r="GH299" s="96">
        <v>1</v>
      </c>
      <c r="GI299" s="96">
        <v>1</v>
      </c>
      <c r="GJ299" s="96">
        <v>1</v>
      </c>
      <c r="GK299" s="96">
        <v>1</v>
      </c>
      <c r="GL299" s="96">
        <v>1</v>
      </c>
      <c r="GM299" s="96">
        <v>1</v>
      </c>
      <c r="GN299" s="96">
        <v>1</v>
      </c>
      <c r="GO299" s="96">
        <v>1</v>
      </c>
      <c r="GP299" s="96">
        <v>1</v>
      </c>
      <c r="GQ299" s="96">
        <v>1</v>
      </c>
      <c r="IA299" s="105"/>
      <c r="IB299" s="86"/>
      <c r="IC299" s="86"/>
      <c r="ID299" s="86"/>
      <c r="IE299" s="86"/>
      <c r="IF299" s="86"/>
      <c r="IG299" s="86"/>
      <c r="IH299" s="86"/>
      <c r="II299" s="86"/>
      <c r="IJ299" s="86"/>
      <c r="IK299" s="86"/>
      <c r="IL299" s="86"/>
      <c r="IM299" s="86"/>
      <c r="IN299" s="86"/>
      <c r="IO299" s="86"/>
      <c r="IP299" s="86"/>
      <c r="IQ299" s="86"/>
      <c r="IR299" s="86"/>
      <c r="IS299" s="86"/>
      <c r="IT299" s="86"/>
      <c r="IU299" s="86"/>
      <c r="IV299" s="106"/>
      <c r="IY299" s="105"/>
      <c r="IZ299" s="86"/>
      <c r="JA299" s="86"/>
      <c r="JB299" s="86"/>
      <c r="JC299" s="86"/>
      <c r="JD299" s="86"/>
      <c r="JE299" s="86"/>
      <c r="JF299" s="86"/>
      <c r="JG299" s="86"/>
      <c r="JH299" s="86"/>
      <c r="JI299" s="86"/>
      <c r="JJ299" s="86"/>
      <c r="JK299" s="86"/>
      <c r="JL299" s="86"/>
      <c r="JM299" s="86"/>
      <c r="JN299" s="86"/>
      <c r="JO299" s="86"/>
      <c r="JP299" s="86"/>
      <c r="JQ299" s="86"/>
      <c r="JR299" s="86"/>
      <c r="JS299" s="86"/>
      <c r="JT299" s="86"/>
      <c r="JU299" s="86"/>
      <c r="JV299" s="86"/>
      <c r="JW299" s="86"/>
      <c r="JX299" s="86"/>
      <c r="JY299" s="86"/>
      <c r="JZ299" s="86"/>
      <c r="KA299" s="86"/>
      <c r="KB299" s="86"/>
      <c r="KC299" s="86"/>
      <c r="KD299" s="86"/>
      <c r="KE299" s="86"/>
      <c r="KF299" s="106"/>
    </row>
    <row r="300" spans="10:292" ht="15.75" hidden="1" customHeight="1" x14ac:dyDescent="0.45">
      <c r="DA300" s="95"/>
      <c r="DB300" s="96"/>
      <c r="DC300" s="96"/>
      <c r="DD300" s="96"/>
      <c r="DE300" s="96"/>
      <c r="DF300" s="96"/>
      <c r="DG300" s="96"/>
      <c r="EX300" s="96"/>
      <c r="EY300" s="96"/>
      <c r="EZ300" s="96"/>
      <c r="FA300" s="96"/>
      <c r="FB300" s="96"/>
      <c r="FC300" s="96"/>
      <c r="FD300" s="96"/>
      <c r="FE300" s="96"/>
      <c r="FF300" s="96"/>
      <c r="FG300" s="96"/>
      <c r="FH300" s="96"/>
      <c r="FZ300" s="1">
        <v>1</v>
      </c>
      <c r="GA300" s="31" t="s">
        <v>1</v>
      </c>
      <c r="GB300" s="32" t="s">
        <v>128</v>
      </c>
      <c r="GC300" s="32" t="s">
        <v>127</v>
      </c>
      <c r="GD300" s="33"/>
      <c r="GE300" s="32"/>
      <c r="GF300" s="32"/>
      <c r="GG300" s="34"/>
      <c r="GH300" s="32"/>
      <c r="GI300" s="32"/>
      <c r="GJ300" s="32"/>
      <c r="GK300" s="32"/>
      <c r="GL300" s="32"/>
      <c r="GM300" s="32"/>
      <c r="GN300" s="32"/>
      <c r="GO300" s="32"/>
      <c r="GP300" s="32"/>
      <c r="GQ300" s="35"/>
      <c r="IA300" s="105"/>
      <c r="IB300" s="86"/>
      <c r="IC300" s="86"/>
      <c r="ID300" s="86"/>
      <c r="IE300" s="86"/>
      <c r="IF300" s="86"/>
      <c r="IG300" s="86"/>
      <c r="IH300" s="86"/>
      <c r="II300" s="86"/>
      <c r="IJ300" s="86"/>
      <c r="IK300" s="86"/>
      <c r="IL300" s="86"/>
      <c r="IM300" s="86"/>
      <c r="IN300" s="86"/>
      <c r="IO300" s="86"/>
      <c r="IP300" s="86"/>
      <c r="IQ300" s="86"/>
      <c r="IR300" s="86"/>
      <c r="IS300" s="86"/>
      <c r="IT300" s="86"/>
      <c r="IU300" s="86"/>
      <c r="IV300" s="106"/>
      <c r="IY300" s="105"/>
      <c r="IZ300" s="86"/>
      <c r="JA300" s="86"/>
      <c r="JB300" s="86"/>
      <c r="JC300" s="86"/>
      <c r="JD300" s="86"/>
      <c r="JE300" s="86"/>
      <c r="JF300" s="86"/>
      <c r="JG300" s="86"/>
      <c r="JH300" s="86"/>
      <c r="JI300" s="86"/>
      <c r="JJ300" s="86"/>
      <c r="JK300" s="86"/>
      <c r="JL300" s="86"/>
      <c r="JM300" s="86"/>
      <c r="JN300" s="86"/>
      <c r="JO300" s="86"/>
      <c r="JP300" s="86"/>
      <c r="JQ300" s="86"/>
      <c r="JR300" s="86"/>
      <c r="JS300" s="86"/>
      <c r="JT300" s="86"/>
      <c r="JU300" s="86"/>
      <c r="JV300" s="86"/>
      <c r="JW300" s="86"/>
      <c r="JX300" s="86"/>
      <c r="JY300" s="86"/>
      <c r="JZ300" s="86"/>
      <c r="KA300" s="86"/>
      <c r="KB300" s="86"/>
      <c r="KC300" s="86"/>
      <c r="KD300" s="86"/>
      <c r="KE300" s="86"/>
      <c r="KF300" s="106"/>
    </row>
    <row r="301" spans="10:292" ht="15.75" hidden="1" customHeight="1" x14ac:dyDescent="0.45">
      <c r="K301" s="2"/>
      <c r="DA301" s="95"/>
      <c r="DB301" s="96"/>
      <c r="DC301" s="96"/>
      <c r="DD301" s="96"/>
      <c r="DE301" s="96"/>
      <c r="DF301" s="96"/>
      <c r="DG301" s="96"/>
      <c r="EX301" s="96"/>
      <c r="EY301" s="96"/>
      <c r="EZ301" s="96"/>
      <c r="FA301" s="96"/>
      <c r="FB301" s="96"/>
      <c r="FC301" s="96"/>
      <c r="FD301" s="96"/>
      <c r="FE301" s="96"/>
      <c r="FF301" s="96"/>
      <c r="FG301" s="96"/>
      <c r="FH301" s="96"/>
      <c r="FZ301" s="1">
        <v>1</v>
      </c>
      <c r="GA301" s="46" t="s">
        <v>129</v>
      </c>
      <c r="GB301" s="37" t="s">
        <v>130</v>
      </c>
      <c r="GC301" s="37" t="s">
        <v>131</v>
      </c>
      <c r="GD301" s="38">
        <v>1</v>
      </c>
      <c r="GE301" s="39" t="s">
        <v>116</v>
      </c>
      <c r="GF301" s="39" t="s">
        <v>117</v>
      </c>
      <c r="GG301" s="40" t="s">
        <v>118</v>
      </c>
      <c r="GH301" s="39" t="s">
        <v>119</v>
      </c>
      <c r="GI301" s="41" t="s">
        <v>135</v>
      </c>
      <c r="GJ301" s="41">
        <f>営業ASM設定管理!$AA$86</f>
        <v>1</v>
      </c>
      <c r="GK301" s="39"/>
      <c r="GL301" s="39"/>
      <c r="GM301" s="39"/>
      <c r="GN301" s="39"/>
      <c r="GO301" s="39"/>
      <c r="GP301" s="39"/>
      <c r="GQ301" s="42"/>
      <c r="IA301" s="105"/>
      <c r="IB301" s="86"/>
      <c r="IC301" s="86"/>
      <c r="ID301" s="86"/>
      <c r="IE301" s="86"/>
      <c r="IF301" s="86"/>
      <c r="IG301" s="86"/>
      <c r="IH301" s="86"/>
      <c r="II301" s="86"/>
      <c r="IJ301" s="86"/>
      <c r="IK301" s="86"/>
      <c r="IL301" s="86"/>
      <c r="IM301" s="86"/>
      <c r="IN301" s="86"/>
      <c r="IO301" s="86"/>
      <c r="IP301" s="86"/>
      <c r="IQ301" s="86"/>
      <c r="IR301" s="86"/>
      <c r="IS301" s="86"/>
      <c r="IT301" s="86"/>
      <c r="IU301" s="86"/>
      <c r="IV301" s="106"/>
      <c r="IY301" s="105"/>
      <c r="IZ301" s="86"/>
      <c r="JA301" s="86"/>
      <c r="JB301" s="86"/>
      <c r="JC301" s="86"/>
      <c r="JD301" s="86"/>
      <c r="JE301" s="86"/>
      <c r="JF301" s="86"/>
      <c r="JG301" s="86"/>
      <c r="JH301" s="86"/>
      <c r="JI301" s="86"/>
      <c r="JJ301" s="86"/>
      <c r="JK301" s="86"/>
      <c r="JL301" s="86"/>
      <c r="JM301" s="86"/>
      <c r="JN301" s="86"/>
      <c r="JO301" s="86"/>
      <c r="JP301" s="86"/>
      <c r="JQ301" s="86"/>
      <c r="JR301" s="86"/>
      <c r="JS301" s="86"/>
      <c r="JT301" s="86"/>
      <c r="JU301" s="86"/>
      <c r="JV301" s="86"/>
      <c r="JW301" s="86"/>
      <c r="JX301" s="86"/>
      <c r="JY301" s="86"/>
      <c r="JZ301" s="86"/>
      <c r="KA301" s="86"/>
      <c r="KB301" s="86"/>
      <c r="KC301" s="86"/>
      <c r="KD301" s="86"/>
      <c r="KE301" s="86"/>
      <c r="KF301" s="106"/>
    </row>
    <row r="302" spans="10:292" ht="15.75" hidden="1" customHeight="1" x14ac:dyDescent="0.45">
      <c r="J302" s="2"/>
      <c r="K302" s="2"/>
      <c r="DA302" s="95"/>
      <c r="DB302" s="96"/>
      <c r="DC302" s="96"/>
      <c r="DD302" s="96"/>
      <c r="DE302" s="96"/>
      <c r="DF302" s="96"/>
      <c r="DG302" s="96"/>
      <c r="EX302" s="96"/>
      <c r="EY302" s="96"/>
      <c r="EZ302" s="96"/>
      <c r="FA302" s="96"/>
      <c r="FB302" s="96"/>
      <c r="FC302" s="96"/>
      <c r="FD302" s="96"/>
      <c r="FE302" s="96"/>
      <c r="FF302" s="96"/>
      <c r="FG302" s="96"/>
      <c r="FH302" s="96"/>
      <c r="FZ302" s="1">
        <v>1</v>
      </c>
      <c r="GA302" s="36"/>
      <c r="GB302" s="39"/>
      <c r="GC302" s="39"/>
      <c r="GD302" s="38">
        <v>2</v>
      </c>
      <c r="GE302" s="39" t="s">
        <v>116</v>
      </c>
      <c r="GF302" s="39" t="s">
        <v>117</v>
      </c>
      <c r="GG302" s="40" t="s">
        <v>118</v>
      </c>
      <c r="GH302" s="39"/>
      <c r="GI302" s="41" t="s">
        <v>134</v>
      </c>
      <c r="GJ302" s="41" t="str">
        <f>IF(GJ301="","",IF(GJ301=1,"$GN$302:$GN$305",IF(GJ301&lt;5,"$GN$302:$GN$304","$GN$302:$GN$303")))</f>
        <v>$GN$302:$GN$305</v>
      </c>
      <c r="GK302" s="39"/>
      <c r="GL302" s="39"/>
      <c r="GM302" s="39"/>
      <c r="GN302" s="41" t="str">
        <f>営業ASM設定管理!$AG$85</f>
        <v>特急</v>
      </c>
      <c r="GO302" s="39"/>
      <c r="GP302" s="39"/>
      <c r="GQ302" s="42"/>
      <c r="IA302" s="105"/>
      <c r="IB302" s="86"/>
      <c r="IC302" s="86"/>
      <c r="ID302" s="86"/>
      <c r="IE302" s="86"/>
      <c r="IF302" s="86"/>
      <c r="IG302" s="86"/>
      <c r="IH302" s="86"/>
      <c r="II302" s="86"/>
      <c r="IJ302" s="86"/>
      <c r="IK302" s="86"/>
      <c r="IL302" s="86"/>
      <c r="IM302" s="86"/>
      <c r="IN302" s="86"/>
      <c r="IO302" s="86"/>
      <c r="IP302" s="86"/>
      <c r="IQ302" s="86"/>
      <c r="IR302" s="86"/>
      <c r="IS302" s="86"/>
      <c r="IT302" s="86"/>
      <c r="IU302" s="86"/>
      <c r="IV302" s="106"/>
      <c r="IY302" s="105"/>
      <c r="IZ302" s="86"/>
      <c r="JA302" s="86"/>
      <c r="JB302" s="86"/>
      <c r="JC302" s="86"/>
      <c r="JD302" s="86"/>
      <c r="JE302" s="86"/>
      <c r="JF302" s="86"/>
      <c r="JG302" s="86"/>
      <c r="JH302" s="86"/>
      <c r="JI302" s="86"/>
      <c r="JJ302" s="86"/>
      <c r="JK302" s="86"/>
      <c r="JL302" s="86"/>
      <c r="JM302" s="86"/>
      <c r="JN302" s="86"/>
      <c r="JO302" s="86"/>
      <c r="JP302" s="86"/>
      <c r="JQ302" s="86"/>
      <c r="JR302" s="86"/>
      <c r="JS302" s="86"/>
      <c r="JT302" s="86"/>
      <c r="JU302" s="86"/>
      <c r="JV302" s="86"/>
      <c r="JW302" s="86"/>
      <c r="JX302" s="86"/>
      <c r="JY302" s="86"/>
      <c r="JZ302" s="86"/>
      <c r="KA302" s="86"/>
      <c r="KB302" s="86"/>
      <c r="KC302" s="86"/>
      <c r="KD302" s="86"/>
      <c r="KE302" s="86"/>
      <c r="KF302" s="106"/>
    </row>
    <row r="303" spans="10:292" ht="15.75" hidden="1" customHeight="1" x14ac:dyDescent="0.45">
      <c r="J303" s="2"/>
      <c r="DA303" s="95"/>
      <c r="DB303" s="96"/>
      <c r="DC303" s="96"/>
      <c r="DD303" s="96"/>
      <c r="DE303" s="96"/>
      <c r="DF303" s="96"/>
      <c r="DG303" s="96"/>
      <c r="EX303" s="96"/>
      <c r="EY303" s="96"/>
      <c r="EZ303" s="96"/>
      <c r="FA303" s="96"/>
      <c r="FB303" s="96"/>
      <c r="FC303" s="96"/>
      <c r="FD303" s="96"/>
      <c r="FE303" s="96"/>
      <c r="FF303" s="96"/>
      <c r="FG303" s="96"/>
      <c r="FH303" s="96"/>
      <c r="FZ303" s="1">
        <v>1</v>
      </c>
      <c r="GA303" s="36"/>
      <c r="GB303" s="39"/>
      <c r="GC303" s="39"/>
      <c r="GD303" s="38">
        <v>3</v>
      </c>
      <c r="GE303" s="39" t="s">
        <v>116</v>
      </c>
      <c r="GF303" s="40" t="s">
        <v>118</v>
      </c>
      <c r="GG303" s="39" t="s">
        <v>119</v>
      </c>
      <c r="GH303" s="39"/>
      <c r="GI303" s="39"/>
      <c r="GJ303" s="39"/>
      <c r="GK303" s="39"/>
      <c r="GL303" s="39"/>
      <c r="GM303" s="39"/>
      <c r="GN303" s="41" t="str">
        <f>営業ASM設定管理!$AG$86</f>
        <v>快速</v>
      </c>
      <c r="GO303" s="39"/>
      <c r="GP303" s="39"/>
      <c r="GQ303" s="42"/>
      <c r="IA303" s="105"/>
      <c r="IB303" s="86"/>
      <c r="IC303" s="86"/>
      <c r="ID303" s="86"/>
      <c r="IE303" s="86"/>
      <c r="IF303" s="86"/>
      <c r="IG303" s="86"/>
      <c r="IH303" s="86"/>
      <c r="II303" s="86"/>
      <c r="IJ303" s="86"/>
      <c r="IK303" s="86"/>
      <c r="IL303" s="86"/>
      <c r="IM303" s="86"/>
      <c r="IN303" s="86"/>
      <c r="IO303" s="86"/>
      <c r="IP303" s="86"/>
      <c r="IQ303" s="86"/>
      <c r="IR303" s="86"/>
      <c r="IS303" s="86"/>
      <c r="IT303" s="86"/>
      <c r="IU303" s="86"/>
      <c r="IV303" s="106"/>
      <c r="IY303" s="105"/>
      <c r="IZ303" s="86"/>
      <c r="JA303" s="86"/>
      <c r="JB303" s="86"/>
      <c r="JC303" s="86"/>
      <c r="JD303" s="86"/>
      <c r="JE303" s="86"/>
      <c r="JF303" s="86"/>
      <c r="JG303" s="86"/>
      <c r="JH303" s="86"/>
      <c r="JI303" s="86"/>
      <c r="JJ303" s="86"/>
      <c r="JK303" s="86"/>
      <c r="JL303" s="86"/>
      <c r="JM303" s="86"/>
      <c r="JN303" s="86"/>
      <c r="JO303" s="86"/>
      <c r="JP303" s="86"/>
      <c r="JQ303" s="86"/>
      <c r="JR303" s="86"/>
      <c r="JS303" s="86"/>
      <c r="JT303" s="86"/>
      <c r="JU303" s="86"/>
      <c r="JV303" s="86"/>
      <c r="JW303" s="86"/>
      <c r="JX303" s="86"/>
      <c r="JY303" s="86"/>
      <c r="JZ303" s="86"/>
      <c r="KA303" s="86"/>
      <c r="KB303" s="86"/>
      <c r="KC303" s="86"/>
      <c r="KD303" s="86"/>
      <c r="KE303" s="86"/>
      <c r="KF303" s="106"/>
    </row>
    <row r="304" spans="10:292" ht="15.75" hidden="1" customHeight="1" x14ac:dyDescent="0.45">
      <c r="J304" s="2"/>
      <c r="DA304" s="95"/>
      <c r="DB304" s="96"/>
      <c r="DC304" s="96"/>
      <c r="DD304" s="96"/>
      <c r="DE304" s="96"/>
      <c r="DF304" s="96"/>
      <c r="DG304" s="96"/>
      <c r="EX304" s="96"/>
      <c r="EY304" s="96"/>
      <c r="EZ304" s="96"/>
      <c r="FA304" s="96"/>
      <c r="FB304" s="96"/>
      <c r="FC304" s="96"/>
      <c r="FD304" s="96"/>
      <c r="FE304" s="96"/>
      <c r="FF304" s="96"/>
      <c r="FG304" s="96"/>
      <c r="FH304" s="96"/>
      <c r="FZ304" s="1">
        <v>1</v>
      </c>
      <c r="GA304" s="36"/>
      <c r="GB304" s="39"/>
      <c r="GC304" s="39"/>
      <c r="GD304" s="39">
        <v>4</v>
      </c>
      <c r="GE304" s="39" t="s">
        <v>117</v>
      </c>
      <c r="GF304" s="40" t="s">
        <v>118</v>
      </c>
      <c r="GG304" s="39" t="s">
        <v>119</v>
      </c>
      <c r="GH304" s="39"/>
      <c r="GI304" s="39"/>
      <c r="GJ304" s="39"/>
      <c r="GK304" s="39"/>
      <c r="GL304" s="39"/>
      <c r="GM304" s="39"/>
      <c r="GN304" s="41" t="str">
        <f>営業ASM設定管理!$AG$87</f>
        <v>標準</v>
      </c>
      <c r="GO304" s="39"/>
      <c r="GP304" s="39"/>
      <c r="GQ304" s="42"/>
      <c r="IA304" s="105"/>
      <c r="IB304" s="86"/>
      <c r="IC304" s="86"/>
      <c r="ID304" s="86"/>
      <c r="IE304" s="86"/>
      <c r="IF304" s="86"/>
      <c r="IG304" s="86"/>
      <c r="IH304" s="86"/>
      <c r="II304" s="86"/>
      <c r="IJ304" s="86"/>
      <c r="IK304" s="86"/>
      <c r="IL304" s="86"/>
      <c r="IM304" s="86"/>
      <c r="IN304" s="86"/>
      <c r="IO304" s="86"/>
      <c r="IP304" s="86"/>
      <c r="IQ304" s="86"/>
      <c r="IR304" s="86"/>
      <c r="IS304" s="86"/>
      <c r="IT304" s="86"/>
      <c r="IU304" s="86"/>
      <c r="IV304" s="106"/>
      <c r="IY304" s="105"/>
      <c r="IZ304" s="86"/>
      <c r="JA304" s="86"/>
      <c r="JB304" s="86"/>
      <c r="JC304" s="86"/>
      <c r="JD304" s="86"/>
      <c r="JE304" s="86"/>
      <c r="JF304" s="86"/>
      <c r="JG304" s="86"/>
      <c r="JH304" s="86"/>
      <c r="JI304" s="86"/>
      <c r="JJ304" s="86"/>
      <c r="JK304" s="86"/>
      <c r="JL304" s="86"/>
      <c r="JM304" s="86"/>
      <c r="JN304" s="86"/>
      <c r="JO304" s="86"/>
      <c r="JP304" s="86"/>
      <c r="JQ304" s="86"/>
      <c r="JR304" s="86"/>
      <c r="JS304" s="86"/>
      <c r="JT304" s="86"/>
      <c r="JU304" s="86"/>
      <c r="JV304" s="86"/>
      <c r="JW304" s="86"/>
      <c r="JX304" s="86"/>
      <c r="JY304" s="86"/>
      <c r="JZ304" s="86"/>
      <c r="KA304" s="86"/>
      <c r="KB304" s="86"/>
      <c r="KC304" s="86"/>
      <c r="KD304" s="86"/>
      <c r="KE304" s="86"/>
      <c r="KF304" s="106"/>
    </row>
    <row r="305" spans="105:292" ht="15.75" hidden="1" customHeight="1" x14ac:dyDescent="0.45">
      <c r="DA305" s="95"/>
      <c r="DB305" s="96"/>
      <c r="DC305" s="96"/>
      <c r="DD305" s="96"/>
      <c r="DE305" s="96"/>
      <c r="DF305" s="96"/>
      <c r="DG305" s="96"/>
      <c r="EX305" s="96"/>
      <c r="EY305" s="96"/>
      <c r="EZ305" s="96"/>
      <c r="FA305" s="96"/>
      <c r="FB305" s="96"/>
      <c r="FC305" s="96"/>
      <c r="FD305" s="96"/>
      <c r="FE305" s="96"/>
      <c r="FF305" s="96"/>
      <c r="FG305" s="96"/>
      <c r="FH305" s="96"/>
      <c r="FZ305" s="1">
        <v>1</v>
      </c>
      <c r="GA305" s="36"/>
      <c r="GB305" s="39"/>
      <c r="GC305" s="39"/>
      <c r="GD305" s="38">
        <v>5</v>
      </c>
      <c r="GE305" s="39" t="s">
        <v>116</v>
      </c>
      <c r="GF305" s="40" t="s">
        <v>118</v>
      </c>
      <c r="GG305" s="39"/>
      <c r="GH305" s="39"/>
      <c r="GI305" s="39"/>
      <c r="GJ305" s="39"/>
      <c r="GK305" s="39"/>
      <c r="GL305" s="39"/>
      <c r="GM305" s="39"/>
      <c r="GN305" s="41" t="str">
        <f>営業ASM設定管理!$AG$88</f>
        <v>長納期</v>
      </c>
      <c r="GO305" s="39"/>
      <c r="GP305" s="39"/>
      <c r="GQ305" s="42"/>
      <c r="IA305" s="105"/>
      <c r="IB305" s="86"/>
      <c r="IC305" s="86"/>
      <c r="ID305" s="86"/>
      <c r="IE305" s="86"/>
      <c r="IF305" s="86"/>
      <c r="IG305" s="86"/>
      <c r="IH305" s="86"/>
      <c r="II305" s="86"/>
      <c r="IJ305" s="86"/>
      <c r="IK305" s="86"/>
      <c r="IL305" s="86"/>
      <c r="IM305" s="86"/>
      <c r="IN305" s="86"/>
      <c r="IO305" s="86"/>
      <c r="IP305" s="86"/>
      <c r="IQ305" s="86"/>
      <c r="IR305" s="86"/>
      <c r="IS305" s="86"/>
      <c r="IT305" s="86"/>
      <c r="IU305" s="86"/>
      <c r="IV305" s="106"/>
      <c r="IY305" s="105"/>
      <c r="IZ305" s="86"/>
      <c r="JA305" s="86"/>
      <c r="JB305" s="86"/>
      <c r="JC305" s="86"/>
      <c r="JD305" s="86"/>
      <c r="JE305" s="86"/>
      <c r="JF305" s="86"/>
      <c r="JG305" s="86"/>
      <c r="JH305" s="86"/>
      <c r="JI305" s="86"/>
      <c r="JJ305" s="86"/>
      <c r="JK305" s="86"/>
      <c r="JL305" s="86"/>
      <c r="JM305" s="86"/>
      <c r="JN305" s="86"/>
      <c r="JO305" s="86"/>
      <c r="JP305" s="86"/>
      <c r="JQ305" s="86"/>
      <c r="JR305" s="86"/>
      <c r="JS305" s="86"/>
      <c r="JT305" s="86"/>
      <c r="JU305" s="86"/>
      <c r="JV305" s="86"/>
      <c r="JW305" s="86"/>
      <c r="JX305" s="86"/>
      <c r="JY305" s="86"/>
      <c r="JZ305" s="86"/>
      <c r="KA305" s="86"/>
      <c r="KB305" s="86"/>
      <c r="KC305" s="86"/>
      <c r="KD305" s="86"/>
      <c r="KE305" s="86"/>
      <c r="KF305" s="106"/>
    </row>
    <row r="306" spans="105:292" ht="15.75" hidden="1" customHeight="1" x14ac:dyDescent="0.45">
      <c r="DA306" s="95"/>
      <c r="DB306" s="96"/>
      <c r="DC306" s="96"/>
      <c r="DD306" s="96"/>
      <c r="DE306" s="96"/>
      <c r="DF306" s="96"/>
      <c r="DG306" s="96"/>
      <c r="EX306" s="96"/>
      <c r="EY306" s="96"/>
      <c r="EZ306" s="96"/>
      <c r="FA306" s="96"/>
      <c r="FB306" s="96"/>
      <c r="FC306" s="96"/>
      <c r="FD306" s="96"/>
      <c r="FE306" s="96"/>
      <c r="FF306" s="96"/>
      <c r="FG306" s="96"/>
      <c r="FH306" s="96"/>
      <c r="FZ306" s="1">
        <v>1</v>
      </c>
      <c r="GA306" s="36"/>
      <c r="GB306" s="39"/>
      <c r="GC306" s="39"/>
      <c r="GD306" s="38">
        <v>6</v>
      </c>
      <c r="GE306" s="39" t="s">
        <v>117</v>
      </c>
      <c r="GF306" s="40" t="s">
        <v>118</v>
      </c>
      <c r="GG306" s="39"/>
      <c r="GH306" s="39"/>
      <c r="GI306" s="39"/>
      <c r="GJ306" s="39"/>
      <c r="GK306" s="39"/>
      <c r="GL306" s="39"/>
      <c r="GM306" s="39"/>
      <c r="GN306" s="39"/>
      <c r="GO306" s="39"/>
      <c r="GP306" s="39"/>
      <c r="GQ306" s="42"/>
      <c r="IA306" s="105"/>
      <c r="IB306" s="86"/>
      <c r="IC306" s="86"/>
      <c r="ID306" s="86"/>
      <c r="IE306" s="86"/>
      <c r="IF306" s="86"/>
      <c r="IG306" s="86"/>
      <c r="IH306" s="86"/>
      <c r="II306" s="86"/>
      <c r="IJ306" s="86"/>
      <c r="IK306" s="86"/>
      <c r="IL306" s="86"/>
      <c r="IM306" s="86"/>
      <c r="IN306" s="86"/>
      <c r="IO306" s="86"/>
      <c r="IP306" s="86"/>
      <c r="IQ306" s="86"/>
      <c r="IR306" s="86"/>
      <c r="IS306" s="86"/>
      <c r="IT306" s="86"/>
      <c r="IU306" s="86"/>
      <c r="IV306" s="106"/>
      <c r="IY306" s="105"/>
      <c r="IZ306" s="86"/>
      <c r="JA306" s="86"/>
      <c r="JB306" s="86"/>
      <c r="JC306" s="86"/>
      <c r="JD306" s="86"/>
      <c r="JE306" s="86"/>
      <c r="JF306" s="86"/>
      <c r="JG306" s="86"/>
      <c r="JH306" s="86"/>
      <c r="JI306" s="86"/>
      <c r="JJ306" s="86"/>
      <c r="JK306" s="86"/>
      <c r="JL306" s="86"/>
      <c r="JM306" s="86"/>
      <c r="JN306" s="86"/>
      <c r="JO306" s="86"/>
      <c r="JP306" s="86"/>
      <c r="JQ306" s="86"/>
      <c r="JR306" s="86"/>
      <c r="JS306" s="86"/>
      <c r="JT306" s="86"/>
      <c r="JU306" s="86"/>
      <c r="JV306" s="86"/>
      <c r="JW306" s="86"/>
      <c r="JX306" s="86"/>
      <c r="JY306" s="86"/>
      <c r="JZ306" s="86"/>
      <c r="KA306" s="86"/>
      <c r="KB306" s="86"/>
      <c r="KC306" s="86"/>
      <c r="KD306" s="86"/>
      <c r="KE306" s="86"/>
      <c r="KF306" s="106"/>
    </row>
    <row r="307" spans="105:292" ht="15.75" hidden="1" customHeight="1" x14ac:dyDescent="0.45">
      <c r="DA307" s="95"/>
      <c r="DB307" s="96"/>
      <c r="DC307" s="96"/>
      <c r="DD307" s="96"/>
      <c r="DE307" s="96"/>
      <c r="DF307" s="96"/>
      <c r="DG307" s="96"/>
      <c r="EX307" s="96"/>
      <c r="EY307" s="96"/>
      <c r="EZ307" s="96"/>
      <c r="FA307" s="96"/>
      <c r="FB307" s="96"/>
      <c r="FC307" s="96"/>
      <c r="FD307" s="96"/>
      <c r="FE307" s="96"/>
      <c r="FF307" s="96"/>
      <c r="FG307" s="96"/>
      <c r="FH307" s="96"/>
      <c r="FZ307" s="1">
        <v>1</v>
      </c>
      <c r="GA307" s="36"/>
      <c r="GB307" s="39"/>
      <c r="GC307" s="39"/>
      <c r="GD307" s="38">
        <v>7</v>
      </c>
      <c r="GE307" s="40" t="s">
        <v>118</v>
      </c>
      <c r="GF307" s="39" t="s">
        <v>119</v>
      </c>
      <c r="GG307" s="39"/>
      <c r="GH307" s="39"/>
      <c r="GI307" s="39"/>
      <c r="GJ307" s="39"/>
      <c r="GK307" s="39"/>
      <c r="GL307" s="39"/>
      <c r="GM307" s="39"/>
      <c r="GN307" s="39"/>
      <c r="GO307" s="39"/>
      <c r="GP307" s="39"/>
      <c r="GQ307" s="42"/>
      <c r="IA307" s="105"/>
      <c r="IB307" s="86"/>
      <c r="IC307" s="86"/>
      <c r="ID307" s="86"/>
      <c r="IE307" s="86"/>
      <c r="IF307" s="86"/>
      <c r="IG307" s="86"/>
      <c r="IH307" s="86"/>
      <c r="II307" s="86"/>
      <c r="IJ307" s="86"/>
      <c r="IK307" s="86"/>
      <c r="IL307" s="86"/>
      <c r="IM307" s="86"/>
      <c r="IN307" s="86"/>
      <c r="IO307" s="86"/>
      <c r="IP307" s="86"/>
      <c r="IQ307" s="86"/>
      <c r="IR307" s="86"/>
      <c r="IS307" s="86"/>
      <c r="IT307" s="86"/>
      <c r="IU307" s="86"/>
      <c r="IV307" s="106"/>
      <c r="IY307" s="105"/>
      <c r="IZ307" s="86"/>
      <c r="JA307" s="86"/>
      <c r="JB307" s="86"/>
      <c r="JC307" s="86"/>
      <c r="JD307" s="86"/>
      <c r="JE307" s="86"/>
      <c r="JF307" s="86"/>
      <c r="JG307" s="86"/>
      <c r="JH307" s="86"/>
      <c r="JI307" s="86"/>
      <c r="JJ307" s="86"/>
      <c r="JK307" s="86"/>
      <c r="JL307" s="86"/>
      <c r="JM307" s="86"/>
      <c r="JN307" s="86"/>
      <c r="JO307" s="86"/>
      <c r="JP307" s="86"/>
      <c r="JQ307" s="86"/>
      <c r="JR307" s="86"/>
      <c r="JS307" s="86"/>
      <c r="JT307" s="86"/>
      <c r="JU307" s="86"/>
      <c r="JV307" s="86"/>
      <c r="JW307" s="86"/>
      <c r="JX307" s="86"/>
      <c r="JY307" s="86"/>
      <c r="JZ307" s="86"/>
      <c r="KA307" s="86"/>
      <c r="KB307" s="86"/>
      <c r="KC307" s="86"/>
      <c r="KD307" s="86"/>
      <c r="KE307" s="86"/>
      <c r="KF307" s="106"/>
    </row>
    <row r="308" spans="105:292" ht="15.75" hidden="1" customHeight="1" x14ac:dyDescent="0.45">
      <c r="DA308" s="95"/>
      <c r="DB308" s="96"/>
      <c r="DC308" s="96"/>
      <c r="DD308" s="96"/>
      <c r="DE308" s="96"/>
      <c r="DF308" s="96"/>
      <c r="DG308" s="96"/>
      <c r="EX308" s="96"/>
      <c r="EY308" s="96"/>
      <c r="EZ308" s="96"/>
      <c r="FA308" s="96"/>
      <c r="FB308" s="96"/>
      <c r="FC308" s="96"/>
      <c r="FD308" s="96"/>
      <c r="FE308" s="96"/>
      <c r="FF308" s="96"/>
      <c r="FG308" s="96"/>
      <c r="FH308" s="96"/>
      <c r="FZ308" s="1">
        <v>1</v>
      </c>
      <c r="GA308" s="36"/>
      <c r="GB308" s="39"/>
      <c r="GC308" s="39"/>
      <c r="GD308" s="39"/>
      <c r="GE308" s="39"/>
      <c r="GF308" s="39"/>
      <c r="GG308" s="39"/>
      <c r="GH308" s="39"/>
      <c r="GI308" s="39"/>
      <c r="GJ308" s="39"/>
      <c r="GK308" s="39"/>
      <c r="GL308" s="39"/>
      <c r="GM308" s="39"/>
      <c r="GN308" s="39"/>
      <c r="GO308" s="39"/>
      <c r="GP308" s="39"/>
      <c r="GQ308" s="42"/>
      <c r="IA308" s="105"/>
      <c r="IB308" s="86"/>
      <c r="IC308" s="86"/>
      <c r="ID308" s="86"/>
      <c r="IE308" s="86"/>
      <c r="IF308" s="86"/>
      <c r="IG308" s="86"/>
      <c r="IH308" s="86"/>
      <c r="II308" s="86"/>
      <c r="IJ308" s="86"/>
      <c r="IK308" s="86"/>
      <c r="IL308" s="86"/>
      <c r="IM308" s="86"/>
      <c r="IN308" s="86"/>
      <c r="IO308" s="86"/>
      <c r="IP308" s="86"/>
      <c r="IQ308" s="86"/>
      <c r="IR308" s="86"/>
      <c r="IS308" s="86"/>
      <c r="IT308" s="86"/>
      <c r="IU308" s="86"/>
      <c r="IV308" s="106"/>
      <c r="IY308" s="105"/>
      <c r="IZ308" s="86"/>
      <c r="JA308" s="86"/>
      <c r="JB308" s="86"/>
      <c r="JC308" s="86"/>
      <c r="JD308" s="86"/>
      <c r="JE308" s="86"/>
      <c r="JF308" s="86"/>
      <c r="JG308" s="86"/>
      <c r="JH308" s="86"/>
      <c r="JI308" s="86"/>
      <c r="JJ308" s="86"/>
      <c r="JK308" s="86"/>
      <c r="JL308" s="86"/>
      <c r="JM308" s="86"/>
      <c r="JN308" s="86"/>
      <c r="JO308" s="86"/>
      <c r="JP308" s="86"/>
      <c r="JQ308" s="86"/>
      <c r="JR308" s="86"/>
      <c r="JS308" s="86"/>
      <c r="JT308" s="86"/>
      <c r="JU308" s="86"/>
      <c r="JV308" s="86"/>
      <c r="JW308" s="86"/>
      <c r="JX308" s="86"/>
      <c r="JY308" s="86"/>
      <c r="JZ308" s="86"/>
      <c r="KA308" s="86"/>
      <c r="KB308" s="86"/>
      <c r="KC308" s="86"/>
      <c r="KD308" s="86"/>
      <c r="KE308" s="86"/>
      <c r="KF308" s="106"/>
    </row>
    <row r="309" spans="105:292" ht="15.75" hidden="1" customHeight="1" x14ac:dyDescent="0.45">
      <c r="DA309" s="95"/>
      <c r="DB309" s="96"/>
      <c r="DC309" s="96"/>
      <c r="DD309" s="96"/>
      <c r="DE309" s="96"/>
      <c r="DF309" s="96"/>
      <c r="DG309" s="96"/>
      <c r="EX309" s="96"/>
      <c r="EY309" s="96"/>
      <c r="EZ309" s="96"/>
      <c r="FA309" s="96"/>
      <c r="FB309" s="96"/>
      <c r="FC309" s="96"/>
      <c r="FD309" s="96"/>
      <c r="FE309" s="96"/>
      <c r="FF309" s="96"/>
      <c r="FG309" s="96"/>
      <c r="FH309" s="96"/>
      <c r="FZ309" s="1">
        <v>1</v>
      </c>
      <c r="GA309" s="36"/>
      <c r="GB309" s="39"/>
      <c r="GC309" s="39"/>
      <c r="GD309" s="39"/>
      <c r="GE309" s="39"/>
      <c r="GF309" s="39"/>
      <c r="GG309" s="39"/>
      <c r="GH309" s="39"/>
      <c r="GI309" s="39"/>
      <c r="GJ309" s="39"/>
      <c r="GK309" s="39"/>
      <c r="GL309" s="39"/>
      <c r="GM309" s="39"/>
      <c r="GN309" s="39"/>
      <c r="GO309" s="39"/>
      <c r="GP309" s="39"/>
      <c r="GQ309" s="42"/>
      <c r="IA309" s="105"/>
      <c r="IB309" s="86"/>
      <c r="IC309" s="86"/>
      <c r="ID309" s="86"/>
      <c r="IE309" s="86"/>
      <c r="IF309" s="86"/>
      <c r="IG309" s="86"/>
      <c r="IH309" s="86"/>
      <c r="II309" s="86"/>
      <c r="IJ309" s="86"/>
      <c r="IK309" s="86"/>
      <c r="IL309" s="86"/>
      <c r="IM309" s="86"/>
      <c r="IN309" s="86"/>
      <c r="IO309" s="86"/>
      <c r="IP309" s="86"/>
      <c r="IQ309" s="86"/>
      <c r="IR309" s="86"/>
      <c r="IS309" s="86"/>
      <c r="IT309" s="86"/>
      <c r="IU309" s="86"/>
      <c r="IV309" s="106"/>
      <c r="IY309" s="105"/>
      <c r="IZ309" s="86"/>
      <c r="JA309" s="86"/>
      <c r="JB309" s="86"/>
      <c r="JC309" s="86"/>
      <c r="JD309" s="86"/>
      <c r="JE309" s="86"/>
      <c r="JF309" s="86"/>
      <c r="JG309" s="86"/>
      <c r="JH309" s="86"/>
      <c r="JI309" s="86"/>
      <c r="JJ309" s="86"/>
      <c r="JK309" s="86"/>
      <c r="JL309" s="86"/>
      <c r="JM309" s="86"/>
      <c r="JN309" s="86"/>
      <c r="JO309" s="86"/>
      <c r="JP309" s="86"/>
      <c r="JQ309" s="86"/>
      <c r="JR309" s="86"/>
      <c r="JS309" s="86"/>
      <c r="JT309" s="86"/>
      <c r="JU309" s="86"/>
      <c r="JV309" s="86"/>
      <c r="JW309" s="86"/>
      <c r="JX309" s="86"/>
      <c r="JY309" s="86"/>
      <c r="JZ309" s="86"/>
      <c r="KA309" s="86"/>
      <c r="KB309" s="86"/>
      <c r="KC309" s="86"/>
      <c r="KD309" s="86"/>
      <c r="KE309" s="86"/>
      <c r="KF309" s="106"/>
    </row>
    <row r="310" spans="105:292" ht="15.75" hidden="1" customHeight="1" x14ac:dyDescent="0.45">
      <c r="DA310" s="95"/>
      <c r="DB310" s="96"/>
      <c r="DC310" s="96"/>
      <c r="DD310" s="96"/>
      <c r="DE310" s="96"/>
      <c r="DF310" s="96"/>
      <c r="DG310" s="96"/>
      <c r="EX310" s="96"/>
      <c r="EY310" s="96"/>
      <c r="EZ310" s="96"/>
      <c r="FA310" s="96"/>
      <c r="FB310" s="96"/>
      <c r="FC310" s="96"/>
      <c r="FD310" s="96"/>
      <c r="FE310" s="96"/>
      <c r="FF310" s="96"/>
      <c r="FG310" s="96"/>
      <c r="FH310" s="96"/>
      <c r="FZ310" s="1">
        <v>1</v>
      </c>
      <c r="GA310" s="36"/>
      <c r="GB310" s="39"/>
      <c r="GC310" s="39"/>
      <c r="GD310" s="43" t="s">
        <v>2</v>
      </c>
      <c r="GE310" s="43" t="s">
        <v>3</v>
      </c>
      <c r="GF310" s="43" t="s">
        <v>4</v>
      </c>
      <c r="GG310" s="43" t="s">
        <v>5</v>
      </c>
      <c r="GH310" s="43" t="s">
        <v>6</v>
      </c>
      <c r="GI310" s="43" t="s">
        <v>7</v>
      </c>
      <c r="GJ310" s="43" t="s">
        <v>27</v>
      </c>
      <c r="GK310" s="39"/>
      <c r="GL310" s="39"/>
      <c r="GM310" s="39"/>
      <c r="GN310" s="39"/>
      <c r="GO310" s="39"/>
      <c r="GP310" s="39"/>
      <c r="GQ310" s="42"/>
      <c r="IA310" s="105"/>
      <c r="IB310" s="86"/>
      <c r="IC310" s="86"/>
      <c r="ID310" s="86"/>
      <c r="IE310" s="86"/>
      <c r="IF310" s="86"/>
      <c r="IG310" s="86"/>
      <c r="IH310" s="86"/>
      <c r="II310" s="86"/>
      <c r="IJ310" s="86"/>
      <c r="IK310" s="86"/>
      <c r="IL310" s="86"/>
      <c r="IM310" s="86"/>
      <c r="IN310" s="86"/>
      <c r="IO310" s="86"/>
      <c r="IP310" s="86"/>
      <c r="IQ310" s="86"/>
      <c r="IR310" s="86"/>
      <c r="IS310" s="86"/>
      <c r="IT310" s="86"/>
      <c r="IU310" s="86"/>
      <c r="IV310" s="106"/>
      <c r="IY310" s="105"/>
      <c r="IZ310" s="86"/>
      <c r="JA310" s="86"/>
      <c r="JB310" s="86"/>
      <c r="JC310" s="86"/>
      <c r="JD310" s="86"/>
      <c r="JE310" s="86"/>
      <c r="JF310" s="86"/>
      <c r="JG310" s="86"/>
      <c r="JH310" s="86"/>
      <c r="JI310" s="86"/>
      <c r="JJ310" s="86"/>
      <c r="JK310" s="86"/>
      <c r="JL310" s="86"/>
      <c r="JM310" s="86"/>
      <c r="JN310" s="86"/>
      <c r="JO310" s="86"/>
      <c r="JP310" s="86"/>
      <c r="JQ310" s="86"/>
      <c r="JR310" s="86"/>
      <c r="JS310" s="86"/>
      <c r="JT310" s="86"/>
      <c r="JU310" s="86"/>
      <c r="JV310" s="86"/>
      <c r="JW310" s="86"/>
      <c r="JX310" s="86"/>
      <c r="JY310" s="86"/>
      <c r="JZ310" s="86"/>
      <c r="KA310" s="86"/>
      <c r="KB310" s="86"/>
      <c r="KC310" s="86"/>
      <c r="KD310" s="86"/>
      <c r="KE310" s="86"/>
      <c r="KF310" s="106"/>
    </row>
    <row r="311" spans="105:292" ht="15.75" hidden="1" customHeight="1" x14ac:dyDescent="0.45">
      <c r="DA311" s="95"/>
      <c r="DB311" s="96"/>
      <c r="DC311" s="96"/>
      <c r="DD311" s="96"/>
      <c r="DE311" s="96"/>
      <c r="DF311" s="96"/>
      <c r="DG311" s="96"/>
      <c r="EX311" s="96"/>
      <c r="EY311" s="96"/>
      <c r="EZ311" s="96"/>
      <c r="FA311" s="96"/>
      <c r="FB311" s="96"/>
      <c r="FC311" s="96"/>
      <c r="FD311" s="96"/>
      <c r="FE311" s="96"/>
      <c r="FF311" s="96"/>
      <c r="FG311" s="96"/>
      <c r="FH311" s="96"/>
      <c r="FZ311" s="1">
        <v>1</v>
      </c>
      <c r="GA311" s="36" t="s">
        <v>0</v>
      </c>
      <c r="GB311" s="45" t="s">
        <v>145</v>
      </c>
      <c r="GC311" s="39"/>
      <c r="GD311" s="44" t="s">
        <v>23</v>
      </c>
      <c r="GE311" s="44" t="s">
        <v>22</v>
      </c>
      <c r="GF311" s="39"/>
      <c r="GG311" s="39"/>
      <c r="GH311" s="39"/>
      <c r="GI311" s="39"/>
      <c r="GJ311" s="39"/>
      <c r="GK311" s="39"/>
      <c r="GL311" s="39"/>
      <c r="GM311" s="39"/>
      <c r="GN311" s="39"/>
      <c r="GO311" s="39"/>
      <c r="GP311" s="39"/>
      <c r="GQ311" s="42"/>
      <c r="IA311" s="105"/>
      <c r="IB311" s="86"/>
      <c r="IC311" s="86"/>
      <c r="ID311" s="86"/>
      <c r="IE311" s="86"/>
      <c r="IF311" s="86"/>
      <c r="IG311" s="86"/>
      <c r="IH311" s="86"/>
      <c r="II311" s="86"/>
      <c r="IJ311" s="86"/>
      <c r="IK311" s="86"/>
      <c r="IL311" s="86"/>
      <c r="IM311" s="86"/>
      <c r="IN311" s="86"/>
      <c r="IO311" s="86"/>
      <c r="IP311" s="86"/>
      <c r="IQ311" s="86"/>
      <c r="IR311" s="86"/>
      <c r="IS311" s="86"/>
      <c r="IT311" s="86"/>
      <c r="IU311" s="86"/>
      <c r="IV311" s="106"/>
      <c r="IY311" s="105"/>
      <c r="IZ311" s="86"/>
      <c r="JA311" s="86"/>
      <c r="JB311" s="86"/>
      <c r="JC311" s="86"/>
      <c r="JD311" s="86"/>
      <c r="JE311" s="86"/>
      <c r="JF311" s="86"/>
      <c r="JG311" s="86"/>
      <c r="JH311" s="86"/>
      <c r="JI311" s="86"/>
      <c r="JJ311" s="86"/>
      <c r="JK311" s="86"/>
      <c r="JL311" s="86"/>
      <c r="JM311" s="86"/>
      <c r="JN311" s="86"/>
      <c r="JO311" s="86"/>
      <c r="JP311" s="86"/>
      <c r="JQ311" s="86"/>
      <c r="JR311" s="86"/>
      <c r="JS311" s="86"/>
      <c r="JT311" s="86"/>
      <c r="JU311" s="86"/>
      <c r="JV311" s="86"/>
      <c r="JW311" s="86"/>
      <c r="JX311" s="86"/>
      <c r="JY311" s="86"/>
      <c r="JZ311" s="86"/>
      <c r="KA311" s="86"/>
      <c r="KB311" s="86"/>
      <c r="KC311" s="86"/>
      <c r="KD311" s="86"/>
      <c r="KE311" s="86"/>
      <c r="KF311" s="106"/>
    </row>
    <row r="312" spans="105:292" ht="15.75" hidden="1" customHeight="1" x14ac:dyDescent="0.45">
      <c r="DA312" s="95"/>
      <c r="DB312" s="96"/>
      <c r="DC312" s="96"/>
      <c r="DD312" s="96"/>
      <c r="DE312" s="96"/>
      <c r="DF312" s="96"/>
      <c r="DG312" s="96"/>
      <c r="EX312" s="96"/>
      <c r="EY312" s="96"/>
      <c r="EZ312" s="96"/>
      <c r="FA312" s="96"/>
      <c r="FB312" s="96"/>
      <c r="FC312" s="96"/>
      <c r="FD312" s="96"/>
      <c r="FE312" s="96"/>
      <c r="FF312" s="96"/>
      <c r="FG312" s="96"/>
      <c r="FH312" s="96"/>
      <c r="FZ312" s="1">
        <v>1</v>
      </c>
      <c r="GA312" s="36" t="s">
        <v>8</v>
      </c>
      <c r="GB312" s="45" t="s">
        <v>145</v>
      </c>
      <c r="GC312" s="39" t="str">
        <f>分析依頼!P153</f>
        <v>定性のみ</v>
      </c>
      <c r="GD312" s="39" t="s">
        <v>139</v>
      </c>
      <c r="GE312" s="39" t="s">
        <v>9</v>
      </c>
      <c r="GF312" s="39" t="s">
        <v>227</v>
      </c>
      <c r="GG312" s="39"/>
      <c r="GH312" s="39"/>
      <c r="GI312" s="39"/>
      <c r="GJ312" s="39"/>
      <c r="GK312" s="39"/>
      <c r="GL312" s="39"/>
      <c r="GM312" s="39"/>
      <c r="GN312" s="39"/>
      <c r="GO312" s="39"/>
      <c r="GP312" s="39"/>
      <c r="GQ312" s="42"/>
      <c r="IA312" s="105"/>
      <c r="IB312" s="86"/>
      <c r="IC312" s="86"/>
      <c r="ID312" s="86"/>
      <c r="IE312" s="86"/>
      <c r="IF312" s="86"/>
      <c r="IG312" s="86"/>
      <c r="IH312" s="86"/>
      <c r="II312" s="86"/>
      <c r="IJ312" s="86"/>
      <c r="IK312" s="86"/>
      <c r="IL312" s="86"/>
      <c r="IM312" s="86"/>
      <c r="IN312" s="86"/>
      <c r="IO312" s="86"/>
      <c r="IP312" s="86"/>
      <c r="IQ312" s="86"/>
      <c r="IR312" s="86"/>
      <c r="IS312" s="86"/>
      <c r="IT312" s="86"/>
      <c r="IU312" s="86"/>
      <c r="IV312" s="106"/>
      <c r="IY312" s="105"/>
      <c r="IZ312" s="86"/>
      <c r="JA312" s="86"/>
      <c r="JB312" s="86"/>
      <c r="JC312" s="86"/>
      <c r="JD312" s="86"/>
      <c r="JE312" s="86"/>
      <c r="JF312" s="86"/>
      <c r="JG312" s="86"/>
      <c r="JH312" s="86"/>
      <c r="JI312" s="86"/>
      <c r="JJ312" s="86"/>
      <c r="JK312" s="86"/>
      <c r="JL312" s="86"/>
      <c r="JM312" s="86"/>
      <c r="JN312" s="86"/>
      <c r="JO312" s="86"/>
      <c r="JP312" s="86"/>
      <c r="JQ312" s="86"/>
      <c r="JR312" s="86"/>
      <c r="JS312" s="86"/>
      <c r="JT312" s="86"/>
      <c r="JU312" s="86"/>
      <c r="JV312" s="86"/>
      <c r="JW312" s="86"/>
      <c r="JX312" s="86"/>
      <c r="JY312" s="86"/>
      <c r="JZ312" s="86"/>
      <c r="KA312" s="86"/>
      <c r="KB312" s="86"/>
      <c r="KC312" s="86"/>
      <c r="KD312" s="86"/>
      <c r="KE312" s="86"/>
      <c r="KF312" s="106"/>
    </row>
    <row r="313" spans="105:292" ht="15.75" hidden="1" customHeight="1" x14ac:dyDescent="0.45">
      <c r="DA313" s="95"/>
      <c r="DB313" s="96"/>
      <c r="DC313" s="96"/>
      <c r="DD313" s="96"/>
      <c r="DE313" s="96"/>
      <c r="DF313" s="96"/>
      <c r="DG313" s="96"/>
      <c r="EX313" s="96"/>
      <c r="EY313" s="96"/>
      <c r="EZ313" s="96"/>
      <c r="FA313" s="96"/>
      <c r="FB313" s="96"/>
      <c r="FC313" s="96"/>
      <c r="FD313" s="96"/>
      <c r="FE313" s="96"/>
      <c r="FF313" s="96"/>
      <c r="FG313" s="96"/>
      <c r="FH313" s="96"/>
      <c r="FZ313" s="1">
        <v>1</v>
      </c>
      <c r="GA313" s="36" t="s">
        <v>10</v>
      </c>
      <c r="GB313" s="45" t="s">
        <v>145</v>
      </c>
      <c r="GC313" s="39" t="s">
        <v>144</v>
      </c>
      <c r="GD313" s="39" t="s">
        <v>554</v>
      </c>
      <c r="GE313" s="39" t="s">
        <v>556</v>
      </c>
      <c r="GF313" s="233" t="s">
        <v>555</v>
      </c>
      <c r="GG313" s="233" t="s">
        <v>557</v>
      </c>
      <c r="GH313" s="39"/>
      <c r="GI313" s="39"/>
      <c r="GJ313" s="39"/>
      <c r="GK313" s="39"/>
      <c r="GL313" s="39"/>
      <c r="GM313" s="39"/>
      <c r="GN313" s="39"/>
      <c r="GO313" s="39"/>
      <c r="GP313" s="39"/>
      <c r="GQ313" s="42"/>
      <c r="IA313" s="105"/>
      <c r="IB313" s="86"/>
      <c r="IC313" s="86"/>
      <c r="ID313" s="86"/>
      <c r="IE313" s="86"/>
      <c r="IF313" s="86"/>
      <c r="IG313" s="86"/>
      <c r="IH313" s="86"/>
      <c r="II313" s="86"/>
      <c r="IJ313" s="86"/>
      <c r="IK313" s="86"/>
      <c r="IL313" s="86"/>
      <c r="IM313" s="86"/>
      <c r="IN313" s="86"/>
      <c r="IO313" s="86"/>
      <c r="IP313" s="86"/>
      <c r="IQ313" s="86"/>
      <c r="IR313" s="86"/>
      <c r="IS313" s="86"/>
      <c r="IT313" s="86"/>
      <c r="IU313" s="86"/>
      <c r="IV313" s="106"/>
      <c r="IY313" s="105"/>
      <c r="IZ313" s="86"/>
      <c r="JA313" s="86"/>
      <c r="JB313" s="86"/>
      <c r="JC313" s="86"/>
      <c r="JD313" s="86"/>
      <c r="JE313" s="86"/>
      <c r="JF313" s="86"/>
      <c r="JG313" s="86"/>
      <c r="JH313" s="86"/>
      <c r="JI313" s="86"/>
      <c r="JJ313" s="86"/>
      <c r="JK313" s="86"/>
      <c r="JL313" s="86"/>
      <c r="JM313" s="86"/>
      <c r="JN313" s="86"/>
      <c r="JO313" s="86"/>
      <c r="JP313" s="86"/>
      <c r="JQ313" s="86"/>
      <c r="JR313" s="86"/>
      <c r="JS313" s="86"/>
      <c r="JT313" s="86"/>
      <c r="JU313" s="86"/>
      <c r="JV313" s="86"/>
      <c r="JW313" s="86"/>
      <c r="JX313" s="86"/>
      <c r="JY313" s="86"/>
      <c r="JZ313" s="86"/>
      <c r="KA313" s="86"/>
      <c r="KB313" s="86"/>
      <c r="KC313" s="86"/>
      <c r="KD313" s="86"/>
      <c r="KE313" s="86"/>
      <c r="KF313" s="106"/>
    </row>
    <row r="314" spans="105:292" ht="15.75" hidden="1" customHeight="1" x14ac:dyDescent="0.45">
      <c r="DA314" s="95"/>
      <c r="DB314" s="96"/>
      <c r="DC314" s="96"/>
      <c r="DD314" s="96"/>
      <c r="DE314" s="96"/>
      <c r="DF314" s="96"/>
      <c r="DG314" s="96"/>
      <c r="EX314" s="96"/>
      <c r="EY314" s="96"/>
      <c r="EZ314" s="96"/>
      <c r="FA314" s="96"/>
      <c r="FB314" s="96"/>
      <c r="FC314" s="96"/>
      <c r="FD314" s="96"/>
      <c r="FE314" s="96"/>
      <c r="FF314" s="96"/>
      <c r="FG314" s="96"/>
      <c r="FH314" s="96"/>
      <c r="FZ314" s="1">
        <v>1</v>
      </c>
      <c r="GA314" s="36"/>
      <c r="GB314" s="39"/>
      <c r="GC314" s="39"/>
      <c r="GD314" s="39"/>
      <c r="GE314" s="39"/>
      <c r="GF314" s="39"/>
      <c r="GG314" s="39"/>
      <c r="GH314" s="39"/>
      <c r="GI314" s="39"/>
      <c r="GJ314" s="39"/>
      <c r="GK314" s="39"/>
      <c r="GL314" s="39"/>
      <c r="GM314" s="39"/>
      <c r="GN314" s="39"/>
      <c r="GO314" s="39"/>
      <c r="GP314" s="39"/>
      <c r="GQ314" s="42"/>
      <c r="IA314" s="105"/>
      <c r="IB314" s="86"/>
      <c r="IC314" s="86"/>
      <c r="ID314" s="86"/>
      <c r="IE314" s="86"/>
      <c r="IF314" s="86"/>
      <c r="IG314" s="86"/>
      <c r="IH314" s="86"/>
      <c r="II314" s="86"/>
      <c r="IJ314" s="86"/>
      <c r="IK314" s="86"/>
      <c r="IL314" s="86"/>
      <c r="IM314" s="86"/>
      <c r="IN314" s="86"/>
      <c r="IO314" s="86"/>
      <c r="IP314" s="86"/>
      <c r="IQ314" s="86"/>
      <c r="IR314" s="86"/>
      <c r="IS314" s="86"/>
      <c r="IT314" s="86"/>
      <c r="IU314" s="86"/>
      <c r="IV314" s="106"/>
      <c r="IY314" s="105"/>
      <c r="IZ314" s="86"/>
      <c r="JA314" s="86"/>
      <c r="JB314" s="86"/>
      <c r="JC314" s="86"/>
      <c r="JD314" s="86"/>
      <c r="JE314" s="86"/>
      <c r="JF314" s="86"/>
      <c r="JG314" s="86"/>
      <c r="JH314" s="86"/>
      <c r="JI314" s="86"/>
      <c r="JJ314" s="86"/>
      <c r="JK314" s="86"/>
      <c r="JL314" s="86"/>
      <c r="JM314" s="86"/>
      <c r="JN314" s="86"/>
      <c r="JO314" s="86"/>
      <c r="JP314" s="86"/>
      <c r="JQ314" s="86"/>
      <c r="JR314" s="86"/>
      <c r="JS314" s="86"/>
      <c r="JT314" s="86"/>
      <c r="JU314" s="86"/>
      <c r="JV314" s="86"/>
      <c r="JW314" s="86"/>
      <c r="JX314" s="86"/>
      <c r="JY314" s="86"/>
      <c r="JZ314" s="86"/>
      <c r="KA314" s="86"/>
      <c r="KB314" s="86"/>
      <c r="KC314" s="86"/>
      <c r="KD314" s="86"/>
      <c r="KE314" s="86"/>
      <c r="KF314" s="106"/>
    </row>
    <row r="315" spans="105:292" ht="15.75" hidden="1" customHeight="1" x14ac:dyDescent="0.45">
      <c r="DA315" s="95"/>
      <c r="DB315" s="96"/>
      <c r="DC315" s="96"/>
      <c r="DD315" s="96"/>
      <c r="DE315" s="96"/>
      <c r="DF315" s="96"/>
      <c r="DG315" s="96"/>
      <c r="EX315" s="96"/>
      <c r="EY315" s="96"/>
      <c r="EZ315" s="96"/>
      <c r="FA315" s="96"/>
      <c r="FB315" s="96"/>
      <c r="FC315" s="96"/>
      <c r="FD315" s="96"/>
      <c r="FE315" s="96"/>
      <c r="FF315" s="96"/>
      <c r="FG315" s="96"/>
      <c r="FH315" s="96"/>
      <c r="FZ315" s="1">
        <v>1</v>
      </c>
      <c r="GA315" s="36" t="s">
        <v>11</v>
      </c>
      <c r="GB315" s="39" t="s">
        <v>146</v>
      </c>
      <c r="GC315" s="39" t="s">
        <v>147</v>
      </c>
      <c r="GD315" s="39">
        <v>1</v>
      </c>
      <c r="GE315" s="39" t="s">
        <v>140</v>
      </c>
      <c r="GF315" s="39" t="s">
        <v>24</v>
      </c>
      <c r="GG315" s="39"/>
      <c r="GH315" s="39" t="s">
        <v>135</v>
      </c>
      <c r="GI315" s="39">
        <f>DA164</f>
        <v>1</v>
      </c>
      <c r="GJ315" s="39"/>
      <c r="GK315" s="39"/>
      <c r="GL315" s="39"/>
      <c r="GM315" s="39"/>
      <c r="GN315" s="39"/>
      <c r="GO315" s="39"/>
      <c r="GP315" s="39"/>
      <c r="GQ315" s="42"/>
      <c r="IA315" s="105"/>
      <c r="IB315" s="86"/>
      <c r="IC315" s="86"/>
      <c r="ID315" s="86"/>
      <c r="IE315" s="86"/>
      <c r="IF315" s="86"/>
      <c r="IG315" s="86"/>
      <c r="IH315" s="86"/>
      <c r="II315" s="86"/>
      <c r="IJ315" s="86"/>
      <c r="IK315" s="86"/>
      <c r="IL315" s="86"/>
      <c r="IM315" s="86"/>
      <c r="IN315" s="86"/>
      <c r="IO315" s="86"/>
      <c r="IP315" s="86"/>
      <c r="IQ315" s="86"/>
      <c r="IR315" s="86"/>
      <c r="IS315" s="86"/>
      <c r="IT315" s="86"/>
      <c r="IU315" s="86"/>
      <c r="IV315" s="106"/>
      <c r="IY315" s="105"/>
      <c r="IZ315" s="86"/>
      <c r="JA315" s="86"/>
      <c r="JB315" s="86"/>
      <c r="JC315" s="86"/>
      <c r="JD315" s="86"/>
      <c r="JE315" s="86"/>
      <c r="JF315" s="86"/>
      <c r="JG315" s="86"/>
      <c r="JH315" s="86"/>
      <c r="JI315" s="86"/>
      <c r="JJ315" s="86"/>
      <c r="JK315" s="86"/>
      <c r="JL315" s="86"/>
      <c r="JM315" s="86"/>
      <c r="JN315" s="86"/>
      <c r="JO315" s="86"/>
      <c r="JP315" s="86"/>
      <c r="JQ315" s="86"/>
      <c r="JR315" s="86"/>
      <c r="JS315" s="86"/>
      <c r="JT315" s="86"/>
      <c r="JU315" s="86"/>
      <c r="JV315" s="86"/>
      <c r="JW315" s="86"/>
      <c r="JX315" s="86"/>
      <c r="JY315" s="86"/>
      <c r="JZ315" s="86"/>
      <c r="KA315" s="86"/>
      <c r="KB315" s="86"/>
      <c r="KC315" s="86"/>
      <c r="KD315" s="86"/>
      <c r="KE315" s="86"/>
      <c r="KF315" s="106"/>
    </row>
    <row r="316" spans="105:292" ht="15.75" hidden="1" customHeight="1" x14ac:dyDescent="0.45">
      <c r="DA316" s="95"/>
      <c r="DB316" s="96"/>
      <c r="DC316" s="96"/>
      <c r="DD316" s="96"/>
      <c r="DE316" s="96"/>
      <c r="DF316" s="96"/>
      <c r="DG316" s="96"/>
      <c r="EX316" s="96"/>
      <c r="EY316" s="96"/>
      <c r="EZ316" s="96"/>
      <c r="FA316" s="96"/>
      <c r="FB316" s="96"/>
      <c r="FC316" s="96"/>
      <c r="FD316" s="96"/>
      <c r="FE316" s="96"/>
      <c r="FF316" s="96"/>
      <c r="FG316" s="96"/>
      <c r="FH316" s="96"/>
      <c r="FZ316" s="1">
        <v>1</v>
      </c>
      <c r="GA316" s="36"/>
      <c r="GB316" s="39"/>
      <c r="GC316" s="39"/>
      <c r="GD316" s="39">
        <v>2</v>
      </c>
      <c r="GE316" s="39" t="s">
        <v>15</v>
      </c>
      <c r="GF316" s="39"/>
      <c r="GG316" s="39"/>
      <c r="GH316" s="39" t="s">
        <v>134</v>
      </c>
      <c r="GI316" s="39" t="str">
        <f>IF(GI315="","",IF(GI315=1,"GE315:GF315",IF(GI315=2,"GE316","")))</f>
        <v>GE315:GF315</v>
      </c>
      <c r="GJ316" s="39"/>
      <c r="GK316" s="39"/>
      <c r="GL316" s="39"/>
      <c r="GM316" s="39"/>
      <c r="GN316" s="39"/>
      <c r="GO316" s="39"/>
      <c r="GP316" s="39"/>
      <c r="GQ316" s="42"/>
      <c r="IA316" s="105"/>
      <c r="IB316" s="86"/>
      <c r="IC316" s="86"/>
      <c r="ID316" s="86"/>
      <c r="IE316" s="86"/>
      <c r="IF316" s="86"/>
      <c r="IG316" s="86"/>
      <c r="IH316" s="86"/>
      <c r="II316" s="86"/>
      <c r="IJ316" s="86"/>
      <c r="IK316" s="86"/>
      <c r="IL316" s="86"/>
      <c r="IM316" s="86"/>
      <c r="IN316" s="86"/>
      <c r="IO316" s="86"/>
      <c r="IP316" s="86"/>
      <c r="IQ316" s="86"/>
      <c r="IR316" s="86"/>
      <c r="IS316" s="86"/>
      <c r="IT316" s="86"/>
      <c r="IU316" s="86"/>
      <c r="IV316" s="106"/>
      <c r="IY316" s="105"/>
      <c r="IZ316" s="86"/>
      <c r="JA316" s="86"/>
      <c r="JB316" s="86"/>
      <c r="JC316" s="86"/>
      <c r="JD316" s="86"/>
      <c r="JE316" s="86"/>
      <c r="JF316" s="86"/>
      <c r="JG316" s="86"/>
      <c r="JH316" s="86"/>
      <c r="JI316" s="86"/>
      <c r="JJ316" s="86"/>
      <c r="JK316" s="86"/>
      <c r="JL316" s="86"/>
      <c r="JM316" s="86"/>
      <c r="JN316" s="86"/>
      <c r="JO316" s="86"/>
      <c r="JP316" s="86"/>
      <c r="JQ316" s="86"/>
      <c r="JR316" s="86"/>
      <c r="JS316" s="86"/>
      <c r="JT316" s="86"/>
      <c r="JU316" s="86"/>
      <c r="JV316" s="86"/>
      <c r="JW316" s="86"/>
      <c r="JX316" s="86"/>
      <c r="JY316" s="86"/>
      <c r="JZ316" s="86"/>
      <c r="KA316" s="86"/>
      <c r="KB316" s="86"/>
      <c r="KC316" s="86"/>
      <c r="KD316" s="86"/>
      <c r="KE316" s="86"/>
      <c r="KF316" s="106"/>
    </row>
    <row r="317" spans="105:292" ht="15.75" hidden="1" customHeight="1" x14ac:dyDescent="0.45">
      <c r="DA317" s="95"/>
      <c r="DB317" s="96"/>
      <c r="DC317" s="96"/>
      <c r="DD317" s="96"/>
      <c r="DE317" s="96"/>
      <c r="DF317" s="96"/>
      <c r="DG317" s="96"/>
      <c r="EX317" s="96"/>
      <c r="EY317" s="96"/>
      <c r="EZ317" s="96"/>
      <c r="FA317" s="96"/>
      <c r="FB317" s="96"/>
      <c r="FC317" s="96"/>
      <c r="FD317" s="96"/>
      <c r="FE317" s="96"/>
      <c r="FF317" s="96"/>
      <c r="FG317" s="96"/>
      <c r="FH317" s="96"/>
      <c r="FZ317" s="1">
        <v>1</v>
      </c>
      <c r="GA317" s="36"/>
      <c r="GB317" s="39"/>
      <c r="GC317" s="39"/>
      <c r="GD317" s="39"/>
      <c r="GE317" s="39"/>
      <c r="GF317" s="39"/>
      <c r="GG317" s="39"/>
      <c r="GH317" s="39"/>
      <c r="GI317" s="39"/>
      <c r="GJ317" s="39"/>
      <c r="GK317" s="39"/>
      <c r="GL317" s="39"/>
      <c r="GM317" s="39"/>
      <c r="GN317" s="39"/>
      <c r="GO317" s="39"/>
      <c r="GP317" s="39"/>
      <c r="GQ317" s="42"/>
      <c r="IA317" s="105"/>
      <c r="IB317" s="86"/>
      <c r="IC317" s="86"/>
      <c r="ID317" s="86"/>
      <c r="IE317" s="86"/>
      <c r="IF317" s="86"/>
      <c r="IG317" s="86"/>
      <c r="IH317" s="86"/>
      <c r="II317" s="86"/>
      <c r="IJ317" s="86"/>
      <c r="IK317" s="86"/>
      <c r="IL317" s="86"/>
      <c r="IM317" s="86"/>
      <c r="IN317" s="86"/>
      <c r="IO317" s="86"/>
      <c r="IP317" s="86"/>
      <c r="IQ317" s="86"/>
      <c r="IR317" s="86"/>
      <c r="IS317" s="86"/>
      <c r="IT317" s="86"/>
      <c r="IU317" s="86"/>
      <c r="IV317" s="106"/>
      <c r="IY317" s="105"/>
      <c r="IZ317" s="86"/>
      <c r="JA317" s="86"/>
      <c r="JB317" s="86"/>
      <c r="JC317" s="86"/>
      <c r="JD317" s="86"/>
      <c r="JE317" s="86"/>
      <c r="JF317" s="86"/>
      <c r="JG317" s="86"/>
      <c r="JH317" s="86"/>
      <c r="JI317" s="86"/>
      <c r="JJ317" s="86"/>
      <c r="JK317" s="86"/>
      <c r="JL317" s="86"/>
      <c r="JM317" s="86"/>
      <c r="JN317" s="86"/>
      <c r="JO317" s="86"/>
      <c r="JP317" s="86"/>
      <c r="JQ317" s="86"/>
      <c r="JR317" s="86"/>
      <c r="JS317" s="86"/>
      <c r="JT317" s="86"/>
      <c r="JU317" s="86"/>
      <c r="JV317" s="86"/>
      <c r="JW317" s="86"/>
      <c r="JX317" s="86"/>
      <c r="JY317" s="86"/>
      <c r="JZ317" s="86"/>
      <c r="KA317" s="86"/>
      <c r="KB317" s="86"/>
      <c r="KC317" s="86"/>
      <c r="KD317" s="86"/>
      <c r="KE317" s="86"/>
      <c r="KF317" s="106"/>
    </row>
    <row r="318" spans="105:292" ht="15.75" hidden="1" customHeight="1" x14ac:dyDescent="0.45">
      <c r="DA318" s="95"/>
      <c r="DB318" s="96"/>
      <c r="DC318" s="96"/>
      <c r="DD318" s="96"/>
      <c r="DE318" s="96"/>
      <c r="DF318" s="96"/>
      <c r="DG318" s="96"/>
      <c r="EX318" s="96"/>
      <c r="EY318" s="96"/>
      <c r="EZ318" s="96"/>
      <c r="FA318" s="96"/>
      <c r="FB318" s="96"/>
      <c r="FC318" s="96"/>
      <c r="FD318" s="96"/>
      <c r="FE318" s="96"/>
      <c r="FF318" s="96"/>
      <c r="FG318" s="96"/>
      <c r="FH318" s="96"/>
      <c r="FZ318" s="1">
        <v>1</v>
      </c>
      <c r="GA318" s="36"/>
      <c r="GB318" s="39"/>
      <c r="GC318" s="39"/>
      <c r="GD318" s="39"/>
      <c r="GE318" s="39"/>
      <c r="GF318" s="39"/>
      <c r="GG318" s="39"/>
      <c r="GH318" s="39"/>
      <c r="GI318" s="39"/>
      <c r="GJ318" s="39"/>
      <c r="GK318" s="39"/>
      <c r="GL318" s="39"/>
      <c r="GM318" s="39"/>
      <c r="GN318" s="39"/>
      <c r="GO318" s="39"/>
      <c r="GP318" s="39"/>
      <c r="GQ318" s="42"/>
      <c r="IA318" s="105"/>
      <c r="IB318" s="86"/>
      <c r="IC318" s="86"/>
      <c r="ID318" s="86"/>
      <c r="IE318" s="86"/>
      <c r="IF318" s="86"/>
      <c r="IG318" s="86"/>
      <c r="IH318" s="86"/>
      <c r="II318" s="86"/>
      <c r="IJ318" s="86"/>
      <c r="IK318" s="86"/>
      <c r="IL318" s="86"/>
      <c r="IM318" s="86"/>
      <c r="IN318" s="86"/>
      <c r="IO318" s="86"/>
      <c r="IP318" s="86"/>
      <c r="IQ318" s="86"/>
      <c r="IR318" s="86"/>
      <c r="IS318" s="86"/>
      <c r="IT318" s="86"/>
      <c r="IU318" s="86"/>
      <c r="IV318" s="106"/>
      <c r="IY318" s="105"/>
      <c r="IZ318" s="86"/>
      <c r="JA318" s="86"/>
      <c r="JB318" s="86"/>
      <c r="JC318" s="86"/>
      <c r="JD318" s="86"/>
      <c r="JE318" s="86"/>
      <c r="JF318" s="86"/>
      <c r="JG318" s="86"/>
      <c r="JH318" s="86"/>
      <c r="JI318" s="86"/>
      <c r="JJ318" s="86"/>
      <c r="JK318" s="86"/>
      <c r="JL318" s="86"/>
      <c r="JM318" s="86"/>
      <c r="JN318" s="86"/>
      <c r="JO318" s="86"/>
      <c r="JP318" s="86"/>
      <c r="JQ318" s="86"/>
      <c r="JR318" s="86"/>
      <c r="JS318" s="86"/>
      <c r="JT318" s="86"/>
      <c r="JU318" s="86"/>
      <c r="JV318" s="86"/>
      <c r="JW318" s="86"/>
      <c r="JX318" s="86"/>
      <c r="JY318" s="86"/>
      <c r="JZ318" s="86"/>
      <c r="KA318" s="86"/>
      <c r="KB318" s="86"/>
      <c r="KC318" s="86"/>
      <c r="KD318" s="86"/>
      <c r="KE318" s="86"/>
      <c r="KF318" s="106"/>
    </row>
    <row r="319" spans="105:292" ht="15.75" hidden="1" customHeight="1" x14ac:dyDescent="0.45">
      <c r="DA319" s="95"/>
      <c r="DB319" s="96"/>
      <c r="DC319" s="96"/>
      <c r="DD319" s="96"/>
      <c r="DE319" s="96"/>
      <c r="DF319" s="96"/>
      <c r="DG319" s="96"/>
      <c r="EX319" s="96"/>
      <c r="EY319" s="96"/>
      <c r="EZ319" s="96"/>
      <c r="FA319" s="96"/>
      <c r="FB319" s="96"/>
      <c r="FC319" s="96"/>
      <c r="FD319" s="96"/>
      <c r="FE319" s="96"/>
      <c r="FF319" s="96"/>
      <c r="FG319" s="96"/>
      <c r="FH319" s="96"/>
      <c r="FZ319" s="1">
        <v>1</v>
      </c>
      <c r="GA319" s="36" t="s">
        <v>613</v>
      </c>
      <c r="GB319" s="45" t="s">
        <v>145</v>
      </c>
      <c r="GC319" s="37" t="s">
        <v>197</v>
      </c>
      <c r="GD319" s="39" t="s">
        <v>25</v>
      </c>
      <c r="GE319" s="39" t="s">
        <v>26</v>
      </c>
      <c r="GF319" s="39"/>
      <c r="GG319" s="39"/>
      <c r="GH319" s="39"/>
      <c r="GI319" s="39"/>
      <c r="GJ319" s="39"/>
      <c r="GK319" s="39"/>
      <c r="GL319" s="39"/>
      <c r="GM319" s="39"/>
      <c r="GN319" s="39"/>
      <c r="GO319" s="39"/>
      <c r="GP319" s="39"/>
      <c r="GQ319" s="42"/>
      <c r="IA319" s="105"/>
      <c r="IB319" s="86"/>
      <c r="IC319" s="86"/>
      <c r="ID319" s="86"/>
      <c r="IE319" s="86"/>
      <c r="IF319" s="86"/>
      <c r="IG319" s="86"/>
      <c r="IH319" s="86"/>
      <c r="II319" s="86"/>
      <c r="IJ319" s="86"/>
      <c r="IK319" s="86"/>
      <c r="IL319" s="86"/>
      <c r="IM319" s="86"/>
      <c r="IN319" s="86"/>
      <c r="IO319" s="86"/>
      <c r="IP319" s="86"/>
      <c r="IQ319" s="86"/>
      <c r="IR319" s="86"/>
      <c r="IS319" s="86"/>
      <c r="IT319" s="86"/>
      <c r="IU319" s="86"/>
      <c r="IV319" s="106"/>
      <c r="IY319" s="105"/>
      <c r="IZ319" s="86"/>
      <c r="JA319" s="86"/>
      <c r="JB319" s="86"/>
      <c r="JC319" s="86"/>
      <c r="JD319" s="86"/>
      <c r="JE319" s="86"/>
      <c r="JF319" s="86"/>
      <c r="JG319" s="86"/>
      <c r="JH319" s="86"/>
      <c r="JI319" s="86"/>
      <c r="JJ319" s="86"/>
      <c r="JK319" s="86"/>
      <c r="JL319" s="86"/>
      <c r="JM319" s="86"/>
      <c r="JN319" s="86"/>
      <c r="JO319" s="86"/>
      <c r="JP319" s="86"/>
      <c r="JQ319" s="86"/>
      <c r="JR319" s="86"/>
      <c r="JS319" s="86"/>
      <c r="JT319" s="86"/>
      <c r="JU319" s="86"/>
      <c r="JV319" s="86"/>
      <c r="JW319" s="86"/>
      <c r="JX319" s="86"/>
      <c r="JY319" s="86"/>
      <c r="JZ319" s="86"/>
      <c r="KA319" s="86"/>
      <c r="KB319" s="86"/>
      <c r="KC319" s="86"/>
      <c r="KD319" s="86"/>
      <c r="KE319" s="86"/>
      <c r="KF319" s="106"/>
    </row>
    <row r="320" spans="105:292" ht="15.75" hidden="1" customHeight="1" x14ac:dyDescent="0.45">
      <c r="DA320" s="95"/>
      <c r="DB320" s="96"/>
      <c r="DC320" s="96"/>
      <c r="DD320" s="96"/>
      <c r="DE320" s="96"/>
      <c r="DF320" s="96"/>
      <c r="DG320" s="96"/>
      <c r="EX320" s="96"/>
      <c r="EY320" s="96"/>
      <c r="EZ320" s="96"/>
      <c r="FA320" s="96"/>
      <c r="FB320" s="96"/>
      <c r="FC320" s="96"/>
      <c r="FD320" s="96"/>
      <c r="FE320" s="96"/>
      <c r="FF320" s="96"/>
      <c r="FG320" s="96"/>
      <c r="FH320" s="96"/>
      <c r="FZ320" s="1">
        <v>1</v>
      </c>
      <c r="GA320" s="36" t="s">
        <v>619</v>
      </c>
      <c r="GB320" s="39"/>
      <c r="GC320" s="37" t="s">
        <v>198</v>
      </c>
      <c r="GD320" s="39">
        <v>1</v>
      </c>
      <c r="GE320" s="39">
        <v>2</v>
      </c>
      <c r="GF320" s="39">
        <v>3</v>
      </c>
      <c r="GG320" s="39">
        <v>4</v>
      </c>
      <c r="GH320" s="39">
        <v>5</v>
      </c>
      <c r="GI320" s="39">
        <v>6</v>
      </c>
      <c r="GJ320" s="39"/>
      <c r="GK320" s="39"/>
      <c r="GL320" s="39"/>
      <c r="GM320" s="39"/>
      <c r="GN320" s="39"/>
      <c r="GO320" s="39"/>
      <c r="GP320" s="39"/>
      <c r="GQ320" s="42"/>
      <c r="IA320" s="105"/>
      <c r="IB320" s="86"/>
      <c r="IC320" s="86"/>
      <c r="ID320" s="86"/>
      <c r="IE320" s="86"/>
      <c r="IF320" s="86"/>
      <c r="IG320" s="86"/>
      <c r="IH320" s="86"/>
      <c r="II320" s="86"/>
      <c r="IJ320" s="86"/>
      <c r="IK320" s="86"/>
      <c r="IL320" s="86"/>
      <c r="IM320" s="86"/>
      <c r="IN320" s="86"/>
      <c r="IO320" s="86"/>
      <c r="IP320" s="86"/>
      <c r="IQ320" s="86"/>
      <c r="IR320" s="86"/>
      <c r="IS320" s="86"/>
      <c r="IT320" s="86"/>
      <c r="IU320" s="86"/>
      <c r="IV320" s="106"/>
      <c r="IY320" s="105"/>
      <c r="IZ320" s="86"/>
      <c r="JA320" s="86"/>
      <c r="JB320" s="86"/>
      <c r="JC320" s="86"/>
      <c r="JD320" s="86"/>
      <c r="JE320" s="86"/>
      <c r="JF320" s="86"/>
      <c r="JG320" s="86"/>
      <c r="JH320" s="86"/>
      <c r="JI320" s="86"/>
      <c r="JJ320" s="86"/>
      <c r="JK320" s="86"/>
      <c r="JL320" s="86"/>
      <c r="JM320" s="86"/>
      <c r="JN320" s="86"/>
      <c r="JO320" s="86"/>
      <c r="JP320" s="86"/>
      <c r="JQ320" s="86"/>
      <c r="JR320" s="86"/>
      <c r="JS320" s="86"/>
      <c r="JT320" s="86"/>
      <c r="JU320" s="86"/>
      <c r="JV320" s="86"/>
      <c r="JW320" s="86"/>
      <c r="JX320" s="86"/>
      <c r="JY320" s="86"/>
      <c r="JZ320" s="86"/>
      <c r="KA320" s="86"/>
      <c r="KB320" s="86"/>
      <c r="KC320" s="86"/>
      <c r="KD320" s="86"/>
      <c r="KE320" s="86"/>
      <c r="KF320" s="106"/>
    </row>
    <row r="321" spans="105:292" ht="15.75" hidden="1" customHeight="1" x14ac:dyDescent="0.45">
      <c r="DA321" s="95"/>
      <c r="DB321" s="96"/>
      <c r="DC321" s="96"/>
      <c r="DD321" s="96"/>
      <c r="DE321" s="96"/>
      <c r="DF321" s="96"/>
      <c r="DG321" s="96"/>
      <c r="EX321" s="96"/>
      <c r="EY321" s="96"/>
      <c r="EZ321" s="96"/>
      <c r="FA321" s="96"/>
      <c r="FB321" s="96"/>
      <c r="FC321" s="96"/>
      <c r="FD321" s="96"/>
      <c r="FE321" s="96"/>
      <c r="FF321" s="96"/>
      <c r="FG321" s="96"/>
      <c r="FH321" s="96"/>
      <c r="FZ321" s="1">
        <v>1</v>
      </c>
      <c r="GA321" s="36"/>
      <c r="GB321" s="39"/>
      <c r="GC321" s="39"/>
      <c r="GD321" s="39"/>
      <c r="GE321" s="39"/>
      <c r="GF321" s="39"/>
      <c r="GG321" s="39"/>
      <c r="GH321" s="39"/>
      <c r="GI321" s="39"/>
      <c r="GJ321" s="39"/>
      <c r="GK321" s="39"/>
      <c r="GL321" s="39"/>
      <c r="GM321" s="39"/>
      <c r="GN321" s="39"/>
      <c r="GO321" s="39"/>
      <c r="GP321" s="39"/>
      <c r="GQ321" s="42"/>
      <c r="IA321" s="105"/>
      <c r="IB321" s="86"/>
      <c r="IC321" s="86"/>
      <c r="ID321" s="86"/>
      <c r="IE321" s="86"/>
      <c r="IF321" s="86"/>
      <c r="IG321" s="86"/>
      <c r="IH321" s="86"/>
      <c r="II321" s="86"/>
      <c r="IJ321" s="86"/>
      <c r="IK321" s="86"/>
      <c r="IL321" s="86"/>
      <c r="IM321" s="86"/>
      <c r="IN321" s="86"/>
      <c r="IO321" s="86"/>
      <c r="IP321" s="86"/>
      <c r="IQ321" s="86"/>
      <c r="IR321" s="86"/>
      <c r="IS321" s="86"/>
      <c r="IT321" s="86"/>
      <c r="IU321" s="86"/>
      <c r="IV321" s="106"/>
      <c r="IY321" s="105"/>
      <c r="IZ321" s="86"/>
      <c r="JA321" s="86"/>
      <c r="JB321" s="86"/>
      <c r="JC321" s="86"/>
      <c r="JD321" s="86"/>
      <c r="JE321" s="86"/>
      <c r="JF321" s="86"/>
      <c r="JG321" s="86"/>
      <c r="JH321" s="86"/>
      <c r="JI321" s="86"/>
      <c r="JJ321" s="86"/>
      <c r="JK321" s="86"/>
      <c r="JL321" s="86"/>
      <c r="JM321" s="86"/>
      <c r="JN321" s="86"/>
      <c r="JO321" s="86"/>
      <c r="JP321" s="86"/>
      <c r="JQ321" s="86"/>
      <c r="JR321" s="86"/>
      <c r="JS321" s="86"/>
      <c r="JT321" s="86"/>
      <c r="JU321" s="86"/>
      <c r="JV321" s="86"/>
      <c r="JW321" s="86"/>
      <c r="JX321" s="86"/>
      <c r="JY321" s="86"/>
      <c r="JZ321" s="86"/>
      <c r="KA321" s="86"/>
      <c r="KB321" s="86"/>
      <c r="KC321" s="86"/>
      <c r="KD321" s="86"/>
      <c r="KE321" s="86"/>
      <c r="KF321" s="106"/>
    </row>
    <row r="322" spans="105:292" ht="15.75" hidden="1" customHeight="1" x14ac:dyDescent="0.45">
      <c r="DA322" s="95"/>
      <c r="DB322" s="96"/>
      <c r="DC322" s="96"/>
      <c r="DD322" s="96"/>
      <c r="DE322" s="96"/>
      <c r="DF322" s="96"/>
      <c r="DG322" s="96"/>
      <c r="EX322" s="96"/>
      <c r="EY322" s="96"/>
      <c r="EZ322" s="96"/>
      <c r="FA322" s="96"/>
      <c r="FB322" s="96"/>
      <c r="FC322" s="96"/>
      <c r="FD322" s="96"/>
      <c r="FE322" s="96"/>
      <c r="FF322" s="96"/>
      <c r="FG322" s="96"/>
      <c r="FH322" s="96"/>
      <c r="FZ322" s="1">
        <v>1</v>
      </c>
      <c r="GA322" s="36"/>
      <c r="GB322" s="39"/>
      <c r="GC322" s="39"/>
      <c r="GD322" s="39"/>
      <c r="GE322" s="39"/>
      <c r="GF322" s="39"/>
      <c r="GG322" s="39"/>
      <c r="GH322" s="39"/>
      <c r="GI322" s="39"/>
      <c r="GJ322" s="39"/>
      <c r="GK322" s="39"/>
      <c r="GL322" s="39"/>
      <c r="GM322" s="39"/>
      <c r="GN322" s="39"/>
      <c r="GO322" s="39"/>
      <c r="GP322" s="39"/>
      <c r="GQ322" s="42"/>
      <c r="IA322" s="105"/>
      <c r="IB322" s="86"/>
      <c r="IC322" s="86"/>
      <c r="ID322" s="86"/>
      <c r="IE322" s="86"/>
      <c r="IF322" s="86"/>
      <c r="IG322" s="86"/>
      <c r="IH322" s="86"/>
      <c r="II322" s="86"/>
      <c r="IJ322" s="86"/>
      <c r="IK322" s="86"/>
      <c r="IL322" s="86"/>
      <c r="IM322" s="86"/>
      <c r="IN322" s="86"/>
      <c r="IO322" s="86"/>
      <c r="IP322" s="86"/>
      <c r="IQ322" s="86"/>
      <c r="IR322" s="86"/>
      <c r="IS322" s="86"/>
      <c r="IT322" s="86"/>
      <c r="IU322" s="86"/>
      <c r="IV322" s="106"/>
      <c r="IY322" s="105"/>
      <c r="IZ322" s="86"/>
      <c r="JA322" s="86"/>
      <c r="JB322" s="86"/>
      <c r="JC322" s="86"/>
      <c r="JD322" s="86"/>
      <c r="JE322" s="86"/>
      <c r="JF322" s="86"/>
      <c r="JG322" s="86"/>
      <c r="JH322" s="86"/>
      <c r="JI322" s="86"/>
      <c r="JJ322" s="86"/>
      <c r="JK322" s="86"/>
      <c r="JL322" s="86"/>
      <c r="JM322" s="86"/>
      <c r="JN322" s="86"/>
      <c r="JO322" s="86"/>
      <c r="JP322" s="86"/>
      <c r="JQ322" s="86"/>
      <c r="JR322" s="86"/>
      <c r="JS322" s="86"/>
      <c r="JT322" s="86"/>
      <c r="JU322" s="86"/>
      <c r="JV322" s="86"/>
      <c r="JW322" s="86"/>
      <c r="JX322" s="86"/>
      <c r="JY322" s="86"/>
      <c r="JZ322" s="86"/>
      <c r="KA322" s="86"/>
      <c r="KB322" s="86"/>
      <c r="KC322" s="86"/>
      <c r="KD322" s="86"/>
      <c r="KE322" s="86"/>
      <c r="KF322" s="106"/>
    </row>
    <row r="323" spans="105:292" ht="15.75" hidden="1" customHeight="1" x14ac:dyDescent="0.45">
      <c r="DA323" s="95"/>
      <c r="DB323" s="96"/>
      <c r="DC323" s="96"/>
      <c r="DD323" s="96"/>
      <c r="DE323" s="96"/>
      <c r="DF323" s="96"/>
      <c r="DG323" s="96"/>
      <c r="EX323" s="96"/>
      <c r="EY323" s="96"/>
      <c r="EZ323" s="96"/>
      <c r="FA323" s="96"/>
      <c r="FB323" s="96"/>
      <c r="FC323" s="96"/>
      <c r="FD323" s="96"/>
      <c r="FE323" s="96"/>
      <c r="FF323" s="96"/>
      <c r="FG323" s="96"/>
      <c r="FH323" s="96"/>
      <c r="FZ323" s="1">
        <v>1</v>
      </c>
      <c r="GA323" s="36" t="s">
        <v>12</v>
      </c>
      <c r="GB323" s="39"/>
      <c r="GC323" s="37" t="s">
        <v>199</v>
      </c>
      <c r="GD323" s="39" t="s">
        <v>13</v>
      </c>
      <c r="GE323" s="39" t="s">
        <v>19</v>
      </c>
      <c r="GF323" s="39" t="s">
        <v>20</v>
      </c>
      <c r="GG323" s="39"/>
      <c r="GH323" s="39"/>
      <c r="GI323" s="39"/>
      <c r="GJ323" s="39"/>
      <c r="GK323" s="39"/>
      <c r="GL323" s="39"/>
      <c r="GM323" s="39"/>
      <c r="GN323" s="39"/>
      <c r="GO323" s="39"/>
      <c r="GP323" s="39"/>
      <c r="GQ323" s="42"/>
      <c r="IA323" s="105"/>
      <c r="IB323" s="86"/>
      <c r="IC323" s="86"/>
      <c r="ID323" s="86"/>
      <c r="IE323" s="86"/>
      <c r="IF323" s="86"/>
      <c r="IG323" s="86"/>
      <c r="IH323" s="86"/>
      <c r="II323" s="86"/>
      <c r="IJ323" s="86"/>
      <c r="IK323" s="86"/>
      <c r="IL323" s="86"/>
      <c r="IM323" s="86"/>
      <c r="IN323" s="86"/>
      <c r="IO323" s="86"/>
      <c r="IP323" s="86"/>
      <c r="IQ323" s="86"/>
      <c r="IR323" s="86"/>
      <c r="IS323" s="86"/>
      <c r="IT323" s="86"/>
      <c r="IU323" s="86"/>
      <c r="IV323" s="106"/>
      <c r="IY323" s="105"/>
      <c r="IZ323" s="86"/>
      <c r="JA323" s="86"/>
      <c r="JB323" s="86"/>
      <c r="JC323" s="86"/>
      <c r="JD323" s="86"/>
      <c r="JE323" s="86"/>
      <c r="JF323" s="86"/>
      <c r="JG323" s="86"/>
      <c r="JH323" s="86"/>
      <c r="JI323" s="86"/>
      <c r="JJ323" s="86"/>
      <c r="JK323" s="86"/>
      <c r="JL323" s="86"/>
      <c r="JM323" s="86"/>
      <c r="JN323" s="86"/>
      <c r="JO323" s="86"/>
      <c r="JP323" s="86"/>
      <c r="JQ323" s="86"/>
      <c r="JR323" s="86"/>
      <c r="JS323" s="86"/>
      <c r="JT323" s="86"/>
      <c r="JU323" s="86"/>
      <c r="JV323" s="86"/>
      <c r="JW323" s="86"/>
      <c r="JX323" s="86"/>
      <c r="JY323" s="86"/>
      <c r="JZ323" s="86"/>
      <c r="KA323" s="86"/>
      <c r="KB323" s="86"/>
      <c r="KC323" s="86"/>
      <c r="KD323" s="86"/>
      <c r="KE323" s="86"/>
      <c r="KF323" s="106"/>
    </row>
    <row r="324" spans="105:292" ht="15.75" hidden="1" customHeight="1" x14ac:dyDescent="0.45">
      <c r="DA324" s="95"/>
      <c r="DB324" s="96"/>
      <c r="DC324" s="96"/>
      <c r="DD324" s="96"/>
      <c r="DE324" s="96"/>
      <c r="DF324" s="96"/>
      <c r="DG324" s="96"/>
      <c r="EX324" s="96"/>
      <c r="EY324" s="96"/>
      <c r="EZ324" s="96"/>
      <c r="FA324" s="96"/>
      <c r="FB324" s="96"/>
      <c r="FC324" s="96"/>
      <c r="FD324" s="96"/>
      <c r="FE324" s="96"/>
      <c r="FF324" s="96"/>
      <c r="FG324" s="96"/>
      <c r="FH324" s="96"/>
      <c r="FZ324" s="1">
        <v>1</v>
      </c>
      <c r="GA324" s="36"/>
      <c r="GB324" s="39"/>
      <c r="GC324" s="39"/>
      <c r="GD324" s="39"/>
      <c r="GE324" s="39"/>
      <c r="GF324" s="39"/>
      <c r="GG324" s="39"/>
      <c r="GH324" s="39"/>
      <c r="GI324" s="39"/>
      <c r="GJ324" s="39"/>
      <c r="GK324" s="39"/>
      <c r="GL324" s="39"/>
      <c r="GM324" s="39"/>
      <c r="GN324" s="39"/>
      <c r="GO324" s="39"/>
      <c r="GP324" s="39"/>
      <c r="GQ324" s="42"/>
      <c r="IA324" s="105"/>
      <c r="IB324" s="86"/>
      <c r="IC324" s="86"/>
      <c r="ID324" s="86"/>
      <c r="IE324" s="86"/>
      <c r="IF324" s="86"/>
      <c r="IG324" s="86"/>
      <c r="IH324" s="86"/>
      <c r="II324" s="86"/>
      <c r="IJ324" s="86"/>
      <c r="IK324" s="86"/>
      <c r="IL324" s="86"/>
      <c r="IM324" s="86"/>
      <c r="IN324" s="86"/>
      <c r="IO324" s="86"/>
      <c r="IP324" s="86"/>
      <c r="IQ324" s="86"/>
      <c r="IR324" s="86"/>
      <c r="IS324" s="86"/>
      <c r="IT324" s="86"/>
      <c r="IU324" s="86"/>
      <c r="IV324" s="106"/>
      <c r="IY324" s="105"/>
      <c r="IZ324" s="86"/>
      <c r="JA324" s="86"/>
      <c r="JB324" s="86"/>
      <c r="JC324" s="86"/>
      <c r="JD324" s="86"/>
      <c r="JE324" s="86"/>
      <c r="JF324" s="86"/>
      <c r="JG324" s="86"/>
      <c r="JH324" s="86"/>
      <c r="JI324" s="86"/>
      <c r="JJ324" s="86"/>
      <c r="JK324" s="86"/>
      <c r="JL324" s="86"/>
      <c r="JM324" s="86"/>
      <c r="JN324" s="86"/>
      <c r="JO324" s="86"/>
      <c r="JP324" s="86"/>
      <c r="JQ324" s="86"/>
      <c r="JR324" s="86"/>
      <c r="JS324" s="86"/>
      <c r="JT324" s="86"/>
      <c r="JU324" s="86"/>
      <c r="JV324" s="86"/>
      <c r="JW324" s="86"/>
      <c r="JX324" s="86"/>
      <c r="JY324" s="86"/>
      <c r="JZ324" s="86"/>
      <c r="KA324" s="86"/>
      <c r="KB324" s="86"/>
      <c r="KC324" s="86"/>
      <c r="KD324" s="86"/>
      <c r="KE324" s="86"/>
      <c r="KF324" s="106"/>
    </row>
    <row r="325" spans="105:292" ht="15.75" hidden="1" customHeight="1" x14ac:dyDescent="0.45">
      <c r="DA325" s="95"/>
      <c r="DB325" s="96"/>
      <c r="DC325" s="96"/>
      <c r="DD325" s="96"/>
      <c r="DE325" s="96"/>
      <c r="DF325" s="96"/>
      <c r="DG325" s="96"/>
      <c r="EX325" s="96"/>
      <c r="EY325" s="96"/>
      <c r="EZ325" s="96"/>
      <c r="FA325" s="96"/>
      <c r="FB325" s="96"/>
      <c r="FC325" s="96"/>
      <c r="FD325" s="96"/>
      <c r="FE325" s="96"/>
      <c r="FF325" s="96"/>
      <c r="FG325" s="96"/>
      <c r="FH325" s="96"/>
      <c r="FZ325" s="1">
        <v>1</v>
      </c>
      <c r="GA325" s="36" t="s">
        <v>16</v>
      </c>
      <c r="GB325" s="39"/>
      <c r="GC325" s="37" t="s">
        <v>200</v>
      </c>
      <c r="GD325" s="39" t="s">
        <v>28</v>
      </c>
      <c r="GE325" s="39" t="s">
        <v>29</v>
      </c>
      <c r="GF325" s="39"/>
      <c r="GG325" s="39"/>
      <c r="GH325" s="39"/>
      <c r="GI325" s="39"/>
      <c r="GJ325" s="39"/>
      <c r="GK325" s="39"/>
      <c r="GL325" s="39"/>
      <c r="GM325" s="39"/>
      <c r="GN325" s="39"/>
      <c r="GO325" s="39"/>
      <c r="GP325" s="39"/>
      <c r="GQ325" s="42"/>
      <c r="IA325" s="105"/>
      <c r="IB325" s="86"/>
      <c r="IC325" s="86"/>
      <c r="ID325" s="86"/>
      <c r="IE325" s="86"/>
      <c r="IF325" s="86"/>
      <c r="IG325" s="86"/>
      <c r="IH325" s="86"/>
      <c r="II325" s="86"/>
      <c r="IJ325" s="86"/>
      <c r="IK325" s="86"/>
      <c r="IL325" s="86"/>
      <c r="IM325" s="86"/>
      <c r="IN325" s="86"/>
      <c r="IO325" s="86"/>
      <c r="IP325" s="86"/>
      <c r="IQ325" s="86"/>
      <c r="IR325" s="86"/>
      <c r="IS325" s="86"/>
      <c r="IT325" s="86"/>
      <c r="IU325" s="86"/>
      <c r="IV325" s="106"/>
      <c r="IY325" s="105"/>
      <c r="IZ325" s="86"/>
      <c r="JA325" s="86"/>
      <c r="JB325" s="86"/>
      <c r="JC325" s="86"/>
      <c r="JD325" s="86"/>
      <c r="JE325" s="86"/>
      <c r="JF325" s="86"/>
      <c r="JG325" s="86"/>
      <c r="JH325" s="86"/>
      <c r="JI325" s="86"/>
      <c r="JJ325" s="86"/>
      <c r="JK325" s="86"/>
      <c r="JL325" s="86"/>
      <c r="JM325" s="86"/>
      <c r="JN325" s="86"/>
      <c r="JO325" s="86"/>
      <c r="JP325" s="86"/>
      <c r="JQ325" s="86"/>
      <c r="JR325" s="86"/>
      <c r="JS325" s="86"/>
      <c r="JT325" s="86"/>
      <c r="JU325" s="86"/>
      <c r="JV325" s="86"/>
      <c r="JW325" s="86"/>
      <c r="JX325" s="86"/>
      <c r="JY325" s="86"/>
      <c r="JZ325" s="86"/>
      <c r="KA325" s="86"/>
      <c r="KB325" s="86"/>
      <c r="KC325" s="86"/>
      <c r="KD325" s="86"/>
      <c r="KE325" s="86"/>
      <c r="KF325" s="106"/>
    </row>
    <row r="326" spans="105:292" ht="15.75" hidden="1" customHeight="1" x14ac:dyDescent="0.45">
      <c r="DA326" s="95"/>
      <c r="DB326" s="96"/>
      <c r="DC326" s="96"/>
      <c r="DD326" s="96"/>
      <c r="DE326" s="96"/>
      <c r="DF326" s="96"/>
      <c r="DG326" s="96"/>
      <c r="EX326" s="96"/>
      <c r="EY326" s="96"/>
      <c r="EZ326" s="96"/>
      <c r="FA326" s="96"/>
      <c r="FB326" s="96"/>
      <c r="FC326" s="96"/>
      <c r="FD326" s="96"/>
      <c r="FE326" s="96"/>
      <c r="FF326" s="96"/>
      <c r="FG326" s="96"/>
      <c r="FH326" s="96"/>
      <c r="FZ326" s="1">
        <v>1</v>
      </c>
      <c r="GA326" s="36" t="s">
        <v>14</v>
      </c>
      <c r="GB326" s="39"/>
      <c r="GC326" s="37" t="s">
        <v>201</v>
      </c>
      <c r="GD326" s="39" t="s">
        <v>151</v>
      </c>
      <c r="GE326" s="39" t="s">
        <v>21</v>
      </c>
      <c r="GF326" s="39"/>
      <c r="GG326" s="39"/>
      <c r="GH326" s="39"/>
      <c r="GI326" s="39"/>
      <c r="GJ326" s="39"/>
      <c r="GK326" s="39"/>
      <c r="GL326" s="39"/>
      <c r="GM326" s="39"/>
      <c r="GN326" s="39"/>
      <c r="GO326" s="39"/>
      <c r="GP326" s="39"/>
      <c r="GQ326" s="42"/>
      <c r="IA326" s="105"/>
      <c r="IB326" s="86"/>
      <c r="IC326" s="86"/>
      <c r="ID326" s="86"/>
      <c r="IE326" s="86"/>
      <c r="IF326" s="86"/>
      <c r="IG326" s="86"/>
      <c r="IH326" s="86"/>
      <c r="II326" s="86"/>
      <c r="IJ326" s="86"/>
      <c r="IK326" s="86"/>
      <c r="IL326" s="86"/>
      <c r="IM326" s="86"/>
      <c r="IN326" s="86"/>
      <c r="IO326" s="86"/>
      <c r="IP326" s="86"/>
      <c r="IQ326" s="86"/>
      <c r="IR326" s="86"/>
      <c r="IS326" s="86"/>
      <c r="IT326" s="86"/>
      <c r="IU326" s="86"/>
      <c r="IV326" s="106"/>
      <c r="IY326" s="105"/>
      <c r="IZ326" s="86"/>
      <c r="JA326" s="86"/>
      <c r="JB326" s="86"/>
      <c r="JC326" s="86"/>
      <c r="JD326" s="86"/>
      <c r="JE326" s="86"/>
      <c r="JF326" s="86"/>
      <c r="JG326" s="86"/>
      <c r="JH326" s="86"/>
      <c r="JI326" s="86"/>
      <c r="JJ326" s="86"/>
      <c r="JK326" s="86"/>
      <c r="JL326" s="86"/>
      <c r="JM326" s="86"/>
      <c r="JN326" s="86"/>
      <c r="JO326" s="86"/>
      <c r="JP326" s="86"/>
      <c r="JQ326" s="86"/>
      <c r="JR326" s="86"/>
      <c r="JS326" s="86"/>
      <c r="JT326" s="86"/>
      <c r="JU326" s="86"/>
      <c r="JV326" s="86"/>
      <c r="JW326" s="86"/>
      <c r="JX326" s="86"/>
      <c r="JY326" s="86"/>
      <c r="JZ326" s="86"/>
      <c r="KA326" s="86"/>
      <c r="KB326" s="86"/>
      <c r="KC326" s="86"/>
      <c r="KD326" s="86"/>
      <c r="KE326" s="86"/>
      <c r="KF326" s="106"/>
    </row>
    <row r="327" spans="105:292" ht="15.75" hidden="1" customHeight="1" x14ac:dyDescent="0.45">
      <c r="DA327" s="95"/>
      <c r="DB327" s="96"/>
      <c r="DC327" s="96"/>
      <c r="DD327" s="96"/>
      <c r="DE327" s="96"/>
      <c r="DF327" s="96"/>
      <c r="DG327" s="96"/>
      <c r="EX327" s="96"/>
      <c r="EY327" s="96"/>
      <c r="EZ327" s="96"/>
      <c r="FA327" s="96"/>
      <c r="FB327" s="96"/>
      <c r="FC327" s="96"/>
      <c r="FD327" s="96"/>
      <c r="FE327" s="96"/>
      <c r="FF327" s="96"/>
      <c r="FG327" s="96"/>
      <c r="FH327" s="96"/>
      <c r="FZ327" s="1">
        <v>1</v>
      </c>
      <c r="GA327" s="39"/>
      <c r="GB327" s="39"/>
      <c r="GC327" s="39"/>
      <c r="GD327" s="39"/>
      <c r="GE327" s="39"/>
      <c r="GF327" s="39"/>
      <c r="GG327" s="39"/>
      <c r="GH327" s="39"/>
      <c r="GI327" s="39"/>
      <c r="GJ327" s="39"/>
      <c r="GK327" s="39"/>
      <c r="GL327" s="39"/>
      <c r="GM327" s="39"/>
      <c r="GN327" s="39"/>
      <c r="GO327" s="39"/>
      <c r="GP327" s="39"/>
      <c r="GQ327" s="42"/>
      <c r="IA327" s="105"/>
      <c r="IB327" s="86"/>
      <c r="IC327" s="86"/>
      <c r="ID327" s="86"/>
      <c r="IE327" s="86"/>
      <c r="IF327" s="86"/>
      <c r="IG327" s="86"/>
      <c r="IH327" s="86"/>
      <c r="II327" s="86"/>
      <c r="IJ327" s="86"/>
      <c r="IK327" s="86"/>
      <c r="IL327" s="86"/>
      <c r="IM327" s="86"/>
      <c r="IN327" s="86"/>
      <c r="IO327" s="86"/>
      <c r="IP327" s="86"/>
      <c r="IQ327" s="86"/>
      <c r="IR327" s="86"/>
      <c r="IS327" s="86"/>
      <c r="IT327" s="86"/>
      <c r="IU327" s="86"/>
      <c r="IV327" s="106"/>
      <c r="IY327" s="105"/>
      <c r="IZ327" s="86"/>
      <c r="JA327" s="86"/>
      <c r="JB327" s="86"/>
      <c r="JC327" s="86"/>
      <c r="JD327" s="86"/>
      <c r="JE327" s="86"/>
      <c r="JF327" s="86"/>
      <c r="JG327" s="86"/>
      <c r="JH327" s="86"/>
      <c r="JI327" s="86"/>
      <c r="JJ327" s="86"/>
      <c r="JK327" s="86"/>
      <c r="JL327" s="86"/>
      <c r="JM327" s="86"/>
      <c r="JN327" s="86"/>
      <c r="JO327" s="86"/>
      <c r="JP327" s="86"/>
      <c r="JQ327" s="86"/>
      <c r="JR327" s="86"/>
      <c r="JS327" s="86"/>
      <c r="JT327" s="86"/>
      <c r="JU327" s="86"/>
      <c r="JV327" s="86"/>
      <c r="JW327" s="86"/>
      <c r="JX327" s="86"/>
      <c r="JY327" s="86"/>
      <c r="JZ327" s="86"/>
      <c r="KA327" s="86"/>
      <c r="KB327" s="86"/>
      <c r="KC327" s="86"/>
      <c r="KD327" s="86"/>
      <c r="KE327" s="86"/>
      <c r="KF327" s="106"/>
    </row>
    <row r="328" spans="105:292" ht="15.75" hidden="1" customHeight="1" x14ac:dyDescent="0.45">
      <c r="DA328" s="95"/>
      <c r="DB328" s="96"/>
      <c r="DC328" s="96"/>
      <c r="DD328" s="96"/>
      <c r="DE328" s="96"/>
      <c r="DF328" s="96"/>
      <c r="DG328" s="96"/>
      <c r="EX328" s="96"/>
      <c r="EY328" s="96"/>
      <c r="EZ328" s="96"/>
      <c r="FA328" s="96"/>
      <c r="FB328" s="96"/>
      <c r="FC328" s="96"/>
      <c r="FD328" s="96"/>
      <c r="FE328" s="96"/>
      <c r="FF328" s="96"/>
      <c r="FG328" s="96"/>
      <c r="FH328" s="96"/>
      <c r="FZ328" s="1">
        <v>1</v>
      </c>
      <c r="GA328" s="36" t="s">
        <v>617</v>
      </c>
      <c r="GB328" s="39"/>
      <c r="GC328" s="37" t="s">
        <v>202</v>
      </c>
      <c r="GD328" s="39" t="s">
        <v>30</v>
      </c>
      <c r="GE328" s="39" t="s">
        <v>31</v>
      </c>
      <c r="GF328" s="39"/>
      <c r="GG328" s="39"/>
      <c r="GH328" s="39"/>
      <c r="GI328" s="39"/>
      <c r="GJ328" s="39"/>
      <c r="GK328" s="39"/>
      <c r="GL328" s="39"/>
      <c r="GM328" s="39"/>
      <c r="GN328" s="39"/>
      <c r="GO328" s="39"/>
      <c r="GP328" s="39"/>
      <c r="GQ328" s="42"/>
      <c r="IA328" s="105"/>
      <c r="IB328" s="86"/>
      <c r="IC328" s="86"/>
      <c r="ID328" s="86"/>
      <c r="IE328" s="86"/>
      <c r="IF328" s="86"/>
      <c r="IG328" s="86"/>
      <c r="IH328" s="86"/>
      <c r="II328" s="86"/>
      <c r="IJ328" s="86"/>
      <c r="IK328" s="86"/>
      <c r="IL328" s="86"/>
      <c r="IM328" s="86"/>
      <c r="IN328" s="86"/>
      <c r="IO328" s="86"/>
      <c r="IP328" s="86"/>
      <c r="IQ328" s="86"/>
      <c r="IR328" s="86"/>
      <c r="IS328" s="86"/>
      <c r="IT328" s="86"/>
      <c r="IU328" s="86"/>
      <c r="IV328" s="106"/>
      <c r="IY328" s="105"/>
      <c r="IZ328" s="86"/>
      <c r="JA328" s="86"/>
      <c r="JB328" s="86"/>
      <c r="JC328" s="86"/>
      <c r="JD328" s="86"/>
      <c r="JE328" s="86"/>
      <c r="JF328" s="86"/>
      <c r="JG328" s="86"/>
      <c r="JH328" s="86"/>
      <c r="JI328" s="86"/>
      <c r="JJ328" s="86"/>
      <c r="JK328" s="86"/>
      <c r="JL328" s="86"/>
      <c r="JM328" s="86"/>
      <c r="JN328" s="86"/>
      <c r="JO328" s="86"/>
      <c r="JP328" s="86"/>
      <c r="JQ328" s="86"/>
      <c r="JR328" s="86"/>
      <c r="JS328" s="86"/>
      <c r="JT328" s="86"/>
      <c r="JU328" s="86"/>
      <c r="JV328" s="86"/>
      <c r="JW328" s="86"/>
      <c r="JX328" s="86"/>
      <c r="JY328" s="86"/>
      <c r="JZ328" s="86"/>
      <c r="KA328" s="86"/>
      <c r="KB328" s="86"/>
      <c r="KC328" s="86"/>
      <c r="KD328" s="86"/>
      <c r="KE328" s="86"/>
      <c r="KF328" s="106"/>
    </row>
    <row r="329" spans="105:292" ht="15.75" hidden="1" customHeight="1" x14ac:dyDescent="0.45">
      <c r="DA329" s="95"/>
      <c r="DB329" s="96"/>
      <c r="DC329" s="96"/>
      <c r="DD329" s="96"/>
      <c r="DE329" s="96"/>
      <c r="DF329" s="96"/>
      <c r="DG329" s="96"/>
      <c r="EX329" s="96"/>
      <c r="EY329" s="96"/>
      <c r="EZ329" s="96"/>
      <c r="FA329" s="96"/>
      <c r="FB329" s="96"/>
      <c r="FC329" s="96"/>
      <c r="FD329" s="96"/>
      <c r="FE329" s="96"/>
      <c r="FF329" s="96"/>
      <c r="FG329" s="96"/>
      <c r="FH329" s="96"/>
      <c r="FZ329" s="1">
        <v>1</v>
      </c>
      <c r="GA329" s="36" t="s">
        <v>17</v>
      </c>
      <c r="GB329" s="39"/>
      <c r="GC329" s="37" t="s">
        <v>203</v>
      </c>
      <c r="GD329" s="39" t="s">
        <v>32</v>
      </c>
      <c r="GE329" s="39" t="s">
        <v>620</v>
      </c>
      <c r="GF329" s="39" t="s">
        <v>156</v>
      </c>
      <c r="GG329" s="39"/>
      <c r="GH329" s="39"/>
      <c r="GI329" s="39"/>
      <c r="GJ329" s="39"/>
      <c r="GK329" s="39"/>
      <c r="GL329" s="39"/>
      <c r="GM329" s="39"/>
      <c r="GN329" s="39"/>
      <c r="GO329" s="39"/>
      <c r="GP329" s="39"/>
      <c r="GQ329" s="42"/>
      <c r="IA329" s="105"/>
      <c r="IB329" s="86"/>
      <c r="IC329" s="86"/>
      <c r="ID329" s="86"/>
      <c r="IE329" s="86"/>
      <c r="IF329" s="86"/>
      <c r="IG329" s="86"/>
      <c r="IH329" s="86"/>
      <c r="II329" s="86"/>
      <c r="IJ329" s="86"/>
      <c r="IK329" s="86"/>
      <c r="IL329" s="86"/>
      <c r="IM329" s="86"/>
      <c r="IN329" s="86"/>
      <c r="IO329" s="86"/>
      <c r="IP329" s="86"/>
      <c r="IQ329" s="86"/>
      <c r="IR329" s="86"/>
      <c r="IS329" s="86"/>
      <c r="IT329" s="86"/>
      <c r="IU329" s="86"/>
      <c r="IV329" s="106"/>
      <c r="IY329" s="105"/>
      <c r="IZ329" s="86"/>
      <c r="JA329" s="86"/>
      <c r="JB329" s="86"/>
      <c r="JC329" s="86"/>
      <c r="JD329" s="86"/>
      <c r="JE329" s="86"/>
      <c r="JF329" s="86"/>
      <c r="JG329" s="86"/>
      <c r="JH329" s="86"/>
      <c r="JI329" s="86"/>
      <c r="JJ329" s="86"/>
      <c r="JK329" s="86"/>
      <c r="JL329" s="86"/>
      <c r="JM329" s="86"/>
      <c r="JN329" s="86"/>
      <c r="JO329" s="86"/>
      <c r="JP329" s="86"/>
      <c r="JQ329" s="86"/>
      <c r="JR329" s="86"/>
      <c r="JS329" s="86"/>
      <c r="JT329" s="86"/>
      <c r="JU329" s="86"/>
      <c r="JV329" s="86"/>
      <c r="JW329" s="86"/>
      <c r="JX329" s="86"/>
      <c r="JY329" s="86"/>
      <c r="JZ329" s="86"/>
      <c r="KA329" s="86"/>
      <c r="KB329" s="86"/>
      <c r="KC329" s="86"/>
      <c r="KD329" s="86"/>
      <c r="KE329" s="86"/>
      <c r="KF329" s="106"/>
    </row>
    <row r="330" spans="105:292" ht="15.75" hidden="1" customHeight="1" x14ac:dyDescent="0.45">
      <c r="DA330" s="95"/>
      <c r="DB330" s="96"/>
      <c r="DC330" s="96"/>
      <c r="DD330" s="96"/>
      <c r="DE330" s="96"/>
      <c r="DF330" s="96"/>
      <c r="DG330" s="96"/>
      <c r="EX330" s="96"/>
      <c r="EY330" s="96"/>
      <c r="EZ330" s="96"/>
      <c r="FA330" s="96"/>
      <c r="FB330" s="96"/>
      <c r="FC330" s="96"/>
      <c r="FD330" s="96"/>
      <c r="FE330" s="96"/>
      <c r="FF330" s="96"/>
      <c r="FG330" s="96"/>
      <c r="FH330" s="96"/>
      <c r="FZ330" s="1">
        <v>1</v>
      </c>
      <c r="GA330" s="39" t="s">
        <v>429</v>
      </c>
      <c r="GB330" s="39"/>
      <c r="GC330" s="39"/>
      <c r="GD330" t="s">
        <v>210</v>
      </c>
      <c r="GE330" t="s">
        <v>212</v>
      </c>
      <c r="GF330" t="s">
        <v>213</v>
      </c>
      <c r="GG330" t="s">
        <v>214</v>
      </c>
      <c r="GH330" t="s">
        <v>211</v>
      </c>
      <c r="GI330" s="39"/>
      <c r="GJ330" s="39"/>
      <c r="GK330" s="39"/>
      <c r="GL330" s="39"/>
      <c r="GM330" s="39"/>
      <c r="GN330" s="39"/>
      <c r="GO330" s="39"/>
      <c r="GP330" s="39"/>
      <c r="GQ330" s="42"/>
      <c r="IA330" s="105"/>
      <c r="IB330" s="86"/>
      <c r="IC330" s="86"/>
      <c r="ID330" s="86"/>
      <c r="IE330" s="86"/>
      <c r="IF330" s="86"/>
      <c r="IG330" s="86"/>
      <c r="IH330" s="86"/>
      <c r="II330" s="86"/>
      <c r="IJ330" s="86"/>
      <c r="IK330" s="86"/>
      <c r="IL330" s="86"/>
      <c r="IM330" s="86"/>
      <c r="IN330" s="86"/>
      <c r="IO330" s="86"/>
      <c r="IP330" s="86"/>
      <c r="IQ330" s="86"/>
      <c r="IR330" s="86"/>
      <c r="IS330" s="86"/>
      <c r="IT330" s="86"/>
      <c r="IU330" s="86"/>
      <c r="IV330" s="106"/>
      <c r="IY330" s="105"/>
      <c r="IZ330" s="86"/>
      <c r="JA330" s="86"/>
      <c r="JB330" s="86"/>
      <c r="JC330" s="86"/>
      <c r="JD330" s="86"/>
      <c r="JE330" s="86"/>
      <c r="JF330" s="86"/>
      <c r="JG330" s="86"/>
      <c r="JH330" s="86"/>
      <c r="JI330" s="86"/>
      <c r="JJ330" s="86"/>
      <c r="JK330" s="86"/>
      <c r="JL330" s="86"/>
      <c r="JM330" s="86"/>
      <c r="JN330" s="86"/>
      <c r="JO330" s="86"/>
      <c r="JP330" s="86"/>
      <c r="JQ330" s="86"/>
      <c r="JR330" s="86"/>
      <c r="JS330" s="86"/>
      <c r="JT330" s="86"/>
      <c r="JU330" s="86"/>
      <c r="JV330" s="86"/>
      <c r="JW330" s="86"/>
      <c r="JX330" s="86"/>
      <c r="JY330" s="86"/>
      <c r="JZ330" s="86"/>
      <c r="KA330" s="86"/>
      <c r="KB330" s="86"/>
      <c r="KC330" s="86"/>
      <c r="KD330" s="86"/>
      <c r="KE330" s="86"/>
      <c r="KF330" s="106"/>
    </row>
    <row r="331" spans="105:292" ht="15.75" hidden="1" customHeight="1" x14ac:dyDescent="0.45">
      <c r="DA331" s="95"/>
      <c r="DB331" s="96"/>
      <c r="DC331" s="96"/>
      <c r="DD331" s="96"/>
      <c r="DE331" s="96"/>
      <c r="DF331" s="96"/>
      <c r="DG331" s="96"/>
      <c r="EX331" s="96"/>
      <c r="EY331" s="96"/>
      <c r="EZ331" s="96"/>
      <c r="FA331" s="96"/>
      <c r="FB331" s="96"/>
      <c r="FC331" s="96"/>
      <c r="FD331" s="96"/>
      <c r="FE331" s="96"/>
      <c r="FF331" s="96"/>
      <c r="FG331" s="96"/>
      <c r="FH331" s="96"/>
      <c r="FZ331" s="1">
        <v>1</v>
      </c>
      <c r="GA331" s="36" t="s">
        <v>205</v>
      </c>
      <c r="GB331" s="39"/>
      <c r="GC331" s="39"/>
      <c r="GD331" s="39" t="s">
        <v>184</v>
      </c>
      <c r="GE331" s="39" t="s">
        <v>185</v>
      </c>
      <c r="GF331" s="39" t="s">
        <v>186</v>
      </c>
      <c r="GG331" s="39" t="s">
        <v>187</v>
      </c>
      <c r="GH331" s="39" t="s">
        <v>188</v>
      </c>
      <c r="GI331" s="39" t="s">
        <v>189</v>
      </c>
      <c r="GJ331" s="39" t="s">
        <v>15</v>
      </c>
      <c r="GK331" s="39"/>
      <c r="GL331" s="39"/>
      <c r="GM331" s="39"/>
      <c r="GN331" s="39"/>
      <c r="GO331" s="39"/>
      <c r="GP331" s="39"/>
      <c r="GQ331" s="42"/>
      <c r="IA331" s="105"/>
      <c r="IB331" s="86"/>
      <c r="IC331" s="86"/>
      <c r="ID331" s="86"/>
      <c r="IE331" s="86"/>
      <c r="IF331" s="86"/>
      <c r="IG331" s="86"/>
      <c r="IH331" s="86"/>
      <c r="II331" s="86"/>
      <c r="IJ331" s="86"/>
      <c r="IK331" s="86"/>
      <c r="IL331" s="86"/>
      <c r="IM331" s="86"/>
      <c r="IN331" s="86"/>
      <c r="IO331" s="86"/>
      <c r="IP331" s="86"/>
      <c r="IQ331" s="86"/>
      <c r="IR331" s="86"/>
      <c r="IS331" s="86"/>
      <c r="IT331" s="86"/>
      <c r="IU331" s="86"/>
      <c r="IV331" s="106"/>
      <c r="IY331" s="105"/>
      <c r="IZ331" s="86"/>
      <c r="JA331" s="86"/>
      <c r="JB331" s="86"/>
      <c r="JC331" s="86"/>
      <c r="JD331" s="86"/>
      <c r="JE331" s="86"/>
      <c r="JF331" s="86"/>
      <c r="JG331" s="86"/>
      <c r="JH331" s="86"/>
      <c r="JI331" s="86"/>
      <c r="JJ331" s="86"/>
      <c r="JK331" s="86"/>
      <c r="JL331" s="86"/>
      <c r="JM331" s="86"/>
      <c r="JN331" s="86"/>
      <c r="JO331" s="86"/>
      <c r="JP331" s="86"/>
      <c r="JQ331" s="86"/>
      <c r="JR331" s="86"/>
      <c r="JS331" s="86"/>
      <c r="JT331" s="86"/>
      <c r="JU331" s="86"/>
      <c r="JV331" s="86"/>
      <c r="JW331" s="86"/>
      <c r="JX331" s="86"/>
      <c r="JY331" s="86"/>
      <c r="JZ331" s="86"/>
      <c r="KA331" s="86"/>
      <c r="KB331" s="86"/>
      <c r="KC331" s="86"/>
      <c r="KD331" s="86"/>
      <c r="KE331" s="86"/>
      <c r="KF331" s="106"/>
    </row>
    <row r="332" spans="105:292" ht="15.75" hidden="1" customHeight="1" x14ac:dyDescent="0.45">
      <c r="DA332" s="95"/>
      <c r="DB332" s="96"/>
      <c r="DC332" s="96"/>
      <c r="DD332" s="96"/>
      <c r="DE332" s="96"/>
      <c r="DF332" s="96"/>
      <c r="DG332" s="96"/>
      <c r="EX332" s="96"/>
      <c r="EY332" s="96"/>
      <c r="EZ332" s="96"/>
      <c r="FA332" s="96"/>
      <c r="FB332" s="96"/>
      <c r="FC332" s="96"/>
      <c r="FD332" s="96"/>
      <c r="FE332" s="96"/>
      <c r="FF332" s="96"/>
      <c r="FG332" s="96"/>
      <c r="FH332" s="96"/>
      <c r="FZ332" s="1">
        <v>1</v>
      </c>
      <c r="GA332" s="36" t="s">
        <v>209</v>
      </c>
      <c r="GB332" s="39"/>
      <c r="GC332" s="39"/>
      <c r="GD332" s="39" t="s">
        <v>190</v>
      </c>
      <c r="GE332" s="39" t="s">
        <v>191</v>
      </c>
      <c r="GF332" s="39" t="s">
        <v>509</v>
      </c>
      <c r="GG332" s="39" t="s">
        <v>510</v>
      </c>
      <c r="GH332" s="39"/>
      <c r="GI332" s="39"/>
      <c r="GJ332" s="39"/>
      <c r="GK332" s="39"/>
      <c r="GL332" s="39"/>
      <c r="GM332" s="39"/>
      <c r="GN332" s="39"/>
      <c r="GO332" s="39"/>
      <c r="GP332" s="39"/>
      <c r="GQ332" s="42"/>
      <c r="IA332" s="105"/>
      <c r="IB332" s="86"/>
      <c r="IC332" s="86"/>
      <c r="ID332" s="86"/>
      <c r="IE332" s="86"/>
      <c r="IF332" s="86"/>
      <c r="IG332" s="86"/>
      <c r="IH332" s="86"/>
      <c r="II332" s="86"/>
      <c r="IJ332" s="86"/>
      <c r="IK332" s="86"/>
      <c r="IL332" s="86"/>
      <c r="IM332" s="86"/>
      <c r="IN332" s="86"/>
      <c r="IO332" s="86"/>
      <c r="IP332" s="86"/>
      <c r="IQ332" s="86"/>
      <c r="IR332" s="86"/>
      <c r="IS332" s="86"/>
      <c r="IT332" s="86"/>
      <c r="IU332" s="86"/>
      <c r="IV332" s="106"/>
      <c r="IY332" s="105"/>
      <c r="IZ332" s="86"/>
      <c r="JA332" s="86"/>
      <c r="JB332" s="86"/>
      <c r="JC332" s="86"/>
      <c r="JD332" s="86"/>
      <c r="JE332" s="86"/>
      <c r="JF332" s="86"/>
      <c r="JG332" s="86"/>
      <c r="JH332" s="86"/>
      <c r="JI332" s="86"/>
      <c r="JJ332" s="86"/>
      <c r="JK332" s="86"/>
      <c r="JL332" s="86"/>
      <c r="JM332" s="86"/>
      <c r="JN332" s="86"/>
      <c r="JO332" s="86"/>
      <c r="JP332" s="86"/>
      <c r="JQ332" s="86"/>
      <c r="JR332" s="86"/>
      <c r="JS332" s="86"/>
      <c r="JT332" s="86"/>
      <c r="JU332" s="86"/>
      <c r="JV332" s="86"/>
      <c r="JW332" s="86"/>
      <c r="JX332" s="86"/>
      <c r="JY332" s="86"/>
      <c r="JZ332" s="86"/>
      <c r="KA332" s="86"/>
      <c r="KB332" s="86"/>
      <c r="KC332" s="86"/>
      <c r="KD332" s="86"/>
      <c r="KE332" s="86"/>
      <c r="KF332" s="106"/>
    </row>
    <row r="333" spans="105:292" ht="15.75" hidden="1" customHeight="1" x14ac:dyDescent="0.45">
      <c r="DA333" s="95"/>
      <c r="DB333" s="96"/>
      <c r="DC333" s="96"/>
      <c r="DD333" s="96"/>
      <c r="DE333" s="96"/>
      <c r="DF333" s="96"/>
      <c r="DG333" s="96"/>
      <c r="EX333" s="96"/>
      <c r="EY333" s="96"/>
      <c r="EZ333" s="96"/>
      <c r="FA333" s="96"/>
      <c r="FB333" s="96"/>
      <c r="FC333" s="96"/>
      <c r="FD333" s="96"/>
      <c r="FE333" s="96"/>
      <c r="FF333" s="96"/>
      <c r="FG333" s="96"/>
      <c r="FH333" s="96"/>
      <c r="FZ333" s="1">
        <v>1</v>
      </c>
      <c r="GA333" s="36" t="s">
        <v>208</v>
      </c>
      <c r="GB333" s="39"/>
      <c r="GC333" s="39"/>
      <c r="GD333" s="39" t="s">
        <v>192</v>
      </c>
      <c r="GE333" s="39" t="s">
        <v>193</v>
      </c>
      <c r="GF333" s="39" t="s">
        <v>194</v>
      </c>
      <c r="GG333" s="39" t="s">
        <v>195</v>
      </c>
      <c r="GH333" s="39" t="s">
        <v>196</v>
      </c>
      <c r="GI333" s="39"/>
      <c r="GJ333" s="39"/>
      <c r="GK333" s="39"/>
      <c r="GL333" s="39"/>
      <c r="GM333" s="39"/>
      <c r="GN333" s="39"/>
      <c r="GO333" s="39"/>
      <c r="GP333" s="39"/>
      <c r="GQ333" s="42"/>
      <c r="IA333" s="105"/>
      <c r="IB333" s="86"/>
      <c r="IC333" s="86"/>
      <c r="ID333" s="86"/>
      <c r="IE333" s="86"/>
      <c r="IF333" s="86"/>
      <c r="IG333" s="86"/>
      <c r="IH333" s="86"/>
      <c r="II333" s="86"/>
      <c r="IJ333" s="86"/>
      <c r="IK333" s="86"/>
      <c r="IL333" s="86"/>
      <c r="IM333" s="86"/>
      <c r="IN333" s="86"/>
      <c r="IO333" s="86"/>
      <c r="IP333" s="86"/>
      <c r="IQ333" s="86"/>
      <c r="IR333" s="86"/>
      <c r="IS333" s="86"/>
      <c r="IT333" s="86"/>
      <c r="IU333" s="86"/>
      <c r="IV333" s="106"/>
      <c r="IY333" s="105"/>
      <c r="IZ333" s="86"/>
      <c r="JA333" s="86"/>
      <c r="JB333" s="86"/>
      <c r="JC333" s="86"/>
      <c r="JD333" s="86"/>
      <c r="JE333" s="86"/>
      <c r="JF333" s="86"/>
      <c r="JG333" s="86"/>
      <c r="JH333" s="86"/>
      <c r="JI333" s="86"/>
      <c r="JJ333" s="86"/>
      <c r="JK333" s="86"/>
      <c r="JL333" s="86"/>
      <c r="JM333" s="86"/>
      <c r="JN333" s="86"/>
      <c r="JO333" s="86"/>
      <c r="JP333" s="86"/>
      <c r="JQ333" s="86"/>
      <c r="JR333" s="86"/>
      <c r="JS333" s="86"/>
      <c r="JT333" s="86"/>
      <c r="JU333" s="86"/>
      <c r="JV333" s="86"/>
      <c r="JW333" s="86"/>
      <c r="JX333" s="86"/>
      <c r="JY333" s="86"/>
      <c r="JZ333" s="86"/>
      <c r="KA333" s="86"/>
      <c r="KB333" s="86"/>
      <c r="KC333" s="86"/>
      <c r="KD333" s="86"/>
      <c r="KE333" s="86"/>
      <c r="KF333" s="106"/>
    </row>
    <row r="334" spans="105:292" ht="15.75" hidden="1" customHeight="1" x14ac:dyDescent="0.45">
      <c r="DA334" s="95"/>
      <c r="DB334" s="96"/>
      <c r="DC334" s="96"/>
      <c r="DD334" s="96"/>
      <c r="DE334" s="96"/>
      <c r="DF334" s="96"/>
      <c r="DG334" s="96"/>
      <c r="EX334" s="96"/>
      <c r="EY334" s="96"/>
      <c r="EZ334" s="96"/>
      <c r="FA334" s="96"/>
      <c r="FB334" s="96"/>
      <c r="FC334" s="96"/>
      <c r="FD334" s="96"/>
      <c r="FE334" s="96"/>
      <c r="FF334" s="96"/>
      <c r="FG334" s="96"/>
      <c r="FH334" s="96"/>
      <c r="FZ334" s="1">
        <v>1</v>
      </c>
      <c r="GA334" s="36" t="s">
        <v>326</v>
      </c>
      <c r="GB334" s="39"/>
      <c r="GC334" s="39"/>
      <c r="GD334" s="39" t="s">
        <v>328</v>
      </c>
      <c r="GE334" s="39" t="s">
        <v>329</v>
      </c>
      <c r="GF334" s="39"/>
      <c r="GG334" s="39"/>
      <c r="GH334" s="39"/>
      <c r="GI334" s="39"/>
      <c r="GJ334" s="39"/>
      <c r="GK334" s="39"/>
      <c r="GL334" s="39"/>
      <c r="GM334" s="39"/>
      <c r="GN334" s="39"/>
      <c r="GO334" s="39"/>
      <c r="GP334" s="39"/>
      <c r="GQ334" s="42"/>
      <c r="IA334" s="105"/>
      <c r="IB334" s="86"/>
      <c r="IC334" s="86"/>
      <c r="ID334" s="86"/>
      <c r="IE334" s="86"/>
      <c r="IF334" s="86"/>
      <c r="IG334" s="86"/>
      <c r="IH334" s="86"/>
      <c r="II334" s="86"/>
      <c r="IJ334" s="86"/>
      <c r="IK334" s="86"/>
      <c r="IL334" s="86"/>
      <c r="IM334" s="86"/>
      <c r="IN334" s="86"/>
      <c r="IO334" s="86"/>
      <c r="IP334" s="86"/>
      <c r="IQ334" s="86"/>
      <c r="IR334" s="86"/>
      <c r="IS334" s="86"/>
      <c r="IT334" s="86"/>
      <c r="IU334" s="86"/>
      <c r="IV334" s="106"/>
      <c r="IY334" s="105"/>
      <c r="IZ334" s="86"/>
      <c r="JA334" s="86"/>
      <c r="JB334" s="86"/>
      <c r="JC334" s="86"/>
      <c r="JD334" s="86"/>
      <c r="JE334" s="86"/>
      <c r="JF334" s="86"/>
      <c r="JG334" s="86"/>
      <c r="JH334" s="86"/>
      <c r="JI334" s="86"/>
      <c r="JJ334" s="86"/>
      <c r="JK334" s="86"/>
      <c r="JL334" s="86"/>
      <c r="JM334" s="86"/>
      <c r="JN334" s="86"/>
      <c r="JO334" s="86"/>
      <c r="JP334" s="86"/>
      <c r="JQ334" s="86"/>
      <c r="JR334" s="86"/>
      <c r="JS334" s="86"/>
      <c r="JT334" s="86"/>
      <c r="JU334" s="86"/>
      <c r="JV334" s="86"/>
      <c r="JW334" s="86"/>
      <c r="JX334" s="86"/>
      <c r="JY334" s="86"/>
      <c r="JZ334" s="86"/>
      <c r="KA334" s="86"/>
      <c r="KB334" s="86"/>
      <c r="KC334" s="86"/>
      <c r="KD334" s="86"/>
      <c r="KE334" s="86"/>
      <c r="KF334" s="106"/>
    </row>
    <row r="335" spans="105:292" ht="15.75" hidden="1" customHeight="1" x14ac:dyDescent="0.45">
      <c r="DA335" s="95"/>
      <c r="DB335" s="96"/>
      <c r="DC335" s="96"/>
      <c r="DD335" s="96"/>
      <c r="DE335" s="96"/>
      <c r="DF335" s="96"/>
      <c r="DG335" s="96"/>
      <c r="EX335" s="96"/>
      <c r="EY335" s="96"/>
      <c r="EZ335" s="96"/>
      <c r="FA335" s="96"/>
      <c r="FB335" s="96"/>
      <c r="FC335" s="96"/>
      <c r="FD335" s="96"/>
      <c r="FE335" s="96"/>
      <c r="FF335" s="96"/>
      <c r="FG335" s="96"/>
      <c r="FH335" s="96"/>
      <c r="FZ335" s="1">
        <v>1</v>
      </c>
      <c r="GA335" s="36" t="s">
        <v>327</v>
      </c>
      <c r="GB335" s="39"/>
      <c r="GC335" s="39"/>
      <c r="GD335" s="39" t="s">
        <v>330</v>
      </c>
      <c r="GE335" s="39" t="s">
        <v>331</v>
      </c>
      <c r="GF335" s="39"/>
      <c r="GG335" s="39"/>
      <c r="GH335" s="39"/>
      <c r="GI335" s="39"/>
      <c r="GJ335" s="39"/>
      <c r="GK335" s="39"/>
      <c r="GL335" s="39"/>
      <c r="GM335" s="39"/>
      <c r="GN335" s="39"/>
      <c r="GO335" s="39"/>
      <c r="GP335" s="39"/>
      <c r="GQ335" s="42"/>
      <c r="IA335" s="105"/>
      <c r="IB335" s="86"/>
      <c r="IC335" s="86"/>
      <c r="ID335" s="86"/>
      <c r="IE335" s="86"/>
      <c r="IF335" s="86"/>
      <c r="IG335" s="86"/>
      <c r="IH335" s="86"/>
      <c r="II335" s="86"/>
      <c r="IJ335" s="86"/>
      <c r="IK335" s="86"/>
      <c r="IL335" s="86"/>
      <c r="IM335" s="86"/>
      <c r="IN335" s="86"/>
      <c r="IO335" s="86"/>
      <c r="IP335" s="86"/>
      <c r="IQ335" s="86"/>
      <c r="IR335" s="86"/>
      <c r="IS335" s="86"/>
      <c r="IT335" s="86"/>
      <c r="IU335" s="86"/>
      <c r="IV335" s="106"/>
      <c r="IY335" s="105"/>
      <c r="IZ335" s="86"/>
      <c r="JA335" s="86"/>
      <c r="JB335" s="86"/>
      <c r="JC335" s="86"/>
      <c r="JD335" s="86"/>
      <c r="JE335" s="86"/>
      <c r="JF335" s="86"/>
      <c r="JG335" s="86"/>
      <c r="JH335" s="86"/>
      <c r="JI335" s="86"/>
      <c r="JJ335" s="86"/>
      <c r="JK335" s="86"/>
      <c r="JL335" s="86"/>
      <c r="JM335" s="86"/>
      <c r="JN335" s="86"/>
      <c r="JO335" s="86"/>
      <c r="JP335" s="86"/>
      <c r="JQ335" s="86"/>
      <c r="JR335" s="86"/>
      <c r="JS335" s="86"/>
      <c r="JT335" s="86"/>
      <c r="JU335" s="86"/>
      <c r="JV335" s="86"/>
      <c r="JW335" s="86"/>
      <c r="JX335" s="86"/>
      <c r="JY335" s="86"/>
      <c r="JZ335" s="86"/>
      <c r="KA335" s="86"/>
      <c r="KB335" s="86"/>
      <c r="KC335" s="86"/>
      <c r="KD335" s="86"/>
      <c r="KE335" s="86"/>
      <c r="KF335" s="106"/>
    </row>
    <row r="336" spans="105:292" ht="15.75" hidden="1" customHeight="1" x14ac:dyDescent="0.45">
      <c r="DA336" s="95"/>
      <c r="DB336" s="96"/>
      <c r="DC336" s="96"/>
      <c r="DD336" s="96"/>
      <c r="DE336" s="96"/>
      <c r="DF336" s="96"/>
      <c r="DG336" s="96"/>
      <c r="EX336" s="96"/>
      <c r="EY336" s="96"/>
      <c r="EZ336" s="96"/>
      <c r="FA336" s="96"/>
      <c r="FB336" s="96"/>
      <c r="FC336" s="96"/>
      <c r="FD336" s="96"/>
      <c r="FE336" s="96"/>
      <c r="FF336" s="96"/>
      <c r="FG336" s="96"/>
      <c r="FH336" s="96"/>
      <c r="FZ336" s="1">
        <v>1</v>
      </c>
      <c r="GA336" s="36" t="s">
        <v>561</v>
      </c>
      <c r="GB336" s="39"/>
      <c r="GC336" s="37" t="s">
        <v>562</v>
      </c>
      <c r="GD336" s="39" t="s">
        <v>563</v>
      </c>
      <c r="GE336" s="39" t="s">
        <v>564</v>
      </c>
      <c r="GF336" s="39" t="s">
        <v>565</v>
      </c>
      <c r="GG336" s="39" t="s">
        <v>566</v>
      </c>
      <c r="GH336" s="39"/>
      <c r="GI336" s="39"/>
      <c r="GJ336" s="39"/>
      <c r="GK336" s="39"/>
      <c r="GL336" s="39"/>
      <c r="GM336" s="39"/>
      <c r="GN336" s="39"/>
      <c r="GO336" s="39"/>
      <c r="GP336" s="39"/>
      <c r="GQ336" s="42"/>
      <c r="IA336" s="105"/>
      <c r="IB336" s="86"/>
      <c r="IC336" s="86"/>
      <c r="ID336" s="86"/>
      <c r="IE336" s="86"/>
      <c r="IF336" s="86"/>
      <c r="IG336" s="86"/>
      <c r="IH336" s="86"/>
      <c r="II336" s="86"/>
      <c r="IJ336" s="86"/>
      <c r="IK336" s="86"/>
      <c r="IL336" s="86"/>
      <c r="IM336" s="86"/>
      <c r="IN336" s="86"/>
      <c r="IO336" s="86"/>
      <c r="IP336" s="86"/>
      <c r="IQ336" s="86"/>
      <c r="IR336" s="86"/>
      <c r="IS336" s="86"/>
      <c r="IT336" s="86"/>
      <c r="IU336" s="86"/>
      <c r="IV336" s="106"/>
      <c r="IY336" s="105"/>
      <c r="IZ336" s="86"/>
      <c r="JA336" s="86"/>
      <c r="JB336" s="86"/>
      <c r="JC336" s="86"/>
      <c r="JD336" s="86"/>
      <c r="JE336" s="86"/>
      <c r="JF336" s="86"/>
      <c r="JG336" s="86"/>
      <c r="JH336" s="86"/>
      <c r="JI336" s="86"/>
      <c r="JJ336" s="86"/>
      <c r="JK336" s="86"/>
      <c r="JL336" s="86"/>
      <c r="JM336" s="86"/>
      <c r="JN336" s="86"/>
      <c r="JO336" s="86"/>
      <c r="JP336" s="86"/>
      <c r="JQ336" s="86"/>
      <c r="JR336" s="86"/>
      <c r="JS336" s="86"/>
      <c r="JT336" s="86"/>
      <c r="JU336" s="86"/>
      <c r="JV336" s="86"/>
      <c r="JW336" s="86"/>
      <c r="JX336" s="86"/>
      <c r="JY336" s="86"/>
      <c r="JZ336" s="86"/>
      <c r="KA336" s="86"/>
      <c r="KB336" s="86"/>
      <c r="KC336" s="86"/>
      <c r="KD336" s="86"/>
      <c r="KE336" s="86"/>
      <c r="KF336" s="106"/>
    </row>
    <row r="337" spans="10:292" ht="15.75" hidden="1" customHeight="1" x14ac:dyDescent="0.45">
      <c r="DA337" s="95"/>
      <c r="DB337" s="96"/>
      <c r="DC337" s="96"/>
      <c r="DD337" s="96"/>
      <c r="DE337" s="96"/>
      <c r="DF337" s="96"/>
      <c r="DG337" s="96"/>
      <c r="EX337" s="96"/>
      <c r="EY337" s="96"/>
      <c r="EZ337" s="96"/>
      <c r="FA337" s="96"/>
      <c r="FB337" s="96"/>
      <c r="FC337" s="96"/>
      <c r="FD337" s="96"/>
      <c r="FE337" s="96"/>
      <c r="FF337" s="96"/>
      <c r="FG337" s="96"/>
      <c r="FH337" s="96"/>
      <c r="GA337" s="36"/>
      <c r="GB337" s="39"/>
      <c r="GC337" s="39"/>
      <c r="GD337" s="39"/>
      <c r="GE337" s="39"/>
      <c r="GF337" s="39"/>
      <c r="GG337" s="39"/>
      <c r="GH337" s="39"/>
      <c r="GI337" s="39"/>
      <c r="GJ337" s="39"/>
      <c r="GK337" s="39"/>
      <c r="GL337" s="39"/>
      <c r="GM337" s="39"/>
      <c r="GN337" s="39"/>
      <c r="GO337" s="39"/>
      <c r="GP337" s="39"/>
      <c r="GQ337" s="42"/>
      <c r="IA337" s="105"/>
      <c r="IB337" s="86"/>
      <c r="IC337" s="86"/>
      <c r="ID337" s="86"/>
      <c r="IE337" s="86"/>
      <c r="IF337" s="86"/>
      <c r="IG337" s="86"/>
      <c r="IH337" s="86"/>
      <c r="II337" s="86"/>
      <c r="IJ337" s="86"/>
      <c r="IK337" s="86"/>
      <c r="IL337" s="86"/>
      <c r="IM337" s="86"/>
      <c r="IN337" s="86"/>
      <c r="IO337" s="86"/>
      <c r="IP337" s="86"/>
      <c r="IQ337" s="86"/>
      <c r="IR337" s="86"/>
      <c r="IS337" s="86"/>
      <c r="IT337" s="86"/>
      <c r="IU337" s="86"/>
      <c r="IV337" s="106"/>
      <c r="IY337" s="105"/>
      <c r="IZ337" s="86"/>
      <c r="JA337" s="86"/>
      <c r="JB337" s="86"/>
      <c r="JC337" s="86"/>
      <c r="JD337" s="86"/>
      <c r="JE337" s="86"/>
      <c r="JF337" s="86"/>
      <c r="JG337" s="86"/>
      <c r="JH337" s="86"/>
      <c r="JI337" s="86"/>
      <c r="JJ337" s="86"/>
      <c r="JK337" s="86"/>
      <c r="JL337" s="86"/>
      <c r="JM337" s="86"/>
      <c r="JN337" s="86"/>
      <c r="JO337" s="86"/>
      <c r="JP337" s="86"/>
      <c r="JQ337" s="86"/>
      <c r="JR337" s="86"/>
      <c r="JS337" s="86"/>
      <c r="JT337" s="86"/>
      <c r="JU337" s="86"/>
      <c r="JV337" s="86"/>
      <c r="JW337" s="86"/>
      <c r="JX337" s="86"/>
      <c r="JY337" s="86"/>
      <c r="JZ337" s="86"/>
      <c r="KA337" s="86"/>
      <c r="KB337" s="86"/>
      <c r="KC337" s="86"/>
      <c r="KD337" s="86"/>
      <c r="KE337" s="86"/>
      <c r="KF337" s="106"/>
    </row>
    <row r="338" spans="10:292" ht="15.75" hidden="1" customHeight="1" x14ac:dyDescent="0.45">
      <c r="DA338" s="95"/>
      <c r="DB338" s="96"/>
      <c r="DC338" s="96"/>
      <c r="DD338" s="96"/>
      <c r="DE338" s="96"/>
      <c r="DF338" s="96"/>
      <c r="DG338" s="96"/>
      <c r="EX338" s="96"/>
      <c r="EY338" s="96"/>
      <c r="EZ338" s="96"/>
      <c r="FA338" s="96"/>
      <c r="FB338" s="96"/>
      <c r="FC338" s="96"/>
      <c r="FD338" s="96"/>
      <c r="FE338" s="96"/>
      <c r="FF338" s="96"/>
      <c r="FG338" s="96"/>
      <c r="FH338" s="96"/>
      <c r="GA338" s="36"/>
      <c r="GB338" s="39"/>
      <c r="GC338" s="39"/>
      <c r="GD338" s="39"/>
      <c r="GE338" s="39"/>
      <c r="GF338" s="39"/>
      <c r="GG338" s="39"/>
      <c r="GH338" s="39"/>
      <c r="GI338" s="39"/>
      <c r="GJ338" s="39"/>
      <c r="GK338" s="39"/>
      <c r="GL338" s="39"/>
      <c r="GM338" s="39"/>
      <c r="GN338" s="39"/>
      <c r="GO338" s="39"/>
      <c r="GP338" s="39"/>
      <c r="GQ338" s="42"/>
      <c r="IA338" s="105"/>
      <c r="IB338" s="86"/>
      <c r="IC338" s="86"/>
      <c r="ID338" s="86"/>
      <c r="IE338" s="86"/>
      <c r="IF338" s="86"/>
      <c r="IG338" s="86"/>
      <c r="IH338" s="86"/>
      <c r="II338" s="86"/>
      <c r="IJ338" s="86"/>
      <c r="IK338" s="86"/>
      <c r="IL338" s="86"/>
      <c r="IM338" s="86"/>
      <c r="IN338" s="86"/>
      <c r="IO338" s="86"/>
      <c r="IP338" s="86"/>
      <c r="IQ338" s="86"/>
      <c r="IR338" s="86"/>
      <c r="IS338" s="86"/>
      <c r="IT338" s="86"/>
      <c r="IU338" s="86"/>
      <c r="IV338" s="106"/>
      <c r="IY338" s="105"/>
      <c r="IZ338" s="86"/>
      <c r="JA338" s="86"/>
      <c r="JB338" s="86"/>
      <c r="JC338" s="86"/>
      <c r="JD338" s="86"/>
      <c r="JE338" s="86"/>
      <c r="JF338" s="86"/>
      <c r="JG338" s="86"/>
      <c r="JH338" s="86"/>
      <c r="JI338" s="86"/>
      <c r="JJ338" s="86"/>
      <c r="JK338" s="86"/>
      <c r="JL338" s="86"/>
      <c r="JM338" s="86"/>
      <c r="JN338" s="86"/>
      <c r="JO338" s="86"/>
      <c r="JP338" s="86"/>
      <c r="JQ338" s="86"/>
      <c r="JR338" s="86"/>
      <c r="JS338" s="86"/>
      <c r="JT338" s="86"/>
      <c r="JU338" s="86"/>
      <c r="JV338" s="86"/>
      <c r="JW338" s="86"/>
      <c r="JX338" s="86"/>
      <c r="JY338" s="86"/>
      <c r="JZ338" s="86"/>
      <c r="KA338" s="86"/>
      <c r="KB338" s="86"/>
      <c r="KC338" s="86"/>
      <c r="KD338" s="86"/>
      <c r="KE338" s="86"/>
      <c r="KF338" s="106"/>
    </row>
    <row r="339" spans="10:292" ht="15.75" hidden="1" customHeight="1" x14ac:dyDescent="0.45">
      <c r="DA339" s="95"/>
      <c r="DB339" s="96"/>
      <c r="DC339" s="96"/>
      <c r="DD339" s="96"/>
      <c r="DE339" s="96"/>
      <c r="DF339" s="96"/>
      <c r="DG339" s="96"/>
      <c r="EX339" s="96"/>
      <c r="EY339" s="96"/>
      <c r="EZ339" s="96"/>
      <c r="FA339" s="96"/>
      <c r="FB339" s="96"/>
      <c r="FC339" s="96"/>
      <c r="FD339" s="96"/>
      <c r="FE339" s="96"/>
      <c r="FF339" s="96"/>
      <c r="FG339" s="96"/>
      <c r="FH339" s="96"/>
      <c r="GA339" s="36"/>
      <c r="GB339" s="39"/>
      <c r="GC339" s="39"/>
      <c r="GD339" s="39"/>
      <c r="GE339" s="39"/>
      <c r="GF339" s="39"/>
      <c r="GG339" s="39"/>
      <c r="GH339" s="39"/>
      <c r="GI339" s="39"/>
      <c r="GJ339" s="39"/>
      <c r="GK339" s="39"/>
      <c r="GL339" s="39"/>
      <c r="GM339" s="39"/>
      <c r="GN339" s="39"/>
      <c r="GO339" s="39"/>
      <c r="GP339" s="39"/>
      <c r="GQ339" s="42"/>
      <c r="IA339" s="105"/>
      <c r="IB339" s="86"/>
      <c r="IC339" s="86"/>
      <c r="ID339" s="86"/>
      <c r="IE339" s="86"/>
      <c r="IF339" s="86"/>
      <c r="IG339" s="86"/>
      <c r="IH339" s="86"/>
      <c r="II339" s="86"/>
      <c r="IJ339" s="86"/>
      <c r="IK339" s="86"/>
      <c r="IL339" s="86"/>
      <c r="IM339" s="86"/>
      <c r="IN339" s="86"/>
      <c r="IO339" s="86"/>
      <c r="IP339" s="86"/>
      <c r="IQ339" s="86"/>
      <c r="IR339" s="86"/>
      <c r="IS339" s="86"/>
      <c r="IT339" s="86"/>
      <c r="IU339" s="86"/>
      <c r="IV339" s="106"/>
      <c r="IY339" s="105"/>
      <c r="IZ339" s="86"/>
      <c r="JA339" s="86"/>
      <c r="JB339" s="86"/>
      <c r="JC339" s="86"/>
      <c r="JD339" s="86"/>
      <c r="JE339" s="86"/>
      <c r="JF339" s="86"/>
      <c r="JG339" s="86"/>
      <c r="JH339" s="86"/>
      <c r="JI339" s="86"/>
      <c r="JJ339" s="86"/>
      <c r="JK339" s="86"/>
      <c r="JL339" s="86"/>
      <c r="JM339" s="86"/>
      <c r="JN339" s="86"/>
      <c r="JO339" s="86"/>
      <c r="JP339" s="86"/>
      <c r="JQ339" s="86"/>
      <c r="JR339" s="86"/>
      <c r="JS339" s="86"/>
      <c r="JT339" s="86"/>
      <c r="JU339" s="86"/>
      <c r="JV339" s="86"/>
      <c r="JW339" s="86"/>
      <c r="JX339" s="86"/>
      <c r="JY339" s="86"/>
      <c r="JZ339" s="86"/>
      <c r="KA339" s="86"/>
      <c r="KB339" s="86"/>
      <c r="KC339" s="86"/>
      <c r="KD339" s="86"/>
      <c r="KE339" s="86"/>
      <c r="KF339" s="106"/>
    </row>
    <row r="340" spans="10:292" ht="15.75" hidden="1" customHeight="1" x14ac:dyDescent="0.45">
      <c r="DA340" s="95"/>
      <c r="DB340" s="96"/>
      <c r="DC340" s="96"/>
      <c r="DD340" s="96"/>
      <c r="DE340" s="96"/>
      <c r="DF340" s="96"/>
      <c r="DG340" s="96"/>
      <c r="EX340" s="96"/>
      <c r="EY340" s="96"/>
      <c r="EZ340" s="96"/>
      <c r="FA340" s="96"/>
      <c r="FB340" s="96"/>
      <c r="FC340" s="96"/>
      <c r="FD340" s="96"/>
      <c r="FE340" s="96"/>
      <c r="FF340" s="96"/>
      <c r="FG340" s="96"/>
      <c r="FH340" s="96"/>
      <c r="GA340" s="36"/>
      <c r="GB340" s="39"/>
      <c r="GC340" s="39"/>
      <c r="GD340" s="39"/>
      <c r="GE340" s="39"/>
      <c r="GF340" s="39"/>
      <c r="GG340" s="39"/>
      <c r="GH340" s="39"/>
      <c r="GI340" s="39"/>
      <c r="GJ340" s="39"/>
      <c r="GK340" s="39"/>
      <c r="GL340" s="39"/>
      <c r="GM340" s="39"/>
      <c r="GN340" s="39"/>
      <c r="GO340" s="39"/>
      <c r="GP340" s="39"/>
      <c r="GQ340" s="42"/>
      <c r="IA340" s="105"/>
      <c r="IB340" s="86"/>
      <c r="IC340" s="86"/>
      <c r="ID340" s="86"/>
      <c r="IE340" s="86"/>
      <c r="IF340" s="86"/>
      <c r="IG340" s="86"/>
      <c r="IH340" s="86"/>
      <c r="II340" s="86"/>
      <c r="IJ340" s="86"/>
      <c r="IK340" s="86"/>
      <c r="IL340" s="86"/>
      <c r="IM340" s="86"/>
      <c r="IN340" s="86"/>
      <c r="IO340" s="86"/>
      <c r="IP340" s="86"/>
      <c r="IQ340" s="86"/>
      <c r="IR340" s="86"/>
      <c r="IS340" s="86"/>
      <c r="IT340" s="86"/>
      <c r="IU340" s="86"/>
      <c r="IV340" s="106"/>
      <c r="IY340" s="105"/>
      <c r="IZ340" s="86"/>
      <c r="JA340" s="86"/>
      <c r="JB340" s="86"/>
      <c r="JC340" s="86"/>
      <c r="JD340" s="86"/>
      <c r="JE340" s="86"/>
      <c r="JF340" s="86"/>
      <c r="JG340" s="86"/>
      <c r="JH340" s="86"/>
      <c r="JI340" s="86"/>
      <c r="JJ340" s="86"/>
      <c r="JK340" s="86"/>
      <c r="JL340" s="86"/>
      <c r="JM340" s="86"/>
      <c r="JN340" s="86"/>
      <c r="JO340" s="86"/>
      <c r="JP340" s="86"/>
      <c r="JQ340" s="86"/>
      <c r="JR340" s="86"/>
      <c r="JS340" s="86"/>
      <c r="JT340" s="86"/>
      <c r="JU340" s="86"/>
      <c r="JV340" s="86"/>
      <c r="JW340" s="86"/>
      <c r="JX340" s="86"/>
      <c r="JY340" s="86"/>
      <c r="JZ340" s="86"/>
      <c r="KA340" s="86"/>
      <c r="KB340" s="86"/>
      <c r="KC340" s="86"/>
      <c r="KD340" s="86"/>
      <c r="KE340" s="86"/>
      <c r="KF340" s="106"/>
    </row>
    <row r="341" spans="10:292" ht="15.75" hidden="1" customHeight="1" x14ac:dyDescent="0.45">
      <c r="J341" s="3"/>
      <c r="DA341" s="95"/>
      <c r="DB341" s="96"/>
      <c r="DC341" s="96"/>
      <c r="DD341" s="96"/>
      <c r="DE341" s="96"/>
      <c r="DF341" s="96"/>
      <c r="DG341" s="96"/>
      <c r="EX341" s="96"/>
      <c r="EY341" s="96"/>
      <c r="EZ341" s="96"/>
      <c r="FA341" s="96"/>
      <c r="FB341" s="96"/>
      <c r="FC341" s="96"/>
      <c r="FD341" s="96"/>
      <c r="FE341" s="96"/>
      <c r="FF341" s="96"/>
      <c r="FG341" s="96"/>
      <c r="FH341" s="96"/>
      <c r="GA341" s="36"/>
      <c r="GB341" s="39"/>
      <c r="GC341" s="39"/>
      <c r="GD341" s="39"/>
      <c r="GE341" s="39"/>
      <c r="GF341" s="39"/>
      <c r="GG341" s="39"/>
      <c r="GH341" s="39"/>
      <c r="GI341" s="39"/>
      <c r="GJ341" s="39"/>
      <c r="GK341" s="39"/>
      <c r="GL341" s="39"/>
      <c r="GM341" s="39"/>
      <c r="GN341" s="39"/>
      <c r="GO341" s="39"/>
      <c r="GP341" s="39"/>
      <c r="GQ341" s="42"/>
      <c r="IA341" s="105"/>
      <c r="IB341" s="86"/>
      <c r="IC341" s="86"/>
      <c r="ID341" s="86"/>
      <c r="IE341" s="86"/>
      <c r="IF341" s="86"/>
      <c r="IG341" s="86"/>
      <c r="IH341" s="86"/>
      <c r="II341" s="86"/>
      <c r="IJ341" s="86"/>
      <c r="IK341" s="86"/>
      <c r="IL341" s="86"/>
      <c r="IM341" s="86"/>
      <c r="IN341" s="86"/>
      <c r="IO341" s="86"/>
      <c r="IP341" s="86"/>
      <c r="IQ341" s="86"/>
      <c r="IR341" s="86"/>
      <c r="IS341" s="86"/>
      <c r="IT341" s="86"/>
      <c r="IU341" s="86"/>
      <c r="IV341" s="106"/>
      <c r="IY341" s="105"/>
      <c r="IZ341" s="86"/>
      <c r="JA341" s="86"/>
      <c r="JB341" s="86"/>
      <c r="JC341" s="86"/>
      <c r="JD341" s="86"/>
      <c r="JE341" s="86"/>
      <c r="JF341" s="86"/>
      <c r="JG341" s="86"/>
      <c r="JH341" s="86"/>
      <c r="JI341" s="86"/>
      <c r="JJ341" s="86"/>
      <c r="JK341" s="86"/>
      <c r="JL341" s="86"/>
      <c r="JM341" s="86"/>
      <c r="JN341" s="86"/>
      <c r="JO341" s="86"/>
      <c r="JP341" s="86"/>
      <c r="JQ341" s="86"/>
      <c r="JR341" s="86"/>
      <c r="JS341" s="86"/>
      <c r="JT341" s="86"/>
      <c r="JU341" s="86"/>
      <c r="JV341" s="86"/>
      <c r="JW341" s="86"/>
      <c r="JX341" s="86"/>
      <c r="JY341" s="86"/>
      <c r="JZ341" s="86"/>
      <c r="KA341" s="86"/>
      <c r="KB341" s="86"/>
      <c r="KC341" s="86"/>
      <c r="KD341" s="86"/>
      <c r="KE341" s="86"/>
      <c r="KF341" s="106"/>
    </row>
    <row r="342" spans="10:292" ht="15.75" hidden="1" customHeight="1" x14ac:dyDescent="0.45">
      <c r="DA342" s="95"/>
      <c r="DB342" s="96"/>
      <c r="DC342" s="96"/>
      <c r="DD342" s="96"/>
      <c r="DE342" s="96"/>
      <c r="DF342" s="96"/>
      <c r="DG342" s="96"/>
      <c r="EX342" s="96"/>
      <c r="EY342" s="96"/>
      <c r="EZ342" s="96"/>
      <c r="FA342" s="96"/>
      <c r="FB342" s="96"/>
      <c r="FC342" s="96"/>
      <c r="FD342" s="96"/>
      <c r="FE342" s="96"/>
      <c r="FF342" s="96"/>
      <c r="FG342" s="96"/>
      <c r="FH342" s="96"/>
      <c r="GA342" s="36"/>
      <c r="GB342" s="39"/>
      <c r="GC342" s="39"/>
      <c r="GD342" s="39"/>
      <c r="GE342" s="39"/>
      <c r="GF342" s="39"/>
      <c r="GG342" s="39"/>
      <c r="GH342" s="39"/>
      <c r="GI342" s="39"/>
      <c r="GJ342" s="39"/>
      <c r="GK342" s="39"/>
      <c r="GL342" s="39"/>
      <c r="GM342" s="39"/>
      <c r="GN342" s="39"/>
      <c r="GO342" s="39"/>
      <c r="GP342" s="39"/>
      <c r="GQ342" s="42"/>
      <c r="IA342" s="105"/>
      <c r="IB342" s="86"/>
      <c r="IC342" s="86"/>
      <c r="ID342" s="86"/>
      <c r="IE342" s="86"/>
      <c r="IF342" s="86"/>
      <c r="IG342" s="86"/>
      <c r="IH342" s="86"/>
      <c r="II342" s="86"/>
      <c r="IJ342" s="86"/>
      <c r="IK342" s="86"/>
      <c r="IL342" s="86"/>
      <c r="IM342" s="86"/>
      <c r="IN342" s="86"/>
      <c r="IO342" s="86"/>
      <c r="IP342" s="86"/>
      <c r="IQ342" s="86"/>
      <c r="IR342" s="86"/>
      <c r="IS342" s="86"/>
      <c r="IT342" s="86"/>
      <c r="IU342" s="86"/>
      <c r="IV342" s="106"/>
      <c r="IY342" s="105"/>
      <c r="IZ342" s="86"/>
      <c r="JA342" s="86"/>
      <c r="JB342" s="86"/>
      <c r="JC342" s="86"/>
      <c r="JD342" s="86"/>
      <c r="JE342" s="86"/>
      <c r="JF342" s="86"/>
      <c r="JG342" s="86"/>
      <c r="JH342" s="86"/>
      <c r="JI342" s="86"/>
      <c r="JJ342" s="86"/>
      <c r="JK342" s="86"/>
      <c r="JL342" s="86"/>
      <c r="JM342" s="86"/>
      <c r="JN342" s="86"/>
      <c r="JO342" s="86"/>
      <c r="JP342" s="86"/>
      <c r="JQ342" s="86"/>
      <c r="JR342" s="86"/>
      <c r="JS342" s="86"/>
      <c r="JT342" s="86"/>
      <c r="JU342" s="86"/>
      <c r="JV342" s="86"/>
      <c r="JW342" s="86"/>
      <c r="JX342" s="86"/>
      <c r="JY342" s="86"/>
      <c r="JZ342" s="86"/>
      <c r="KA342" s="86"/>
      <c r="KB342" s="86"/>
      <c r="KC342" s="86"/>
      <c r="KD342" s="86"/>
      <c r="KE342" s="86"/>
      <c r="KF342" s="106"/>
    </row>
    <row r="343" spans="10:292" ht="15.75" hidden="1" customHeight="1" x14ac:dyDescent="0.45">
      <c r="DA343" s="95"/>
      <c r="DB343" s="96"/>
      <c r="DC343" s="96"/>
      <c r="DD343" s="96"/>
      <c r="DE343" s="96"/>
      <c r="DF343" s="96"/>
      <c r="DG343" s="96"/>
      <c r="EX343" s="96"/>
      <c r="EY343" s="96"/>
      <c r="EZ343" s="96"/>
      <c r="FA343" s="96"/>
      <c r="FB343" s="96"/>
      <c r="FC343" s="96"/>
      <c r="FD343" s="96"/>
      <c r="FE343" s="96"/>
      <c r="FF343" s="96"/>
      <c r="FG343" s="96"/>
      <c r="FH343" s="96"/>
      <c r="GA343" s="36"/>
      <c r="GB343" s="39"/>
      <c r="GC343" s="39"/>
      <c r="GD343" s="39"/>
      <c r="GE343" s="39"/>
      <c r="GF343" s="39"/>
      <c r="GG343" s="39"/>
      <c r="GH343" s="39"/>
      <c r="GI343" s="39"/>
      <c r="GJ343" s="39"/>
      <c r="GK343" s="39"/>
      <c r="GL343" s="39"/>
      <c r="GM343" s="39"/>
      <c r="GN343" s="39"/>
      <c r="GO343" s="39"/>
      <c r="GP343" s="39"/>
      <c r="GQ343" s="42"/>
      <c r="IA343" s="105"/>
      <c r="IB343" s="86"/>
      <c r="IC343" s="86"/>
      <c r="ID343" s="86"/>
      <c r="IE343" s="86"/>
      <c r="IF343" s="86"/>
      <c r="IG343" s="86"/>
      <c r="IH343" s="86"/>
      <c r="II343" s="86"/>
      <c r="IJ343" s="86"/>
      <c r="IK343" s="86"/>
      <c r="IL343" s="86"/>
      <c r="IM343" s="86"/>
      <c r="IN343" s="86"/>
      <c r="IO343" s="86"/>
      <c r="IP343" s="86"/>
      <c r="IQ343" s="86"/>
      <c r="IR343" s="86"/>
      <c r="IS343" s="86"/>
      <c r="IT343" s="86"/>
      <c r="IU343" s="86"/>
      <c r="IV343" s="106"/>
      <c r="IY343" s="105"/>
      <c r="IZ343" s="86"/>
      <c r="JA343" s="86"/>
      <c r="JB343" s="86"/>
      <c r="JC343" s="86"/>
      <c r="JD343" s="86"/>
      <c r="JE343" s="86"/>
      <c r="JF343" s="86"/>
      <c r="JG343" s="86"/>
      <c r="JH343" s="86"/>
      <c r="JI343" s="86"/>
      <c r="JJ343" s="86"/>
      <c r="JK343" s="86"/>
      <c r="JL343" s="86"/>
      <c r="JM343" s="86"/>
      <c r="JN343" s="86"/>
      <c r="JO343" s="86"/>
      <c r="JP343" s="86"/>
      <c r="JQ343" s="86"/>
      <c r="JR343" s="86"/>
      <c r="JS343" s="86"/>
      <c r="JT343" s="86"/>
      <c r="JU343" s="86"/>
      <c r="JV343" s="86"/>
      <c r="JW343" s="86"/>
      <c r="JX343" s="86"/>
      <c r="JY343" s="86"/>
      <c r="JZ343" s="86"/>
      <c r="KA343" s="86"/>
      <c r="KB343" s="86"/>
      <c r="KC343" s="86"/>
      <c r="KD343" s="86"/>
      <c r="KE343" s="86"/>
      <c r="KF343" s="106"/>
    </row>
    <row r="344" spans="10:292" ht="15.75" hidden="1" customHeight="1" x14ac:dyDescent="0.45">
      <c r="K344" s="2"/>
      <c r="DA344" s="95"/>
      <c r="DB344" s="96"/>
      <c r="DC344" s="96"/>
      <c r="DD344" s="96"/>
      <c r="DE344" s="96"/>
      <c r="DF344" s="96"/>
      <c r="DG344" s="96"/>
      <c r="EX344" s="96"/>
      <c r="EY344" s="96"/>
      <c r="EZ344" s="96"/>
      <c r="FA344" s="96"/>
      <c r="FB344" s="96"/>
      <c r="FC344" s="96"/>
      <c r="FD344" s="96"/>
      <c r="FE344" s="96"/>
      <c r="FF344" s="96"/>
      <c r="FG344" s="96"/>
      <c r="FH344" s="96"/>
      <c r="GA344" s="36"/>
      <c r="GB344" s="39"/>
      <c r="GC344" s="39"/>
      <c r="GD344" s="39"/>
      <c r="GE344" s="39"/>
      <c r="GF344" s="39"/>
      <c r="GG344" s="39"/>
      <c r="GH344" s="39"/>
      <c r="GI344" s="39"/>
      <c r="GJ344" s="39"/>
      <c r="GK344" s="39"/>
      <c r="GL344" s="39"/>
      <c r="GM344" s="39"/>
      <c r="GN344" s="39"/>
      <c r="GO344" s="39"/>
      <c r="GP344" s="39"/>
      <c r="GQ344" s="42"/>
      <c r="IA344" s="105"/>
      <c r="IB344" s="86"/>
      <c r="IC344" s="86"/>
      <c r="ID344" s="86"/>
      <c r="IE344" s="86"/>
      <c r="IF344" s="86"/>
      <c r="IG344" s="86"/>
      <c r="IH344" s="86"/>
      <c r="II344" s="86"/>
      <c r="IJ344" s="86"/>
      <c r="IK344" s="86"/>
      <c r="IL344" s="86"/>
      <c r="IM344" s="86"/>
      <c r="IN344" s="86"/>
      <c r="IO344" s="86"/>
      <c r="IP344" s="86"/>
      <c r="IQ344" s="86"/>
      <c r="IR344" s="86"/>
      <c r="IS344" s="86"/>
      <c r="IT344" s="86"/>
      <c r="IU344" s="86"/>
      <c r="IV344" s="106"/>
      <c r="IY344" s="105"/>
      <c r="IZ344" s="86"/>
      <c r="JA344" s="86"/>
      <c r="JB344" s="86"/>
      <c r="JC344" s="86"/>
      <c r="JD344" s="86"/>
      <c r="JE344" s="86"/>
      <c r="JF344" s="86"/>
      <c r="JG344" s="86"/>
      <c r="JH344" s="86"/>
      <c r="JI344" s="86"/>
      <c r="JJ344" s="86"/>
      <c r="JK344" s="86"/>
      <c r="JL344" s="86"/>
      <c r="JM344" s="86"/>
      <c r="JN344" s="86"/>
      <c r="JO344" s="86"/>
      <c r="JP344" s="86"/>
      <c r="JQ344" s="86"/>
      <c r="JR344" s="86"/>
      <c r="JS344" s="86"/>
      <c r="JT344" s="86"/>
      <c r="JU344" s="86"/>
      <c r="JV344" s="86"/>
      <c r="JW344" s="86"/>
      <c r="JX344" s="86"/>
      <c r="JY344" s="86"/>
      <c r="JZ344" s="86"/>
      <c r="KA344" s="86"/>
      <c r="KB344" s="86"/>
      <c r="KC344" s="86"/>
      <c r="KD344" s="86"/>
      <c r="KE344" s="86"/>
      <c r="KF344" s="106"/>
    </row>
    <row r="345" spans="10:292" ht="15.75" hidden="1" customHeight="1" x14ac:dyDescent="0.45">
      <c r="K345" s="2"/>
      <c r="DA345" s="95"/>
      <c r="DB345" s="96"/>
      <c r="DC345" s="96"/>
      <c r="DD345" s="96"/>
      <c r="DE345" s="96"/>
      <c r="DF345" s="96"/>
      <c r="DG345" s="96"/>
      <c r="EX345" s="96"/>
      <c r="EY345" s="96"/>
      <c r="EZ345" s="96"/>
      <c r="FA345" s="96"/>
      <c r="FB345" s="96"/>
      <c r="FC345" s="96"/>
      <c r="FD345" s="96"/>
      <c r="FE345" s="96"/>
      <c r="FF345" s="96"/>
      <c r="FG345" s="96"/>
      <c r="FH345" s="96"/>
      <c r="GA345" s="36"/>
      <c r="GB345" s="39"/>
      <c r="GC345" s="39"/>
      <c r="GD345" s="39"/>
      <c r="GE345" s="39"/>
      <c r="GF345" s="39"/>
      <c r="GG345" s="39"/>
      <c r="GH345" s="39"/>
      <c r="GI345" s="39"/>
      <c r="GJ345" s="39"/>
      <c r="GK345" s="39"/>
      <c r="GL345" s="39"/>
      <c r="GM345" s="39"/>
      <c r="GN345" s="39"/>
      <c r="GO345" s="39"/>
      <c r="GP345" s="39"/>
      <c r="GQ345" s="42"/>
      <c r="IA345" s="105"/>
      <c r="IB345" s="86"/>
      <c r="IC345" s="86"/>
      <c r="ID345" s="86"/>
      <c r="IE345" s="86"/>
      <c r="IF345" s="86"/>
      <c r="IG345" s="86"/>
      <c r="IH345" s="86"/>
      <c r="II345" s="86"/>
      <c r="IJ345" s="86"/>
      <c r="IK345" s="86"/>
      <c r="IL345" s="86"/>
      <c r="IM345" s="86"/>
      <c r="IN345" s="86"/>
      <c r="IO345" s="86"/>
      <c r="IP345" s="86"/>
      <c r="IQ345" s="86"/>
      <c r="IR345" s="86"/>
      <c r="IS345" s="86"/>
      <c r="IT345" s="86"/>
      <c r="IU345" s="86"/>
      <c r="IV345" s="106"/>
      <c r="IY345" s="105"/>
      <c r="IZ345" s="86"/>
      <c r="JA345" s="86"/>
      <c r="JB345" s="86"/>
      <c r="JC345" s="86"/>
      <c r="JD345" s="86"/>
      <c r="JE345" s="86"/>
      <c r="JF345" s="86"/>
      <c r="JG345" s="86"/>
      <c r="JH345" s="86"/>
      <c r="JI345" s="86"/>
      <c r="JJ345" s="86"/>
      <c r="JK345" s="86"/>
      <c r="JL345" s="86"/>
      <c r="JM345" s="86"/>
      <c r="JN345" s="86"/>
      <c r="JO345" s="86"/>
      <c r="JP345" s="86"/>
      <c r="JQ345" s="86"/>
      <c r="JR345" s="86"/>
      <c r="JS345" s="86"/>
      <c r="JT345" s="86"/>
      <c r="JU345" s="86"/>
      <c r="JV345" s="86"/>
      <c r="JW345" s="86"/>
      <c r="JX345" s="86"/>
      <c r="JY345" s="86"/>
      <c r="JZ345" s="86"/>
      <c r="KA345" s="86"/>
      <c r="KB345" s="86"/>
      <c r="KC345" s="86"/>
      <c r="KD345" s="86"/>
      <c r="KE345" s="86"/>
      <c r="KF345" s="106"/>
    </row>
    <row r="346" spans="10:292" ht="15.75" hidden="1" customHeight="1" x14ac:dyDescent="0.45">
      <c r="DA346" s="95"/>
      <c r="DB346" s="96"/>
      <c r="DC346" s="96"/>
      <c r="DD346" s="96"/>
      <c r="DE346" s="96"/>
      <c r="DF346" s="96"/>
      <c r="DG346" s="96"/>
      <c r="EX346" s="96"/>
      <c r="EY346" s="96"/>
      <c r="EZ346" s="96"/>
      <c r="FA346" s="96"/>
      <c r="FB346" s="96"/>
      <c r="FC346" s="96"/>
      <c r="FD346" s="96"/>
      <c r="FE346" s="96"/>
      <c r="FF346" s="96"/>
      <c r="FG346" s="96"/>
      <c r="FH346" s="96"/>
      <c r="GA346" s="36"/>
      <c r="GB346" s="39"/>
      <c r="GC346" s="39"/>
      <c r="GD346" s="39"/>
      <c r="GE346" s="39"/>
      <c r="GF346" s="39"/>
      <c r="GG346" s="39"/>
      <c r="GH346" s="39"/>
      <c r="GI346" s="39"/>
      <c r="GJ346" s="39"/>
      <c r="GK346" s="39"/>
      <c r="GL346" s="39"/>
      <c r="GM346" s="39"/>
      <c r="GN346" s="39"/>
      <c r="GO346" s="39"/>
      <c r="GP346" s="39"/>
      <c r="GQ346" s="42"/>
      <c r="IA346" s="105"/>
      <c r="IB346" s="86"/>
      <c r="IC346" s="86"/>
      <c r="ID346" s="86"/>
      <c r="IE346" s="86"/>
      <c r="IF346" s="86"/>
      <c r="IG346" s="86"/>
      <c r="IH346" s="86"/>
      <c r="II346" s="86"/>
      <c r="IJ346" s="86"/>
      <c r="IK346" s="86"/>
      <c r="IL346" s="86"/>
      <c r="IM346" s="86"/>
      <c r="IN346" s="86"/>
      <c r="IO346" s="86"/>
      <c r="IP346" s="86"/>
      <c r="IQ346" s="86"/>
      <c r="IR346" s="86"/>
      <c r="IS346" s="86"/>
      <c r="IT346" s="86"/>
      <c r="IU346" s="86"/>
      <c r="IV346" s="106"/>
      <c r="IY346" s="105"/>
      <c r="IZ346" s="86"/>
      <c r="JA346" s="86"/>
      <c r="JB346" s="86"/>
      <c r="JC346" s="86"/>
      <c r="JD346" s="86"/>
      <c r="JE346" s="86"/>
      <c r="JF346" s="86"/>
      <c r="JG346" s="86"/>
      <c r="JH346" s="86"/>
      <c r="JI346" s="86"/>
      <c r="JJ346" s="86"/>
      <c r="JK346" s="86"/>
      <c r="JL346" s="86"/>
      <c r="JM346" s="86"/>
      <c r="JN346" s="86"/>
      <c r="JO346" s="86"/>
      <c r="JP346" s="86"/>
      <c r="JQ346" s="86"/>
      <c r="JR346" s="86"/>
      <c r="JS346" s="86"/>
      <c r="JT346" s="86"/>
      <c r="JU346" s="86"/>
      <c r="JV346" s="86"/>
      <c r="JW346" s="86"/>
      <c r="JX346" s="86"/>
      <c r="JY346" s="86"/>
      <c r="JZ346" s="86"/>
      <c r="KA346" s="86"/>
      <c r="KB346" s="86"/>
      <c r="KC346" s="86"/>
      <c r="KD346" s="86"/>
      <c r="KE346" s="86"/>
      <c r="KF346" s="106"/>
    </row>
    <row r="347" spans="10:292" ht="15.75" hidden="1" customHeight="1" x14ac:dyDescent="0.45">
      <c r="DA347" s="95"/>
      <c r="DB347" s="96"/>
      <c r="DC347" s="96"/>
      <c r="DD347" s="96"/>
      <c r="DE347" s="96"/>
      <c r="DF347" s="96"/>
      <c r="DG347" s="96"/>
      <c r="EX347" s="96"/>
      <c r="EY347" s="96"/>
      <c r="EZ347" s="96"/>
      <c r="FA347" s="96"/>
      <c r="FB347" s="96"/>
      <c r="FC347" s="96"/>
      <c r="FD347" s="96"/>
      <c r="FE347" s="96"/>
      <c r="FF347" s="96"/>
      <c r="FG347" s="96"/>
      <c r="FH347" s="96"/>
      <c r="GA347" s="36"/>
      <c r="GB347" s="39"/>
      <c r="GC347" s="39"/>
      <c r="GD347" s="39"/>
      <c r="GE347" s="39"/>
      <c r="GF347" s="39"/>
      <c r="GG347" s="39"/>
      <c r="GH347" s="39"/>
      <c r="GI347" s="39"/>
      <c r="GJ347" s="39"/>
      <c r="GK347" s="39"/>
      <c r="GL347" s="39"/>
      <c r="GM347" s="39"/>
      <c r="GN347" s="39"/>
      <c r="GO347" s="39"/>
      <c r="GP347" s="39"/>
      <c r="GQ347" s="42"/>
      <c r="IA347" s="105"/>
      <c r="IB347" s="86"/>
      <c r="IC347" s="86"/>
      <c r="ID347" s="86"/>
      <c r="IE347" s="86"/>
      <c r="IF347" s="86"/>
      <c r="IG347" s="86"/>
      <c r="IH347" s="86"/>
      <c r="II347" s="86"/>
      <c r="IJ347" s="86"/>
      <c r="IK347" s="86"/>
      <c r="IL347" s="86"/>
      <c r="IM347" s="86"/>
      <c r="IN347" s="86"/>
      <c r="IO347" s="86"/>
      <c r="IP347" s="86"/>
      <c r="IQ347" s="86"/>
      <c r="IR347" s="86"/>
      <c r="IS347" s="86"/>
      <c r="IT347" s="86"/>
      <c r="IU347" s="86"/>
      <c r="IV347" s="106"/>
      <c r="IY347" s="105"/>
      <c r="IZ347" s="86"/>
      <c r="JA347" s="86"/>
      <c r="JB347" s="86"/>
      <c r="JC347" s="86"/>
      <c r="JD347" s="86"/>
      <c r="JE347" s="86"/>
      <c r="JF347" s="86"/>
      <c r="JG347" s="86"/>
      <c r="JH347" s="86"/>
      <c r="JI347" s="86"/>
      <c r="JJ347" s="86"/>
      <c r="JK347" s="86"/>
      <c r="JL347" s="86"/>
      <c r="JM347" s="86"/>
      <c r="JN347" s="86"/>
      <c r="JO347" s="86"/>
      <c r="JP347" s="86"/>
      <c r="JQ347" s="86"/>
      <c r="JR347" s="86"/>
      <c r="JS347" s="86"/>
      <c r="JT347" s="86"/>
      <c r="JU347" s="86"/>
      <c r="JV347" s="86"/>
      <c r="JW347" s="86"/>
      <c r="JX347" s="86"/>
      <c r="JY347" s="86"/>
      <c r="JZ347" s="86"/>
      <c r="KA347" s="86"/>
      <c r="KB347" s="86"/>
      <c r="KC347" s="86"/>
      <c r="KD347" s="86"/>
      <c r="KE347" s="86"/>
      <c r="KF347" s="106"/>
    </row>
    <row r="348" spans="10:292" ht="15.75" hidden="1" customHeight="1" x14ac:dyDescent="0.45">
      <c r="DA348" s="95"/>
      <c r="DB348" s="96"/>
      <c r="DC348" s="96"/>
      <c r="DD348" s="96"/>
      <c r="DE348" s="96"/>
      <c r="DF348" s="96"/>
      <c r="DG348" s="96"/>
      <c r="EX348" s="96"/>
      <c r="EY348" s="96"/>
      <c r="EZ348" s="96"/>
      <c r="FA348" s="96"/>
      <c r="FB348" s="96"/>
      <c r="FC348" s="96"/>
      <c r="FD348" s="96"/>
      <c r="FE348" s="96"/>
      <c r="FF348" s="96"/>
      <c r="FG348" s="96"/>
      <c r="FH348" s="96"/>
      <c r="GA348" s="36"/>
      <c r="GB348" s="39"/>
      <c r="GC348" s="39"/>
      <c r="GD348" s="39"/>
      <c r="GE348" s="39"/>
      <c r="GF348" s="39"/>
      <c r="GG348" s="39"/>
      <c r="GH348" s="39"/>
      <c r="GI348" s="39"/>
      <c r="GJ348" s="39"/>
      <c r="GK348" s="39"/>
      <c r="GL348" s="39"/>
      <c r="GM348" s="39"/>
      <c r="GN348" s="39"/>
      <c r="GO348" s="39"/>
      <c r="GP348" s="39"/>
      <c r="GQ348" s="42"/>
      <c r="IA348" s="105"/>
      <c r="IB348" s="86"/>
      <c r="IC348" s="86"/>
      <c r="ID348" s="86"/>
      <c r="IE348" s="86"/>
      <c r="IF348" s="86"/>
      <c r="IG348" s="86"/>
      <c r="IH348" s="86"/>
      <c r="II348" s="86"/>
      <c r="IJ348" s="86"/>
      <c r="IK348" s="86"/>
      <c r="IL348" s="86"/>
      <c r="IM348" s="86"/>
      <c r="IN348" s="86"/>
      <c r="IO348" s="86"/>
      <c r="IP348" s="86"/>
      <c r="IQ348" s="86"/>
      <c r="IR348" s="86"/>
      <c r="IS348" s="86"/>
      <c r="IT348" s="86"/>
      <c r="IU348" s="86"/>
      <c r="IV348" s="106"/>
      <c r="IY348" s="105"/>
      <c r="IZ348" s="86"/>
      <c r="JA348" s="86"/>
      <c r="JB348" s="86"/>
      <c r="JC348" s="86"/>
      <c r="JD348" s="86"/>
      <c r="JE348" s="86"/>
      <c r="JF348" s="86"/>
      <c r="JG348" s="86"/>
      <c r="JH348" s="86"/>
      <c r="JI348" s="86"/>
      <c r="JJ348" s="86"/>
      <c r="JK348" s="86"/>
      <c r="JL348" s="86"/>
      <c r="JM348" s="86"/>
      <c r="JN348" s="86"/>
      <c r="JO348" s="86"/>
      <c r="JP348" s="86"/>
      <c r="JQ348" s="86"/>
      <c r="JR348" s="86"/>
      <c r="JS348" s="86"/>
      <c r="JT348" s="86"/>
      <c r="JU348" s="86"/>
      <c r="JV348" s="86"/>
      <c r="JW348" s="86"/>
      <c r="JX348" s="86"/>
      <c r="JY348" s="86"/>
      <c r="JZ348" s="86"/>
      <c r="KA348" s="86"/>
      <c r="KB348" s="86"/>
      <c r="KC348" s="86"/>
      <c r="KD348" s="86"/>
      <c r="KE348" s="86"/>
      <c r="KF348" s="106"/>
    </row>
    <row r="349" spans="10:292" ht="15.75" hidden="1" customHeight="1" x14ac:dyDescent="0.45">
      <c r="L349" s="73"/>
      <c r="M349" s="7"/>
      <c r="N349" s="7"/>
      <c r="O349" s="7"/>
      <c r="P349" s="7"/>
      <c r="Q349" s="7"/>
      <c r="R349" s="7"/>
      <c r="S349" s="7"/>
      <c r="T349" s="76"/>
      <c r="U349" s="76"/>
      <c r="DA349" s="95"/>
      <c r="DB349" s="96"/>
      <c r="DC349" s="96"/>
      <c r="DD349" s="96"/>
      <c r="DE349" s="96"/>
      <c r="DF349" s="96"/>
      <c r="DG349" s="96"/>
      <c r="EX349" s="96"/>
      <c r="EY349" s="96"/>
      <c r="EZ349" s="96"/>
      <c r="FA349" s="96"/>
      <c r="FB349" s="96"/>
      <c r="FC349" s="96"/>
      <c r="FD349" s="96"/>
      <c r="FE349" s="96"/>
      <c r="FF349" s="96"/>
      <c r="FG349" s="96"/>
      <c r="FH349" s="96"/>
      <c r="IA349" s="105"/>
      <c r="IB349" s="86"/>
      <c r="IC349" s="86"/>
      <c r="ID349" s="86"/>
      <c r="IE349" s="86"/>
      <c r="IF349" s="86"/>
      <c r="IG349" s="86"/>
      <c r="IH349" s="86"/>
      <c r="II349" s="86"/>
      <c r="IJ349" s="86"/>
      <c r="IK349" s="86"/>
      <c r="IL349" s="86"/>
      <c r="IM349" s="86"/>
      <c r="IN349" s="86"/>
      <c r="IO349" s="86"/>
      <c r="IP349" s="86"/>
      <c r="IQ349" s="86"/>
      <c r="IR349" s="86"/>
      <c r="IS349" s="86"/>
      <c r="IT349" s="86"/>
      <c r="IU349" s="86"/>
      <c r="IV349" s="106"/>
      <c r="IY349" s="105"/>
      <c r="IZ349" s="86"/>
      <c r="JA349" s="86"/>
      <c r="JB349" s="86"/>
      <c r="JC349" s="86"/>
      <c r="JD349" s="86"/>
      <c r="JE349" s="86"/>
      <c r="JF349" s="86"/>
      <c r="JG349" s="86"/>
      <c r="JH349" s="86"/>
      <c r="JI349" s="86"/>
      <c r="JJ349" s="86"/>
      <c r="JK349" s="86"/>
      <c r="JL349" s="86"/>
      <c r="JM349" s="86"/>
      <c r="JN349" s="86"/>
      <c r="JO349" s="86"/>
      <c r="JP349" s="86"/>
      <c r="JQ349" s="86"/>
      <c r="JR349" s="86"/>
      <c r="JS349" s="86"/>
      <c r="JT349" s="86"/>
      <c r="JU349" s="86"/>
      <c r="JV349" s="86"/>
      <c r="JW349" s="86"/>
      <c r="JX349" s="86"/>
      <c r="JY349" s="86"/>
      <c r="JZ349" s="86"/>
      <c r="KA349" s="86"/>
      <c r="KB349" s="86"/>
      <c r="KC349" s="86"/>
      <c r="KD349" s="86"/>
      <c r="KE349" s="86"/>
      <c r="KF349" s="106"/>
    </row>
    <row r="350" spans="10:292" ht="15.75" hidden="1" customHeight="1" x14ac:dyDescent="0.45">
      <c r="L350" s="73"/>
      <c r="M350" s="7"/>
      <c r="N350" s="7"/>
      <c r="O350" s="7"/>
      <c r="P350" s="7"/>
      <c r="Q350" s="7"/>
      <c r="R350" s="7"/>
      <c r="S350" s="7"/>
      <c r="T350" s="76"/>
      <c r="U350" s="76"/>
      <c r="DA350" s="95"/>
      <c r="DB350" s="96"/>
      <c r="DC350" s="96"/>
      <c r="DD350" s="96"/>
      <c r="DE350" s="96"/>
      <c r="DF350" s="96"/>
      <c r="DG350" s="96"/>
      <c r="EX350" s="96"/>
      <c r="EY350" s="96"/>
      <c r="EZ350" s="96"/>
      <c r="FA350" s="96"/>
      <c r="FB350" s="96"/>
      <c r="FC350" s="96"/>
      <c r="FD350" s="96"/>
      <c r="FE350" s="96"/>
      <c r="FF350" s="96"/>
      <c r="FG350" s="96"/>
      <c r="FH350" s="96"/>
      <c r="IA350" s="105"/>
      <c r="IB350" s="86"/>
      <c r="IC350" s="86"/>
      <c r="ID350" s="86"/>
      <c r="IE350" s="86"/>
      <c r="IF350" s="86"/>
      <c r="IG350" s="86"/>
      <c r="IH350" s="86"/>
      <c r="II350" s="86"/>
      <c r="IJ350" s="86"/>
      <c r="IK350" s="86"/>
      <c r="IL350" s="86"/>
      <c r="IM350" s="86"/>
      <c r="IN350" s="86"/>
      <c r="IO350" s="86"/>
      <c r="IP350" s="86"/>
      <c r="IQ350" s="86"/>
      <c r="IR350" s="86"/>
      <c r="IS350" s="86"/>
      <c r="IT350" s="86"/>
      <c r="IU350" s="86"/>
      <c r="IV350" s="106"/>
      <c r="IY350" s="105"/>
      <c r="IZ350" s="86"/>
      <c r="JA350" s="86"/>
      <c r="JB350" s="86"/>
      <c r="JC350" s="86"/>
      <c r="JD350" s="86"/>
      <c r="JE350" s="86"/>
      <c r="JF350" s="86"/>
      <c r="JG350" s="86"/>
      <c r="JH350" s="86"/>
      <c r="JI350" s="86"/>
      <c r="JJ350" s="86"/>
      <c r="JK350" s="86"/>
      <c r="JL350" s="86"/>
      <c r="JM350" s="86"/>
      <c r="JN350" s="86"/>
      <c r="JO350" s="86"/>
      <c r="JP350" s="86"/>
      <c r="JQ350" s="86"/>
      <c r="JR350" s="86"/>
      <c r="JS350" s="86"/>
      <c r="JT350" s="86"/>
      <c r="JU350" s="86"/>
      <c r="JV350" s="86"/>
      <c r="JW350" s="86"/>
      <c r="JX350" s="86"/>
      <c r="JY350" s="86"/>
      <c r="JZ350" s="86"/>
      <c r="KA350" s="86"/>
      <c r="KB350" s="86"/>
      <c r="KC350" s="86"/>
      <c r="KD350" s="86"/>
      <c r="KE350" s="86"/>
      <c r="KF350" s="106"/>
    </row>
    <row r="351" spans="10:292" ht="15.75" hidden="1" customHeight="1" x14ac:dyDescent="0.45">
      <c r="DA351" s="95"/>
      <c r="DB351" s="96"/>
      <c r="DC351" s="96"/>
      <c r="DD351" s="96"/>
      <c r="DE351" s="96"/>
      <c r="DF351" s="96"/>
      <c r="DG351" s="96"/>
      <c r="EX351" s="96"/>
      <c r="EY351" s="96"/>
      <c r="EZ351" s="96"/>
      <c r="FA351" s="96"/>
      <c r="FB351" s="96"/>
      <c r="FC351" s="96"/>
      <c r="FD351" s="96"/>
      <c r="FE351" s="96"/>
      <c r="FF351" s="96"/>
      <c r="FG351" s="96"/>
      <c r="FH351" s="96"/>
      <c r="IA351" s="105"/>
      <c r="IB351" s="86"/>
      <c r="IC351" s="86"/>
      <c r="ID351" s="86"/>
      <c r="IE351" s="86"/>
      <c r="IF351" s="86"/>
      <c r="IG351" s="86"/>
      <c r="IH351" s="86"/>
      <c r="II351" s="86"/>
      <c r="IJ351" s="86"/>
      <c r="IK351" s="86"/>
      <c r="IL351" s="86"/>
      <c r="IM351" s="86"/>
      <c r="IN351" s="86"/>
      <c r="IO351" s="86"/>
      <c r="IP351" s="86"/>
      <c r="IQ351" s="86"/>
      <c r="IR351" s="86"/>
      <c r="IS351" s="86"/>
      <c r="IT351" s="86"/>
      <c r="IU351" s="86"/>
      <c r="IV351" s="106"/>
      <c r="IY351" s="105"/>
      <c r="IZ351" s="86"/>
      <c r="JA351" s="86"/>
      <c r="JB351" s="86"/>
      <c r="JC351" s="86"/>
      <c r="JD351" s="86"/>
      <c r="JE351" s="86"/>
      <c r="JF351" s="86"/>
      <c r="JG351" s="86"/>
      <c r="JH351" s="86"/>
      <c r="JI351" s="86"/>
      <c r="JJ351" s="86"/>
      <c r="JK351" s="86"/>
      <c r="JL351" s="86"/>
      <c r="JM351" s="86"/>
      <c r="JN351" s="86"/>
      <c r="JO351" s="86"/>
      <c r="JP351" s="86"/>
      <c r="JQ351" s="86"/>
      <c r="JR351" s="86"/>
      <c r="JS351" s="86"/>
      <c r="JT351" s="86"/>
      <c r="JU351" s="86"/>
      <c r="JV351" s="86"/>
      <c r="JW351" s="86"/>
      <c r="JX351" s="86"/>
      <c r="JY351" s="86"/>
      <c r="JZ351" s="86"/>
      <c r="KA351" s="86"/>
      <c r="KB351" s="86"/>
      <c r="KC351" s="86"/>
      <c r="KD351" s="86"/>
      <c r="KE351" s="86"/>
      <c r="KF351" s="106"/>
    </row>
    <row r="352" spans="10:292" ht="15.75" hidden="1" customHeight="1" x14ac:dyDescent="0.45">
      <c r="DA352" s="95"/>
      <c r="DB352" s="96"/>
      <c r="DC352" s="96"/>
      <c r="DD352" s="96"/>
      <c r="DE352" s="96"/>
      <c r="DF352" s="96"/>
      <c r="DG352" s="96"/>
      <c r="EX352" s="96"/>
      <c r="EY352" s="96"/>
      <c r="EZ352" s="96"/>
      <c r="FA352" s="96"/>
      <c r="FB352" s="96"/>
      <c r="FC352" s="96"/>
      <c r="FD352" s="96"/>
      <c r="FE352" s="96"/>
      <c r="FF352" s="96"/>
      <c r="FG352" s="96"/>
      <c r="FH352" s="96"/>
      <c r="IA352" s="105"/>
      <c r="IB352" s="86"/>
      <c r="IC352" s="86"/>
      <c r="ID352" s="86"/>
      <c r="IE352" s="86"/>
      <c r="IF352" s="86"/>
      <c r="IG352" s="86"/>
      <c r="IH352" s="86"/>
      <c r="II352" s="86"/>
      <c r="IJ352" s="86"/>
      <c r="IK352" s="86"/>
      <c r="IL352" s="86"/>
      <c r="IM352" s="86"/>
      <c r="IN352" s="86"/>
      <c r="IO352" s="86"/>
      <c r="IP352" s="86"/>
      <c r="IQ352" s="86"/>
      <c r="IR352" s="86"/>
      <c r="IS352" s="86"/>
      <c r="IT352" s="86"/>
      <c r="IU352" s="86"/>
      <c r="IV352" s="106"/>
      <c r="IY352" s="105"/>
      <c r="IZ352" s="86"/>
      <c r="JA352" s="86"/>
      <c r="JB352" s="86"/>
      <c r="JC352" s="86"/>
      <c r="JD352" s="86"/>
      <c r="JE352" s="86"/>
      <c r="JF352" s="86"/>
      <c r="JG352" s="86"/>
      <c r="JH352" s="86"/>
      <c r="JI352" s="86"/>
      <c r="JJ352" s="86"/>
      <c r="JK352" s="86"/>
      <c r="JL352" s="86"/>
      <c r="JM352" s="86"/>
      <c r="JN352" s="86"/>
      <c r="JO352" s="86"/>
      <c r="JP352" s="86"/>
      <c r="JQ352" s="86"/>
      <c r="JR352" s="86"/>
      <c r="JS352" s="86"/>
      <c r="JT352" s="86"/>
      <c r="JU352" s="86"/>
      <c r="JV352" s="86"/>
      <c r="JW352" s="86"/>
      <c r="JX352" s="86"/>
      <c r="JY352" s="86"/>
      <c r="JZ352" s="86"/>
      <c r="KA352" s="86"/>
      <c r="KB352" s="86"/>
      <c r="KC352" s="86"/>
      <c r="KD352" s="86"/>
      <c r="KE352" s="86"/>
      <c r="KF352" s="106"/>
    </row>
    <row r="353" spans="105:292" ht="15.75" hidden="1" customHeight="1" x14ac:dyDescent="0.45">
      <c r="DA353" s="95"/>
      <c r="DB353" s="96"/>
      <c r="DC353" s="96"/>
      <c r="DD353" s="96"/>
      <c r="DE353" s="96"/>
      <c r="DF353" s="96"/>
      <c r="DG353" s="96"/>
      <c r="EX353" s="96"/>
      <c r="EY353" s="96"/>
      <c r="EZ353" s="96"/>
      <c r="FA353" s="96"/>
      <c r="FB353" s="96"/>
      <c r="FC353" s="96"/>
      <c r="FD353" s="96"/>
      <c r="FE353" s="96"/>
      <c r="FF353" s="96"/>
      <c r="FG353" s="96"/>
      <c r="FH353" s="96"/>
      <c r="IA353" s="105"/>
      <c r="IB353" s="86"/>
      <c r="IC353" s="86"/>
      <c r="ID353" s="86"/>
      <c r="IE353" s="86"/>
      <c r="IF353" s="86"/>
      <c r="IG353" s="86"/>
      <c r="IH353" s="86"/>
      <c r="II353" s="86"/>
      <c r="IJ353" s="86"/>
      <c r="IK353" s="86"/>
      <c r="IL353" s="86"/>
      <c r="IM353" s="86"/>
      <c r="IN353" s="86"/>
      <c r="IO353" s="86"/>
      <c r="IP353" s="86"/>
      <c r="IQ353" s="86"/>
      <c r="IR353" s="86"/>
      <c r="IS353" s="86"/>
      <c r="IT353" s="86"/>
      <c r="IU353" s="86"/>
      <c r="IV353" s="106"/>
      <c r="IY353" s="105"/>
      <c r="IZ353" s="86"/>
      <c r="JA353" s="86"/>
      <c r="JB353" s="86"/>
      <c r="JC353" s="86"/>
      <c r="JD353" s="86"/>
      <c r="JE353" s="86"/>
      <c r="JF353" s="86"/>
      <c r="JG353" s="86"/>
      <c r="JH353" s="86"/>
      <c r="JI353" s="86"/>
      <c r="JJ353" s="86"/>
      <c r="JK353" s="86"/>
      <c r="JL353" s="86"/>
      <c r="JM353" s="86"/>
      <c r="JN353" s="86"/>
      <c r="JO353" s="86"/>
      <c r="JP353" s="86"/>
      <c r="JQ353" s="86"/>
      <c r="JR353" s="86"/>
      <c r="JS353" s="86"/>
      <c r="JT353" s="86"/>
      <c r="JU353" s="86"/>
      <c r="JV353" s="86"/>
      <c r="JW353" s="86"/>
      <c r="JX353" s="86"/>
      <c r="JY353" s="86"/>
      <c r="JZ353" s="86"/>
      <c r="KA353" s="86"/>
      <c r="KB353" s="86"/>
      <c r="KC353" s="86"/>
      <c r="KD353" s="86"/>
      <c r="KE353" s="86"/>
      <c r="KF353" s="106"/>
    </row>
    <row r="354" spans="105:292" ht="15.75" hidden="1" customHeight="1" x14ac:dyDescent="0.45">
      <c r="DA354" s="95"/>
      <c r="DB354" s="96"/>
      <c r="DC354" s="96"/>
      <c r="DD354" s="96"/>
      <c r="DE354" s="96"/>
      <c r="DF354" s="96"/>
      <c r="DG354" s="96"/>
      <c r="EX354" s="96"/>
      <c r="EY354" s="96"/>
      <c r="EZ354" s="96"/>
      <c r="FA354" s="96"/>
      <c r="FB354" s="96"/>
      <c r="FC354" s="96"/>
      <c r="FD354" s="96"/>
      <c r="FE354" s="96"/>
      <c r="FF354" s="96"/>
      <c r="FG354" s="96"/>
      <c r="FH354" s="96"/>
      <c r="IA354" s="105"/>
      <c r="IB354" s="86"/>
      <c r="IC354" s="86"/>
      <c r="ID354" s="86"/>
      <c r="IE354" s="86"/>
      <c r="IF354" s="86"/>
      <c r="IG354" s="86"/>
      <c r="IH354" s="86"/>
      <c r="II354" s="86"/>
      <c r="IJ354" s="86"/>
      <c r="IK354" s="86"/>
      <c r="IL354" s="86"/>
      <c r="IM354" s="86"/>
      <c r="IN354" s="86"/>
      <c r="IO354" s="86"/>
      <c r="IP354" s="86"/>
      <c r="IQ354" s="86"/>
      <c r="IR354" s="86"/>
      <c r="IS354" s="86"/>
      <c r="IT354" s="86"/>
      <c r="IU354" s="86"/>
      <c r="IV354" s="106"/>
      <c r="IY354" s="105"/>
      <c r="IZ354" s="86"/>
      <c r="JA354" s="86"/>
      <c r="JB354" s="86"/>
      <c r="JC354" s="86"/>
      <c r="JD354" s="86"/>
      <c r="JE354" s="86"/>
      <c r="JF354" s="86"/>
      <c r="JG354" s="86"/>
      <c r="JH354" s="86"/>
      <c r="JI354" s="86"/>
      <c r="JJ354" s="86"/>
      <c r="JK354" s="86"/>
      <c r="JL354" s="86"/>
      <c r="JM354" s="86"/>
      <c r="JN354" s="86"/>
      <c r="JO354" s="86"/>
      <c r="JP354" s="86"/>
      <c r="JQ354" s="86"/>
      <c r="JR354" s="86"/>
      <c r="JS354" s="86"/>
      <c r="JT354" s="86"/>
      <c r="JU354" s="86"/>
      <c r="JV354" s="86"/>
      <c r="JW354" s="86"/>
      <c r="JX354" s="86"/>
      <c r="JY354" s="86"/>
      <c r="JZ354" s="86"/>
      <c r="KA354" s="86"/>
      <c r="KB354" s="86"/>
      <c r="KC354" s="86"/>
      <c r="KD354" s="86"/>
      <c r="KE354" s="86"/>
      <c r="KF354" s="106"/>
    </row>
    <row r="355" spans="105:292" ht="15.75" hidden="1" customHeight="1" x14ac:dyDescent="0.45">
      <c r="DA355" s="95"/>
      <c r="DB355" s="96"/>
      <c r="DC355" s="96"/>
      <c r="DD355" s="96"/>
      <c r="DE355" s="96"/>
      <c r="DF355" s="96"/>
      <c r="DG355" s="96"/>
      <c r="EX355" s="96"/>
      <c r="EY355" s="96"/>
      <c r="EZ355" s="96"/>
      <c r="FA355" s="96"/>
      <c r="FB355" s="96"/>
      <c r="FC355" s="96"/>
      <c r="FD355" s="96"/>
      <c r="FE355" s="96"/>
      <c r="FF355" s="96"/>
      <c r="FG355" s="96"/>
      <c r="FH355" s="96"/>
      <c r="IA355" s="105"/>
      <c r="IB355" s="86"/>
      <c r="IC355" s="86"/>
      <c r="ID355" s="86"/>
      <c r="IE355" s="86"/>
      <c r="IF355" s="86"/>
      <c r="IG355" s="86"/>
      <c r="IH355" s="86"/>
      <c r="II355" s="86"/>
      <c r="IJ355" s="86"/>
      <c r="IK355" s="86"/>
      <c r="IL355" s="86"/>
      <c r="IM355" s="86"/>
      <c r="IN355" s="86"/>
      <c r="IO355" s="86"/>
      <c r="IP355" s="86"/>
      <c r="IQ355" s="86"/>
      <c r="IR355" s="86"/>
      <c r="IS355" s="86"/>
      <c r="IT355" s="86"/>
      <c r="IU355" s="86"/>
      <c r="IV355" s="106"/>
      <c r="IY355" s="105"/>
      <c r="IZ355" s="86"/>
      <c r="JA355" s="86"/>
      <c r="JB355" s="86"/>
      <c r="JC355" s="86"/>
      <c r="JD355" s="86"/>
      <c r="JE355" s="86"/>
      <c r="JF355" s="86"/>
      <c r="JG355" s="86"/>
      <c r="JH355" s="86"/>
      <c r="JI355" s="86"/>
      <c r="JJ355" s="86"/>
      <c r="JK355" s="86"/>
      <c r="JL355" s="86"/>
      <c r="JM355" s="86"/>
      <c r="JN355" s="86"/>
      <c r="JO355" s="86"/>
      <c r="JP355" s="86"/>
      <c r="JQ355" s="86"/>
      <c r="JR355" s="86"/>
      <c r="JS355" s="86"/>
      <c r="JT355" s="86"/>
      <c r="JU355" s="86"/>
      <c r="JV355" s="86"/>
      <c r="JW355" s="86"/>
      <c r="JX355" s="86"/>
      <c r="JY355" s="86"/>
      <c r="JZ355" s="86"/>
      <c r="KA355" s="86"/>
      <c r="KB355" s="86"/>
      <c r="KC355" s="86"/>
      <c r="KD355" s="86"/>
      <c r="KE355" s="86"/>
      <c r="KF355" s="106"/>
    </row>
    <row r="356" spans="105:292" ht="15.75" hidden="1" customHeight="1" x14ac:dyDescent="0.45">
      <c r="DA356" s="95"/>
      <c r="DB356" s="96"/>
      <c r="DC356" s="96"/>
      <c r="DD356" s="96"/>
      <c r="DE356" s="96"/>
      <c r="DF356" s="96"/>
      <c r="DG356" s="96"/>
      <c r="EX356" s="96"/>
      <c r="EY356" s="96"/>
      <c r="EZ356" s="96"/>
      <c r="FA356" s="96"/>
      <c r="FB356" s="96"/>
      <c r="FC356" s="96"/>
      <c r="FD356" s="96"/>
      <c r="FE356" s="96"/>
      <c r="FF356" s="96"/>
      <c r="FG356" s="96"/>
      <c r="FH356" s="96"/>
      <c r="IA356" s="105"/>
      <c r="IB356" s="86"/>
      <c r="IC356" s="86"/>
      <c r="ID356" s="86"/>
      <c r="IE356" s="86"/>
      <c r="IF356" s="86"/>
      <c r="IG356" s="86"/>
      <c r="IH356" s="86"/>
      <c r="II356" s="86"/>
      <c r="IJ356" s="86"/>
      <c r="IK356" s="86"/>
      <c r="IL356" s="86"/>
      <c r="IM356" s="86"/>
      <c r="IN356" s="86"/>
      <c r="IO356" s="86"/>
      <c r="IP356" s="86"/>
      <c r="IQ356" s="86"/>
      <c r="IR356" s="86"/>
      <c r="IS356" s="86"/>
      <c r="IT356" s="86"/>
      <c r="IU356" s="86"/>
      <c r="IV356" s="106"/>
      <c r="IY356" s="105"/>
      <c r="IZ356" s="86"/>
      <c r="JA356" s="86"/>
      <c r="JB356" s="86"/>
      <c r="JC356" s="86"/>
      <c r="JD356" s="86"/>
      <c r="JE356" s="86"/>
      <c r="JF356" s="86"/>
      <c r="JG356" s="86"/>
      <c r="JH356" s="86"/>
      <c r="JI356" s="86"/>
      <c r="JJ356" s="86"/>
      <c r="JK356" s="86"/>
      <c r="JL356" s="86"/>
      <c r="JM356" s="86"/>
      <c r="JN356" s="86"/>
      <c r="JO356" s="86"/>
      <c r="JP356" s="86"/>
      <c r="JQ356" s="86"/>
      <c r="JR356" s="86"/>
      <c r="JS356" s="86"/>
      <c r="JT356" s="86"/>
      <c r="JU356" s="86"/>
      <c r="JV356" s="86"/>
      <c r="JW356" s="86"/>
      <c r="JX356" s="86"/>
      <c r="JY356" s="86"/>
      <c r="JZ356" s="86"/>
      <c r="KA356" s="86"/>
      <c r="KB356" s="86"/>
      <c r="KC356" s="86"/>
      <c r="KD356" s="86"/>
      <c r="KE356" s="86"/>
      <c r="KF356" s="106"/>
    </row>
    <row r="357" spans="105:292" ht="15.75" hidden="1" customHeight="1" x14ac:dyDescent="0.45">
      <c r="DA357" s="95"/>
      <c r="DB357" s="96"/>
      <c r="DC357" s="96"/>
      <c r="DD357" s="96"/>
      <c r="DE357" s="96"/>
      <c r="DF357" s="96"/>
      <c r="DG357" s="96"/>
      <c r="EX357" s="96"/>
      <c r="EY357" s="96"/>
      <c r="EZ357" s="96"/>
      <c r="FA357" s="96"/>
      <c r="FB357" s="96"/>
      <c r="FC357" s="96"/>
      <c r="FD357" s="96"/>
      <c r="FE357" s="96"/>
      <c r="FF357" s="96"/>
      <c r="FG357" s="96"/>
      <c r="FH357" s="96"/>
      <c r="IA357" s="105"/>
      <c r="IB357" s="86"/>
      <c r="IC357" s="86"/>
      <c r="ID357" s="86"/>
      <c r="IE357" s="86"/>
      <c r="IF357" s="86"/>
      <c r="IG357" s="86"/>
      <c r="IH357" s="86"/>
      <c r="II357" s="86"/>
      <c r="IJ357" s="86"/>
      <c r="IK357" s="86"/>
      <c r="IL357" s="86"/>
      <c r="IM357" s="86"/>
      <c r="IN357" s="86"/>
      <c r="IO357" s="86"/>
      <c r="IP357" s="86"/>
      <c r="IQ357" s="86"/>
      <c r="IR357" s="86"/>
      <c r="IS357" s="86"/>
      <c r="IT357" s="86"/>
      <c r="IU357" s="86"/>
      <c r="IV357" s="106"/>
      <c r="IY357" s="105"/>
      <c r="IZ357" s="86"/>
      <c r="JA357" s="86"/>
      <c r="JB357" s="86"/>
      <c r="JC357" s="86"/>
      <c r="JD357" s="86"/>
      <c r="JE357" s="86"/>
      <c r="JF357" s="86"/>
      <c r="JG357" s="86"/>
      <c r="JH357" s="86"/>
      <c r="JI357" s="86"/>
      <c r="JJ357" s="86"/>
      <c r="JK357" s="86"/>
      <c r="JL357" s="86"/>
      <c r="JM357" s="86"/>
      <c r="JN357" s="86"/>
      <c r="JO357" s="86"/>
      <c r="JP357" s="86"/>
      <c r="JQ357" s="86"/>
      <c r="JR357" s="86"/>
      <c r="JS357" s="86"/>
      <c r="JT357" s="86"/>
      <c r="JU357" s="86"/>
      <c r="JV357" s="86"/>
      <c r="JW357" s="86"/>
      <c r="JX357" s="86"/>
      <c r="JY357" s="86"/>
      <c r="JZ357" s="86"/>
      <c r="KA357" s="86"/>
      <c r="KB357" s="86"/>
      <c r="KC357" s="86"/>
      <c r="KD357" s="86"/>
      <c r="KE357" s="86"/>
      <c r="KF357" s="106"/>
    </row>
    <row r="358" spans="105:292" ht="15.75" hidden="1" customHeight="1" x14ac:dyDescent="0.45">
      <c r="DA358" s="95"/>
      <c r="DB358" s="96"/>
      <c r="DC358" s="96"/>
      <c r="DD358" s="96"/>
      <c r="DE358" s="96"/>
      <c r="DF358" s="96"/>
      <c r="DG358" s="96"/>
      <c r="EX358" s="96"/>
      <c r="EY358" s="96"/>
      <c r="EZ358" s="96"/>
      <c r="FA358" s="96"/>
      <c r="FB358" s="96"/>
      <c r="FC358" s="96"/>
      <c r="FD358" s="96"/>
      <c r="FE358" s="96"/>
      <c r="FF358" s="96"/>
      <c r="FG358" s="96"/>
      <c r="FH358" s="96"/>
      <c r="IA358" s="105"/>
      <c r="IB358" s="86"/>
      <c r="IC358" s="86"/>
      <c r="ID358" s="86"/>
      <c r="IE358" s="86"/>
      <c r="IF358" s="86"/>
      <c r="IG358" s="86"/>
      <c r="IH358" s="86"/>
      <c r="II358" s="86"/>
      <c r="IJ358" s="86"/>
      <c r="IK358" s="86"/>
      <c r="IL358" s="86"/>
      <c r="IM358" s="86"/>
      <c r="IN358" s="86"/>
      <c r="IO358" s="86"/>
      <c r="IP358" s="86"/>
      <c r="IQ358" s="86"/>
      <c r="IR358" s="86"/>
      <c r="IS358" s="86"/>
      <c r="IT358" s="86"/>
      <c r="IU358" s="86"/>
      <c r="IV358" s="106"/>
      <c r="IY358" s="105"/>
      <c r="IZ358" s="86"/>
      <c r="JA358" s="86"/>
      <c r="JB358" s="86"/>
      <c r="JC358" s="86"/>
      <c r="JD358" s="86"/>
      <c r="JE358" s="86"/>
      <c r="JF358" s="86"/>
      <c r="JG358" s="86"/>
      <c r="JH358" s="86"/>
      <c r="JI358" s="86"/>
      <c r="JJ358" s="86"/>
      <c r="JK358" s="86"/>
      <c r="JL358" s="86"/>
      <c r="JM358" s="86"/>
      <c r="JN358" s="86"/>
      <c r="JO358" s="86"/>
      <c r="JP358" s="86"/>
      <c r="JQ358" s="86"/>
      <c r="JR358" s="86"/>
      <c r="JS358" s="86"/>
      <c r="JT358" s="86"/>
      <c r="JU358" s="86"/>
      <c r="JV358" s="86"/>
      <c r="JW358" s="86"/>
      <c r="JX358" s="86"/>
      <c r="JY358" s="86"/>
      <c r="JZ358" s="86"/>
      <c r="KA358" s="86"/>
      <c r="KB358" s="86"/>
      <c r="KC358" s="86"/>
      <c r="KD358" s="86"/>
      <c r="KE358" s="86"/>
      <c r="KF358" s="106"/>
    </row>
    <row r="359" spans="105:292" ht="15.75" hidden="1" customHeight="1" x14ac:dyDescent="0.45">
      <c r="DA359" s="95"/>
      <c r="DB359" s="96"/>
      <c r="DC359" s="96"/>
      <c r="DD359" s="96"/>
      <c r="DE359" s="96"/>
      <c r="DF359" s="96"/>
      <c r="DG359" s="96"/>
      <c r="EX359" s="96"/>
      <c r="EY359" s="96"/>
      <c r="EZ359" s="96"/>
      <c r="FA359" s="96"/>
      <c r="FB359" s="96"/>
      <c r="FC359" s="96"/>
      <c r="FD359" s="96"/>
      <c r="FE359" s="96"/>
      <c r="FF359" s="96"/>
      <c r="FG359" s="96"/>
      <c r="FH359" s="96"/>
      <c r="IA359" s="105"/>
      <c r="IB359" s="86"/>
      <c r="IC359" s="86"/>
      <c r="ID359" s="86"/>
      <c r="IE359" s="86"/>
      <c r="IF359" s="86"/>
      <c r="IG359" s="86"/>
      <c r="IH359" s="86"/>
      <c r="II359" s="86"/>
      <c r="IJ359" s="86"/>
      <c r="IK359" s="86"/>
      <c r="IL359" s="86"/>
      <c r="IM359" s="86"/>
      <c r="IN359" s="86"/>
      <c r="IO359" s="86"/>
      <c r="IP359" s="86"/>
      <c r="IQ359" s="86"/>
      <c r="IR359" s="86"/>
      <c r="IS359" s="86"/>
      <c r="IT359" s="86"/>
      <c r="IU359" s="86"/>
      <c r="IV359" s="106"/>
      <c r="IY359" s="105"/>
      <c r="IZ359" s="86"/>
      <c r="JA359" s="86"/>
      <c r="JB359" s="86"/>
      <c r="JC359" s="86"/>
      <c r="JD359" s="86"/>
      <c r="JE359" s="86"/>
      <c r="JF359" s="86"/>
      <c r="JG359" s="86"/>
      <c r="JH359" s="86"/>
      <c r="JI359" s="86"/>
      <c r="JJ359" s="86"/>
      <c r="JK359" s="86"/>
      <c r="JL359" s="86"/>
      <c r="JM359" s="86"/>
      <c r="JN359" s="86"/>
      <c r="JO359" s="86"/>
      <c r="JP359" s="86"/>
      <c r="JQ359" s="86"/>
      <c r="JR359" s="86"/>
      <c r="JS359" s="86"/>
      <c r="JT359" s="86"/>
      <c r="JU359" s="86"/>
      <c r="JV359" s="86"/>
      <c r="JW359" s="86"/>
      <c r="JX359" s="86"/>
      <c r="JY359" s="86"/>
      <c r="JZ359" s="86"/>
      <c r="KA359" s="86"/>
      <c r="KB359" s="86"/>
      <c r="KC359" s="86"/>
      <c r="KD359" s="86"/>
      <c r="KE359" s="86"/>
      <c r="KF359" s="106"/>
    </row>
    <row r="360" spans="105:292" ht="15.75" hidden="1" customHeight="1" x14ac:dyDescent="0.45">
      <c r="DA360" s="95"/>
      <c r="DB360" s="96"/>
      <c r="DC360" s="96"/>
      <c r="DD360" s="96"/>
      <c r="DE360" s="96"/>
      <c r="DF360" s="96"/>
      <c r="DG360" s="96"/>
      <c r="EX360" s="96"/>
      <c r="EY360" s="96"/>
      <c r="EZ360" s="96"/>
      <c r="FA360" s="96"/>
      <c r="FB360" s="96"/>
      <c r="FC360" s="96"/>
      <c r="FD360" s="96"/>
      <c r="FE360" s="96"/>
      <c r="FF360" s="96"/>
      <c r="FG360" s="96"/>
      <c r="FH360" s="96"/>
      <c r="IA360" s="105"/>
      <c r="IB360" s="86"/>
      <c r="IC360" s="86"/>
      <c r="ID360" s="86"/>
      <c r="IE360" s="86"/>
      <c r="IF360" s="86"/>
      <c r="IG360" s="86"/>
      <c r="IH360" s="86"/>
      <c r="II360" s="86"/>
      <c r="IJ360" s="86"/>
      <c r="IK360" s="86"/>
      <c r="IL360" s="86"/>
      <c r="IM360" s="86"/>
      <c r="IN360" s="86"/>
      <c r="IO360" s="86"/>
      <c r="IP360" s="86"/>
      <c r="IQ360" s="86"/>
      <c r="IR360" s="86"/>
      <c r="IS360" s="86"/>
      <c r="IT360" s="86"/>
      <c r="IU360" s="86"/>
      <c r="IV360" s="106"/>
      <c r="IY360" s="105"/>
      <c r="IZ360" s="86"/>
      <c r="JA360" s="86"/>
      <c r="JB360" s="86"/>
      <c r="JC360" s="86"/>
      <c r="JD360" s="86"/>
      <c r="JE360" s="86"/>
      <c r="JF360" s="86"/>
      <c r="JG360" s="86"/>
      <c r="JH360" s="86"/>
      <c r="JI360" s="86"/>
      <c r="JJ360" s="86"/>
      <c r="JK360" s="86"/>
      <c r="JL360" s="86"/>
      <c r="JM360" s="86"/>
      <c r="JN360" s="86"/>
      <c r="JO360" s="86"/>
      <c r="JP360" s="86"/>
      <c r="JQ360" s="86"/>
      <c r="JR360" s="86"/>
      <c r="JS360" s="86"/>
      <c r="JT360" s="86"/>
      <c r="JU360" s="86"/>
      <c r="JV360" s="86"/>
      <c r="JW360" s="86"/>
      <c r="JX360" s="86"/>
      <c r="JY360" s="86"/>
      <c r="JZ360" s="86"/>
      <c r="KA360" s="86"/>
      <c r="KB360" s="86"/>
      <c r="KC360" s="86"/>
      <c r="KD360" s="86"/>
      <c r="KE360" s="86"/>
      <c r="KF360" s="106"/>
    </row>
    <row r="361" spans="105:292" ht="15.75" hidden="1" customHeight="1" x14ac:dyDescent="0.45">
      <c r="DA361" s="95"/>
      <c r="DB361" s="96"/>
      <c r="DC361" s="96"/>
      <c r="DD361" s="96"/>
      <c r="DE361" s="96"/>
      <c r="DF361" s="96"/>
      <c r="DG361" s="96"/>
      <c r="EX361" s="96"/>
      <c r="EY361" s="96"/>
      <c r="EZ361" s="96"/>
      <c r="FA361" s="96"/>
      <c r="FB361" s="96"/>
      <c r="FC361" s="96"/>
      <c r="FD361" s="96"/>
      <c r="FE361" s="96"/>
      <c r="FF361" s="96"/>
      <c r="FG361" s="96"/>
      <c r="FH361" s="96"/>
      <c r="IA361" s="105"/>
      <c r="IB361" s="86"/>
      <c r="IC361" s="86"/>
      <c r="ID361" s="86"/>
      <c r="IE361" s="86"/>
      <c r="IF361" s="86"/>
      <c r="IG361" s="86"/>
      <c r="IH361" s="86"/>
      <c r="II361" s="86"/>
      <c r="IJ361" s="86"/>
      <c r="IK361" s="86"/>
      <c r="IL361" s="86"/>
      <c r="IM361" s="86"/>
      <c r="IN361" s="86"/>
      <c r="IO361" s="86"/>
      <c r="IP361" s="86"/>
      <c r="IQ361" s="86"/>
      <c r="IR361" s="86"/>
      <c r="IS361" s="86"/>
      <c r="IT361" s="86"/>
      <c r="IU361" s="86"/>
      <c r="IV361" s="106"/>
      <c r="IY361" s="105"/>
      <c r="IZ361" s="86"/>
      <c r="JA361" s="86"/>
      <c r="JB361" s="86"/>
      <c r="JC361" s="86"/>
      <c r="JD361" s="86"/>
      <c r="JE361" s="86"/>
      <c r="JF361" s="86"/>
      <c r="JG361" s="86"/>
      <c r="JH361" s="86"/>
      <c r="JI361" s="86"/>
      <c r="JJ361" s="86"/>
      <c r="JK361" s="86"/>
      <c r="JL361" s="86"/>
      <c r="JM361" s="86"/>
      <c r="JN361" s="86"/>
      <c r="JO361" s="86"/>
      <c r="JP361" s="86"/>
      <c r="JQ361" s="86"/>
      <c r="JR361" s="86"/>
      <c r="JS361" s="86"/>
      <c r="JT361" s="86"/>
      <c r="JU361" s="86"/>
      <c r="JV361" s="86"/>
      <c r="JW361" s="86"/>
      <c r="JX361" s="86"/>
      <c r="JY361" s="86"/>
      <c r="JZ361" s="86"/>
      <c r="KA361" s="86"/>
      <c r="KB361" s="86"/>
      <c r="KC361" s="86"/>
      <c r="KD361" s="86"/>
      <c r="KE361" s="86"/>
      <c r="KF361" s="106"/>
    </row>
    <row r="362" spans="105:292" ht="15.75" hidden="1" customHeight="1" x14ac:dyDescent="0.45">
      <c r="DA362" s="95"/>
      <c r="DB362" s="96"/>
      <c r="DC362" s="96"/>
      <c r="DD362" s="96"/>
      <c r="DE362" s="96"/>
      <c r="DF362" s="96"/>
      <c r="DG362" s="96"/>
      <c r="EX362" s="96"/>
      <c r="EY362" s="96"/>
      <c r="EZ362" s="96"/>
      <c r="FA362" s="96"/>
      <c r="FB362" s="96"/>
      <c r="FC362" s="96"/>
      <c r="FD362" s="96"/>
      <c r="FE362" s="96"/>
      <c r="FF362" s="96"/>
      <c r="FG362" s="96"/>
      <c r="FH362" s="96"/>
      <c r="IA362" s="105"/>
      <c r="IB362" s="86"/>
      <c r="IC362" s="86"/>
      <c r="ID362" s="86"/>
      <c r="IE362" s="86"/>
      <c r="IF362" s="86"/>
      <c r="IG362" s="86"/>
      <c r="IH362" s="86"/>
      <c r="II362" s="86"/>
      <c r="IJ362" s="86"/>
      <c r="IK362" s="86"/>
      <c r="IL362" s="86"/>
      <c r="IM362" s="86"/>
      <c r="IN362" s="86"/>
      <c r="IO362" s="86"/>
      <c r="IP362" s="86"/>
      <c r="IQ362" s="86"/>
      <c r="IR362" s="86"/>
      <c r="IS362" s="86"/>
      <c r="IT362" s="86"/>
      <c r="IU362" s="86"/>
      <c r="IV362" s="106"/>
      <c r="IY362" s="105"/>
      <c r="IZ362" s="86"/>
      <c r="JA362" s="86"/>
      <c r="JB362" s="86"/>
      <c r="JC362" s="86"/>
      <c r="JD362" s="86"/>
      <c r="JE362" s="86"/>
      <c r="JF362" s="86"/>
      <c r="JG362" s="86"/>
      <c r="JH362" s="86"/>
      <c r="JI362" s="86"/>
      <c r="JJ362" s="86"/>
      <c r="JK362" s="86"/>
      <c r="JL362" s="86"/>
      <c r="JM362" s="86"/>
      <c r="JN362" s="86"/>
      <c r="JO362" s="86"/>
      <c r="JP362" s="86"/>
      <c r="JQ362" s="86"/>
      <c r="JR362" s="86"/>
      <c r="JS362" s="86"/>
      <c r="JT362" s="86"/>
      <c r="JU362" s="86"/>
      <c r="JV362" s="86"/>
      <c r="JW362" s="86"/>
      <c r="JX362" s="86"/>
      <c r="JY362" s="86"/>
      <c r="JZ362" s="86"/>
      <c r="KA362" s="86"/>
      <c r="KB362" s="86"/>
      <c r="KC362" s="86"/>
      <c r="KD362" s="86"/>
      <c r="KE362" s="86"/>
      <c r="KF362" s="106"/>
    </row>
    <row r="363" spans="105:292" ht="15.75" hidden="1" customHeight="1" x14ac:dyDescent="0.45">
      <c r="DA363" s="95"/>
      <c r="DB363" s="96"/>
      <c r="DC363" s="96"/>
      <c r="DD363" s="96"/>
      <c r="DE363" s="96"/>
      <c r="DF363" s="96"/>
      <c r="DG363" s="96"/>
      <c r="EX363" s="96"/>
      <c r="EY363" s="96"/>
      <c r="EZ363" s="96"/>
      <c r="FA363" s="96"/>
      <c r="FB363" s="96"/>
      <c r="FC363" s="96"/>
      <c r="FD363" s="96"/>
      <c r="FE363" s="96"/>
      <c r="FF363" s="96"/>
      <c r="FG363" s="96"/>
      <c r="FH363" s="96"/>
      <c r="IA363" s="105"/>
      <c r="IB363" s="86"/>
      <c r="IC363" s="86"/>
      <c r="ID363" s="86"/>
      <c r="IE363" s="86"/>
      <c r="IF363" s="86"/>
      <c r="IG363" s="86"/>
      <c r="IH363" s="86"/>
      <c r="II363" s="86"/>
      <c r="IJ363" s="86"/>
      <c r="IK363" s="86"/>
      <c r="IL363" s="86"/>
      <c r="IM363" s="86"/>
      <c r="IN363" s="86"/>
      <c r="IO363" s="86"/>
      <c r="IP363" s="86"/>
      <c r="IQ363" s="86"/>
      <c r="IR363" s="86"/>
      <c r="IS363" s="86"/>
      <c r="IT363" s="86"/>
      <c r="IU363" s="86"/>
      <c r="IV363" s="106"/>
      <c r="IY363" s="105"/>
      <c r="IZ363" s="86"/>
      <c r="JA363" s="86"/>
      <c r="JB363" s="86"/>
      <c r="JC363" s="86"/>
      <c r="JD363" s="86"/>
      <c r="JE363" s="86"/>
      <c r="JF363" s="86"/>
      <c r="JG363" s="86"/>
      <c r="JH363" s="86"/>
      <c r="JI363" s="86"/>
      <c r="JJ363" s="86"/>
      <c r="JK363" s="86"/>
      <c r="JL363" s="86"/>
      <c r="JM363" s="86"/>
      <c r="JN363" s="86"/>
      <c r="JO363" s="86"/>
      <c r="JP363" s="86"/>
      <c r="JQ363" s="86"/>
      <c r="JR363" s="86"/>
      <c r="JS363" s="86"/>
      <c r="JT363" s="86"/>
      <c r="JU363" s="86"/>
      <c r="JV363" s="86"/>
      <c r="JW363" s="86"/>
      <c r="JX363" s="86"/>
      <c r="JY363" s="86"/>
      <c r="JZ363" s="86"/>
      <c r="KA363" s="86"/>
      <c r="KB363" s="86"/>
      <c r="KC363" s="86"/>
      <c r="KD363" s="86"/>
      <c r="KE363" s="86"/>
      <c r="KF363" s="106"/>
    </row>
    <row r="364" spans="105:292" ht="15.75" hidden="1" customHeight="1" x14ac:dyDescent="0.45">
      <c r="DA364" s="95"/>
      <c r="DB364" s="96"/>
      <c r="DC364" s="96"/>
      <c r="DD364" s="96"/>
      <c r="DE364" s="96"/>
      <c r="DF364" s="96"/>
      <c r="DG364" s="96"/>
      <c r="EX364" s="96"/>
      <c r="EY364" s="96"/>
      <c r="EZ364" s="96"/>
      <c r="FA364" s="96"/>
      <c r="FB364" s="96"/>
      <c r="FC364" s="96"/>
      <c r="FD364" s="96"/>
      <c r="FE364" s="96"/>
      <c r="FF364" s="96"/>
      <c r="FG364" s="96"/>
      <c r="FH364" s="96"/>
      <c r="IA364" s="105"/>
      <c r="IB364" s="86"/>
      <c r="IC364" s="86"/>
      <c r="ID364" s="86"/>
      <c r="IE364" s="86"/>
      <c r="IF364" s="86"/>
      <c r="IG364" s="86"/>
      <c r="IH364" s="86"/>
      <c r="II364" s="86"/>
      <c r="IJ364" s="86"/>
      <c r="IK364" s="86"/>
      <c r="IL364" s="86"/>
      <c r="IM364" s="86"/>
      <c r="IN364" s="86"/>
      <c r="IO364" s="86"/>
      <c r="IP364" s="86"/>
      <c r="IQ364" s="86"/>
      <c r="IR364" s="86"/>
      <c r="IS364" s="86"/>
      <c r="IT364" s="86"/>
      <c r="IU364" s="86"/>
      <c r="IV364" s="106"/>
      <c r="IY364" s="105"/>
      <c r="IZ364" s="86"/>
      <c r="JA364" s="86"/>
      <c r="JB364" s="86"/>
      <c r="JC364" s="86"/>
      <c r="JD364" s="86"/>
      <c r="JE364" s="86"/>
      <c r="JF364" s="86"/>
      <c r="JG364" s="86"/>
      <c r="JH364" s="86"/>
      <c r="JI364" s="86"/>
      <c r="JJ364" s="86"/>
      <c r="JK364" s="86"/>
      <c r="JL364" s="86"/>
      <c r="JM364" s="86"/>
      <c r="JN364" s="86"/>
      <c r="JO364" s="86"/>
      <c r="JP364" s="86"/>
      <c r="JQ364" s="86"/>
      <c r="JR364" s="86"/>
      <c r="JS364" s="86"/>
      <c r="JT364" s="86"/>
      <c r="JU364" s="86"/>
      <c r="JV364" s="86"/>
      <c r="JW364" s="86"/>
      <c r="JX364" s="86"/>
      <c r="JY364" s="86"/>
      <c r="JZ364" s="86"/>
      <c r="KA364" s="86"/>
      <c r="KB364" s="86"/>
      <c r="KC364" s="86"/>
      <c r="KD364" s="86"/>
      <c r="KE364" s="86"/>
      <c r="KF364" s="106"/>
    </row>
    <row r="365" spans="105:292" ht="15.75" hidden="1" customHeight="1" x14ac:dyDescent="0.45">
      <c r="DA365" s="95"/>
      <c r="DB365" s="96"/>
      <c r="DC365" s="96"/>
      <c r="DD365" s="96"/>
      <c r="DE365" s="96"/>
      <c r="DF365" s="96"/>
      <c r="DG365" s="96"/>
      <c r="EX365" s="96"/>
      <c r="EY365" s="96"/>
      <c r="EZ365" s="96"/>
      <c r="FA365" s="96"/>
      <c r="FB365" s="96"/>
      <c r="FC365" s="96"/>
      <c r="FD365" s="96"/>
      <c r="FE365" s="96"/>
      <c r="FF365" s="96"/>
      <c r="FG365" s="96"/>
      <c r="FH365" s="96"/>
      <c r="IA365" s="105"/>
      <c r="IB365" s="86"/>
      <c r="IC365" s="86"/>
      <c r="ID365" s="86"/>
      <c r="IE365" s="86"/>
      <c r="IF365" s="86"/>
      <c r="IG365" s="86"/>
      <c r="IH365" s="86"/>
      <c r="II365" s="86"/>
      <c r="IJ365" s="86"/>
      <c r="IK365" s="86"/>
      <c r="IL365" s="86"/>
      <c r="IM365" s="86"/>
      <c r="IN365" s="86"/>
      <c r="IO365" s="86"/>
      <c r="IP365" s="86"/>
      <c r="IQ365" s="86"/>
      <c r="IR365" s="86"/>
      <c r="IS365" s="86"/>
      <c r="IT365" s="86"/>
      <c r="IU365" s="86"/>
      <c r="IV365" s="106"/>
      <c r="IY365" s="105"/>
      <c r="IZ365" s="86"/>
      <c r="JA365" s="86"/>
      <c r="JB365" s="86"/>
      <c r="JC365" s="86"/>
      <c r="JD365" s="86"/>
      <c r="JE365" s="86"/>
      <c r="JF365" s="86"/>
      <c r="JG365" s="86"/>
      <c r="JH365" s="86"/>
      <c r="JI365" s="86"/>
      <c r="JJ365" s="86"/>
      <c r="JK365" s="86"/>
      <c r="JL365" s="86"/>
      <c r="JM365" s="86"/>
      <c r="JN365" s="86"/>
      <c r="JO365" s="86"/>
      <c r="JP365" s="86"/>
      <c r="JQ365" s="86"/>
      <c r="JR365" s="86"/>
      <c r="JS365" s="86"/>
      <c r="JT365" s="86"/>
      <c r="JU365" s="86"/>
      <c r="JV365" s="86"/>
      <c r="JW365" s="86"/>
      <c r="JX365" s="86"/>
      <c r="JY365" s="86"/>
      <c r="JZ365" s="86"/>
      <c r="KA365" s="86"/>
      <c r="KB365" s="86"/>
      <c r="KC365" s="86"/>
      <c r="KD365" s="86"/>
      <c r="KE365" s="86"/>
      <c r="KF365" s="106"/>
    </row>
    <row r="366" spans="105:292" ht="15.75" hidden="1" customHeight="1" x14ac:dyDescent="0.45">
      <c r="DA366" s="95"/>
      <c r="DB366" s="96"/>
      <c r="DC366" s="96"/>
      <c r="DD366" s="96"/>
      <c r="DE366" s="96"/>
      <c r="DF366" s="96"/>
      <c r="DG366" s="96"/>
      <c r="EX366" s="96"/>
      <c r="EY366" s="96"/>
      <c r="EZ366" s="96"/>
      <c r="FA366" s="96"/>
      <c r="FB366" s="96"/>
      <c r="FC366" s="96"/>
      <c r="FD366" s="96"/>
      <c r="FE366" s="96"/>
      <c r="FF366" s="96"/>
      <c r="FG366" s="96"/>
      <c r="FH366" s="96"/>
      <c r="IA366" s="105"/>
      <c r="IB366" s="86"/>
      <c r="IC366" s="86"/>
      <c r="ID366" s="86"/>
      <c r="IE366" s="86"/>
      <c r="IF366" s="86"/>
      <c r="IG366" s="86"/>
      <c r="IH366" s="86"/>
      <c r="II366" s="86"/>
      <c r="IJ366" s="86"/>
      <c r="IK366" s="86"/>
      <c r="IL366" s="86"/>
      <c r="IM366" s="86"/>
      <c r="IN366" s="86"/>
      <c r="IO366" s="86"/>
      <c r="IP366" s="86"/>
      <c r="IQ366" s="86"/>
      <c r="IR366" s="86"/>
      <c r="IS366" s="86"/>
      <c r="IT366" s="86"/>
      <c r="IU366" s="86"/>
      <c r="IV366" s="106"/>
      <c r="IY366" s="105"/>
      <c r="IZ366" s="86"/>
      <c r="JA366" s="86"/>
      <c r="JB366" s="86"/>
      <c r="JC366" s="86"/>
      <c r="JD366" s="86"/>
      <c r="JE366" s="86"/>
      <c r="JF366" s="86"/>
      <c r="JG366" s="86"/>
      <c r="JH366" s="86"/>
      <c r="JI366" s="86"/>
      <c r="JJ366" s="86"/>
      <c r="JK366" s="86"/>
      <c r="JL366" s="86"/>
      <c r="JM366" s="86"/>
      <c r="JN366" s="86"/>
      <c r="JO366" s="86"/>
      <c r="JP366" s="86"/>
      <c r="JQ366" s="86"/>
      <c r="JR366" s="86"/>
      <c r="JS366" s="86"/>
      <c r="JT366" s="86"/>
      <c r="JU366" s="86"/>
      <c r="JV366" s="86"/>
      <c r="JW366" s="86"/>
      <c r="JX366" s="86"/>
      <c r="JY366" s="86"/>
      <c r="JZ366" s="86"/>
      <c r="KA366" s="86"/>
      <c r="KB366" s="86"/>
      <c r="KC366" s="86"/>
      <c r="KD366" s="86"/>
      <c r="KE366" s="86"/>
      <c r="KF366" s="106"/>
    </row>
    <row r="367" spans="105:292" ht="15.75" hidden="1" customHeight="1" x14ac:dyDescent="0.45">
      <c r="DA367" s="95"/>
      <c r="DB367" s="96"/>
      <c r="DC367" s="96"/>
      <c r="DD367" s="96"/>
      <c r="DE367" s="96"/>
      <c r="DF367" s="96"/>
      <c r="DG367" s="96"/>
      <c r="EX367" s="96"/>
      <c r="EY367" s="96"/>
      <c r="EZ367" s="96"/>
      <c r="FA367" s="96"/>
      <c r="FB367" s="96"/>
      <c r="FC367" s="96"/>
      <c r="FD367" s="96"/>
      <c r="FE367" s="96"/>
      <c r="FF367" s="96"/>
      <c r="FG367" s="96"/>
      <c r="FH367" s="96"/>
      <c r="IA367" s="105"/>
      <c r="IB367" s="86"/>
      <c r="IC367" s="86"/>
      <c r="ID367" s="86"/>
      <c r="IE367" s="86"/>
      <c r="IF367" s="86"/>
      <c r="IG367" s="86"/>
      <c r="IH367" s="86"/>
      <c r="II367" s="86"/>
      <c r="IJ367" s="86"/>
      <c r="IK367" s="86"/>
      <c r="IL367" s="86"/>
      <c r="IM367" s="86"/>
      <c r="IN367" s="86"/>
      <c r="IO367" s="86"/>
      <c r="IP367" s="86"/>
      <c r="IQ367" s="86"/>
      <c r="IR367" s="86"/>
      <c r="IS367" s="86"/>
      <c r="IT367" s="86"/>
      <c r="IU367" s="86"/>
      <c r="IV367" s="106"/>
      <c r="IY367" s="105"/>
      <c r="IZ367" s="86"/>
      <c r="JA367" s="86"/>
      <c r="JB367" s="86"/>
      <c r="JC367" s="86"/>
      <c r="JD367" s="86"/>
      <c r="JE367" s="86"/>
      <c r="JF367" s="86"/>
      <c r="JG367" s="86"/>
      <c r="JH367" s="86"/>
      <c r="JI367" s="86"/>
      <c r="JJ367" s="86"/>
      <c r="JK367" s="86"/>
      <c r="JL367" s="86"/>
      <c r="JM367" s="86"/>
      <c r="JN367" s="86"/>
      <c r="JO367" s="86"/>
      <c r="JP367" s="86"/>
      <c r="JQ367" s="86"/>
      <c r="JR367" s="86"/>
      <c r="JS367" s="86"/>
      <c r="JT367" s="86"/>
      <c r="JU367" s="86"/>
      <c r="JV367" s="86"/>
      <c r="JW367" s="86"/>
      <c r="JX367" s="86"/>
      <c r="JY367" s="86"/>
      <c r="JZ367" s="86"/>
      <c r="KA367" s="86"/>
      <c r="KB367" s="86"/>
      <c r="KC367" s="86"/>
      <c r="KD367" s="86"/>
      <c r="KE367" s="86"/>
      <c r="KF367" s="106"/>
    </row>
    <row r="368" spans="105:292" ht="15.75" hidden="1" customHeight="1" x14ac:dyDescent="0.45">
      <c r="DA368" s="95"/>
      <c r="DB368" s="96"/>
      <c r="DC368" s="96"/>
      <c r="DD368" s="96"/>
      <c r="DE368" s="96"/>
      <c r="DF368" s="96"/>
      <c r="DG368" s="96"/>
      <c r="EX368" s="96"/>
      <c r="EY368" s="96"/>
      <c r="EZ368" s="96"/>
      <c r="FA368" s="96"/>
      <c r="FB368" s="96"/>
      <c r="FC368" s="96"/>
      <c r="FD368" s="96"/>
      <c r="FE368" s="96"/>
      <c r="FF368" s="96"/>
      <c r="FG368" s="96"/>
      <c r="FH368" s="96"/>
      <c r="IA368" s="105"/>
      <c r="IB368" s="86"/>
      <c r="IC368" s="86"/>
      <c r="ID368" s="86"/>
      <c r="IE368" s="86"/>
      <c r="IF368" s="86"/>
      <c r="IG368" s="86"/>
      <c r="IH368" s="86"/>
      <c r="II368" s="86"/>
      <c r="IJ368" s="86"/>
      <c r="IK368" s="86"/>
      <c r="IL368" s="86"/>
      <c r="IM368" s="86"/>
      <c r="IN368" s="86"/>
      <c r="IO368" s="86"/>
      <c r="IP368" s="86"/>
      <c r="IQ368" s="86"/>
      <c r="IR368" s="86"/>
      <c r="IS368" s="86"/>
      <c r="IT368" s="86"/>
      <c r="IU368" s="86"/>
      <c r="IV368" s="106"/>
      <c r="IY368" s="105"/>
      <c r="IZ368" s="86"/>
      <c r="JA368" s="86"/>
      <c r="JB368" s="86"/>
      <c r="JC368" s="86"/>
      <c r="JD368" s="86"/>
      <c r="JE368" s="86"/>
      <c r="JF368" s="86"/>
      <c r="JG368" s="86"/>
      <c r="JH368" s="86"/>
      <c r="JI368" s="86"/>
      <c r="JJ368" s="86"/>
      <c r="JK368" s="86"/>
      <c r="JL368" s="86"/>
      <c r="JM368" s="86"/>
      <c r="JN368" s="86"/>
      <c r="JO368" s="86"/>
      <c r="JP368" s="86"/>
      <c r="JQ368" s="86"/>
      <c r="JR368" s="86"/>
      <c r="JS368" s="86"/>
      <c r="JT368" s="86"/>
      <c r="JU368" s="86"/>
      <c r="JV368" s="86"/>
      <c r="JW368" s="86"/>
      <c r="JX368" s="86"/>
      <c r="JY368" s="86"/>
      <c r="JZ368" s="86"/>
      <c r="KA368" s="86"/>
      <c r="KB368" s="86"/>
      <c r="KC368" s="86"/>
      <c r="KD368" s="86"/>
      <c r="KE368" s="86"/>
      <c r="KF368" s="106"/>
    </row>
    <row r="369" spans="10:292" ht="15.75" hidden="1" customHeight="1" x14ac:dyDescent="0.45">
      <c r="DA369" s="95"/>
      <c r="DB369" s="96"/>
      <c r="DC369" s="96"/>
      <c r="DD369" s="96"/>
      <c r="DE369" s="96"/>
      <c r="DF369" s="96"/>
      <c r="DG369" s="96"/>
      <c r="EX369" s="96"/>
      <c r="EY369" s="96"/>
      <c r="EZ369" s="96"/>
      <c r="FA369" s="96"/>
      <c r="FB369" s="96"/>
      <c r="FC369" s="96"/>
      <c r="FD369" s="96"/>
      <c r="FE369" s="96"/>
      <c r="FF369" s="96"/>
      <c r="FG369" s="96"/>
      <c r="FH369" s="96"/>
      <c r="IA369" s="105"/>
      <c r="IB369" s="86"/>
      <c r="IC369" s="86"/>
      <c r="ID369" s="86"/>
      <c r="IE369" s="86"/>
      <c r="IF369" s="86"/>
      <c r="IG369" s="86"/>
      <c r="IH369" s="86"/>
      <c r="II369" s="86"/>
      <c r="IJ369" s="86"/>
      <c r="IK369" s="86"/>
      <c r="IL369" s="86"/>
      <c r="IM369" s="86"/>
      <c r="IN369" s="86"/>
      <c r="IO369" s="86"/>
      <c r="IP369" s="86"/>
      <c r="IQ369" s="86"/>
      <c r="IR369" s="86"/>
      <c r="IS369" s="86"/>
      <c r="IT369" s="86"/>
      <c r="IU369" s="86"/>
      <c r="IV369" s="106"/>
      <c r="IY369" s="105"/>
      <c r="IZ369" s="86"/>
      <c r="JA369" s="86"/>
      <c r="JB369" s="86"/>
      <c r="JC369" s="86"/>
      <c r="JD369" s="86"/>
      <c r="JE369" s="86"/>
      <c r="JF369" s="86"/>
      <c r="JG369" s="86"/>
      <c r="JH369" s="86"/>
      <c r="JI369" s="86"/>
      <c r="JJ369" s="86"/>
      <c r="JK369" s="86"/>
      <c r="JL369" s="86"/>
      <c r="JM369" s="86"/>
      <c r="JN369" s="86"/>
      <c r="JO369" s="86"/>
      <c r="JP369" s="86"/>
      <c r="JQ369" s="86"/>
      <c r="JR369" s="86"/>
      <c r="JS369" s="86"/>
      <c r="JT369" s="86"/>
      <c r="JU369" s="86"/>
      <c r="JV369" s="86"/>
      <c r="JW369" s="86"/>
      <c r="JX369" s="86"/>
      <c r="JY369" s="86"/>
      <c r="JZ369" s="86"/>
      <c r="KA369" s="86"/>
      <c r="KB369" s="86"/>
      <c r="KC369" s="86"/>
      <c r="KD369" s="86"/>
      <c r="KE369" s="86"/>
      <c r="KF369" s="106"/>
    </row>
    <row r="370" spans="10:292" ht="15.75" hidden="1" customHeight="1" x14ac:dyDescent="0.45">
      <c r="DA370" s="95"/>
      <c r="DB370" s="96"/>
      <c r="DC370" s="96"/>
      <c r="DD370" s="96"/>
      <c r="DE370" s="96"/>
      <c r="DF370" s="96"/>
      <c r="DG370" s="96"/>
      <c r="EX370" s="96"/>
      <c r="EY370" s="96"/>
      <c r="EZ370" s="96"/>
      <c r="FA370" s="96"/>
      <c r="FB370" s="96"/>
      <c r="FC370" s="96"/>
      <c r="FD370" s="96"/>
      <c r="FE370" s="96"/>
      <c r="FF370" s="96"/>
      <c r="FG370" s="96"/>
      <c r="FH370" s="96"/>
      <c r="IA370" s="105"/>
      <c r="IB370" s="86"/>
      <c r="IC370" s="86"/>
      <c r="ID370" s="86"/>
      <c r="IE370" s="86"/>
      <c r="IF370" s="86"/>
      <c r="IG370" s="86"/>
      <c r="IH370" s="86"/>
      <c r="II370" s="86"/>
      <c r="IJ370" s="86"/>
      <c r="IK370" s="86"/>
      <c r="IL370" s="86"/>
      <c r="IM370" s="86"/>
      <c r="IN370" s="86"/>
      <c r="IO370" s="86"/>
      <c r="IP370" s="86"/>
      <c r="IQ370" s="86"/>
      <c r="IR370" s="86"/>
      <c r="IS370" s="86"/>
      <c r="IT370" s="86"/>
      <c r="IU370" s="86"/>
      <c r="IV370" s="106"/>
      <c r="IY370" s="105"/>
      <c r="IZ370" s="86"/>
      <c r="JA370" s="86"/>
      <c r="JB370" s="86"/>
      <c r="JC370" s="86"/>
      <c r="JD370" s="86"/>
      <c r="JE370" s="86"/>
      <c r="JF370" s="86"/>
      <c r="JG370" s="86"/>
      <c r="JH370" s="86"/>
      <c r="JI370" s="86"/>
      <c r="JJ370" s="86"/>
      <c r="JK370" s="86"/>
      <c r="JL370" s="86"/>
      <c r="JM370" s="86"/>
      <c r="JN370" s="86"/>
      <c r="JO370" s="86"/>
      <c r="JP370" s="86"/>
      <c r="JQ370" s="86"/>
      <c r="JR370" s="86"/>
      <c r="JS370" s="86"/>
      <c r="JT370" s="86"/>
      <c r="JU370" s="86"/>
      <c r="JV370" s="86"/>
      <c r="JW370" s="86"/>
      <c r="JX370" s="86"/>
      <c r="JY370" s="86"/>
      <c r="JZ370" s="86"/>
      <c r="KA370" s="86"/>
      <c r="KB370" s="86"/>
      <c r="KC370" s="86"/>
      <c r="KD370" s="86"/>
      <c r="KE370" s="86"/>
      <c r="KF370" s="106"/>
    </row>
    <row r="371" spans="10:292" ht="15.75" hidden="1" customHeight="1" x14ac:dyDescent="0.45">
      <c r="DA371" s="95"/>
      <c r="DB371" s="96"/>
      <c r="DC371" s="96"/>
      <c r="DD371" s="96"/>
      <c r="DE371" s="96"/>
      <c r="DF371" s="96"/>
      <c r="DG371" s="96"/>
      <c r="EX371" s="96"/>
      <c r="EY371" s="96"/>
      <c r="EZ371" s="96"/>
      <c r="FA371" s="96"/>
      <c r="FB371" s="96"/>
      <c r="FC371" s="96"/>
      <c r="FD371" s="96"/>
      <c r="FE371" s="96"/>
      <c r="FF371" s="96"/>
      <c r="FG371" s="96"/>
      <c r="FH371" s="96"/>
      <c r="IA371" s="105"/>
      <c r="IB371" s="86"/>
      <c r="IC371" s="86"/>
      <c r="ID371" s="86"/>
      <c r="IE371" s="86"/>
      <c r="IF371" s="86"/>
      <c r="IG371" s="86"/>
      <c r="IH371" s="86"/>
      <c r="II371" s="86"/>
      <c r="IJ371" s="86"/>
      <c r="IK371" s="86"/>
      <c r="IL371" s="86"/>
      <c r="IM371" s="86"/>
      <c r="IN371" s="86"/>
      <c r="IO371" s="86"/>
      <c r="IP371" s="86"/>
      <c r="IQ371" s="86"/>
      <c r="IR371" s="86"/>
      <c r="IS371" s="86"/>
      <c r="IT371" s="86"/>
      <c r="IU371" s="86"/>
      <c r="IV371" s="106"/>
      <c r="IY371" s="105"/>
      <c r="IZ371" s="86"/>
      <c r="JA371" s="86"/>
      <c r="JB371" s="86"/>
      <c r="JC371" s="86"/>
      <c r="JD371" s="86"/>
      <c r="JE371" s="86"/>
      <c r="JF371" s="86"/>
      <c r="JG371" s="86"/>
      <c r="JH371" s="86"/>
      <c r="JI371" s="86"/>
      <c r="JJ371" s="86"/>
      <c r="JK371" s="86"/>
      <c r="JL371" s="86"/>
      <c r="JM371" s="86"/>
      <c r="JN371" s="86"/>
      <c r="JO371" s="86"/>
      <c r="JP371" s="86"/>
      <c r="JQ371" s="86"/>
      <c r="JR371" s="86"/>
      <c r="JS371" s="86"/>
      <c r="JT371" s="86"/>
      <c r="JU371" s="86"/>
      <c r="JV371" s="86"/>
      <c r="JW371" s="86"/>
      <c r="JX371" s="86"/>
      <c r="JY371" s="86"/>
      <c r="JZ371" s="86"/>
      <c r="KA371" s="86"/>
      <c r="KB371" s="86"/>
      <c r="KC371" s="86"/>
      <c r="KD371" s="86"/>
      <c r="KE371" s="86"/>
      <c r="KF371" s="106"/>
    </row>
    <row r="372" spans="10:292" ht="15.75" hidden="1" customHeight="1" x14ac:dyDescent="0.45">
      <c r="DA372" s="95"/>
      <c r="DB372" s="96"/>
      <c r="DC372" s="96"/>
      <c r="DD372" s="96"/>
      <c r="DE372" s="96"/>
      <c r="DF372" s="96"/>
      <c r="DG372" s="96"/>
      <c r="EX372" s="96"/>
      <c r="EY372" s="96"/>
      <c r="EZ372" s="96"/>
      <c r="FA372" s="96"/>
      <c r="FB372" s="96"/>
      <c r="FC372" s="96"/>
      <c r="FD372" s="96"/>
      <c r="FE372" s="96"/>
      <c r="FF372" s="96"/>
      <c r="FG372" s="96"/>
      <c r="FH372" s="96"/>
      <c r="IA372" s="105"/>
      <c r="IB372" s="86"/>
      <c r="IC372" s="86"/>
      <c r="ID372" s="86"/>
      <c r="IE372" s="86"/>
      <c r="IF372" s="86"/>
      <c r="IG372" s="86"/>
      <c r="IH372" s="86"/>
      <c r="II372" s="86"/>
      <c r="IJ372" s="86"/>
      <c r="IK372" s="86"/>
      <c r="IL372" s="86"/>
      <c r="IM372" s="86"/>
      <c r="IN372" s="86"/>
      <c r="IO372" s="86"/>
      <c r="IP372" s="86"/>
      <c r="IQ372" s="86"/>
      <c r="IR372" s="86"/>
      <c r="IS372" s="86"/>
      <c r="IT372" s="86"/>
      <c r="IU372" s="86"/>
      <c r="IV372" s="106"/>
      <c r="IY372" s="105"/>
      <c r="IZ372" s="86"/>
      <c r="JA372" s="86"/>
      <c r="JB372" s="86"/>
      <c r="JC372" s="86"/>
      <c r="JD372" s="86"/>
      <c r="JE372" s="86"/>
      <c r="JF372" s="86"/>
      <c r="JG372" s="86"/>
      <c r="JH372" s="86"/>
      <c r="JI372" s="86"/>
      <c r="JJ372" s="86"/>
      <c r="JK372" s="86"/>
      <c r="JL372" s="86"/>
      <c r="JM372" s="86"/>
      <c r="JN372" s="86"/>
      <c r="JO372" s="86"/>
      <c r="JP372" s="86"/>
      <c r="JQ372" s="86"/>
      <c r="JR372" s="86"/>
      <c r="JS372" s="86"/>
      <c r="JT372" s="86"/>
      <c r="JU372" s="86"/>
      <c r="JV372" s="86"/>
      <c r="JW372" s="86"/>
      <c r="JX372" s="86"/>
      <c r="JY372" s="86"/>
      <c r="JZ372" s="86"/>
      <c r="KA372" s="86"/>
      <c r="KB372" s="86"/>
      <c r="KC372" s="86"/>
      <c r="KD372" s="86"/>
      <c r="KE372" s="86"/>
      <c r="KF372" s="106"/>
    </row>
    <row r="373" spans="10:292" ht="15.75" hidden="1" customHeight="1" x14ac:dyDescent="0.45">
      <c r="DA373" s="95"/>
      <c r="DB373" s="96"/>
      <c r="DC373" s="96"/>
      <c r="DD373" s="96"/>
      <c r="DE373" s="96"/>
      <c r="DF373" s="96"/>
      <c r="DG373" s="96"/>
      <c r="EX373" s="96"/>
      <c r="EY373" s="96"/>
      <c r="EZ373" s="96"/>
      <c r="FA373" s="96"/>
      <c r="FB373" s="96"/>
      <c r="FC373" s="96"/>
      <c r="FD373" s="96"/>
      <c r="FE373" s="96"/>
      <c r="FF373" s="96"/>
      <c r="FG373" s="96"/>
      <c r="FH373" s="96"/>
      <c r="IA373" s="105"/>
      <c r="IB373" s="86"/>
      <c r="IC373" s="86"/>
      <c r="ID373" s="86"/>
      <c r="IE373" s="86"/>
      <c r="IF373" s="86"/>
      <c r="IG373" s="86"/>
      <c r="IH373" s="86"/>
      <c r="II373" s="86"/>
      <c r="IJ373" s="86"/>
      <c r="IK373" s="86"/>
      <c r="IL373" s="86"/>
      <c r="IM373" s="86"/>
      <c r="IN373" s="86"/>
      <c r="IO373" s="86"/>
      <c r="IP373" s="86"/>
      <c r="IQ373" s="86"/>
      <c r="IR373" s="86"/>
      <c r="IS373" s="86"/>
      <c r="IT373" s="86"/>
      <c r="IU373" s="86"/>
      <c r="IV373" s="106"/>
      <c r="IY373" s="105"/>
      <c r="IZ373" s="86"/>
      <c r="JA373" s="86"/>
      <c r="JB373" s="86"/>
      <c r="JC373" s="86"/>
      <c r="JD373" s="86"/>
      <c r="JE373" s="86"/>
      <c r="JF373" s="86"/>
      <c r="JG373" s="86"/>
      <c r="JH373" s="86"/>
      <c r="JI373" s="86"/>
      <c r="JJ373" s="86"/>
      <c r="JK373" s="86"/>
      <c r="JL373" s="86"/>
      <c r="JM373" s="86"/>
      <c r="JN373" s="86"/>
      <c r="JO373" s="86"/>
      <c r="JP373" s="86"/>
      <c r="JQ373" s="86"/>
      <c r="JR373" s="86"/>
      <c r="JS373" s="86"/>
      <c r="JT373" s="86"/>
      <c r="JU373" s="86"/>
      <c r="JV373" s="86"/>
      <c r="JW373" s="86"/>
      <c r="JX373" s="86"/>
      <c r="JY373" s="86"/>
      <c r="JZ373" s="86"/>
      <c r="KA373" s="86"/>
      <c r="KB373" s="86"/>
      <c r="KC373" s="86"/>
      <c r="KD373" s="86"/>
      <c r="KE373" s="86"/>
      <c r="KF373" s="106"/>
    </row>
    <row r="374" spans="10:292" ht="15.75" hidden="1" customHeight="1" x14ac:dyDescent="0.45">
      <c r="DA374" s="95"/>
      <c r="DB374" s="96"/>
      <c r="DC374" s="96"/>
      <c r="DD374" s="96"/>
      <c r="DE374" s="96"/>
      <c r="DF374" s="96"/>
      <c r="DG374" s="96"/>
      <c r="EX374" s="96"/>
      <c r="EY374" s="96"/>
      <c r="EZ374" s="96"/>
      <c r="FA374" s="96"/>
      <c r="FB374" s="96"/>
      <c r="FC374" s="96"/>
      <c r="FD374" s="96"/>
      <c r="FE374" s="96"/>
      <c r="FF374" s="96"/>
      <c r="FG374" s="96"/>
      <c r="FH374" s="96"/>
      <c r="IA374" s="105"/>
      <c r="IB374" s="86"/>
      <c r="IC374" s="86"/>
      <c r="ID374" s="86"/>
      <c r="IE374" s="86"/>
      <c r="IF374" s="86"/>
      <c r="IG374" s="86"/>
      <c r="IH374" s="86"/>
      <c r="II374" s="86"/>
      <c r="IJ374" s="86"/>
      <c r="IK374" s="86"/>
      <c r="IL374" s="86"/>
      <c r="IM374" s="86"/>
      <c r="IN374" s="86"/>
      <c r="IO374" s="86"/>
      <c r="IP374" s="86"/>
      <c r="IQ374" s="86"/>
      <c r="IR374" s="86"/>
      <c r="IS374" s="86"/>
      <c r="IT374" s="86"/>
      <c r="IU374" s="86"/>
      <c r="IV374" s="106"/>
      <c r="IY374" s="105"/>
      <c r="IZ374" s="86"/>
      <c r="JA374" s="86"/>
      <c r="JB374" s="86"/>
      <c r="JC374" s="86"/>
      <c r="JD374" s="86"/>
      <c r="JE374" s="86"/>
      <c r="JF374" s="86"/>
      <c r="JG374" s="86"/>
      <c r="JH374" s="86"/>
      <c r="JI374" s="86"/>
      <c r="JJ374" s="86"/>
      <c r="JK374" s="86"/>
      <c r="JL374" s="86"/>
      <c r="JM374" s="86"/>
      <c r="JN374" s="86"/>
      <c r="JO374" s="86"/>
      <c r="JP374" s="86"/>
      <c r="JQ374" s="86"/>
      <c r="JR374" s="86"/>
      <c r="JS374" s="86"/>
      <c r="JT374" s="86"/>
      <c r="JU374" s="86"/>
      <c r="JV374" s="86"/>
      <c r="JW374" s="86"/>
      <c r="JX374" s="86"/>
      <c r="JY374" s="86"/>
      <c r="JZ374" s="86"/>
      <c r="KA374" s="86"/>
      <c r="KB374" s="86"/>
      <c r="KC374" s="86"/>
      <c r="KD374" s="86"/>
      <c r="KE374" s="86"/>
      <c r="KF374" s="106"/>
    </row>
    <row r="375" spans="10:292" ht="15.75" hidden="1" customHeight="1" x14ac:dyDescent="0.45">
      <c r="DA375" s="95"/>
      <c r="DB375" s="96"/>
      <c r="DC375" s="96"/>
      <c r="DD375" s="96"/>
      <c r="DE375" s="96"/>
      <c r="DF375" s="96"/>
      <c r="DG375" s="96"/>
      <c r="EX375" s="96"/>
      <c r="EY375" s="96"/>
      <c r="EZ375" s="96"/>
      <c r="FA375" s="96"/>
      <c r="FB375" s="96"/>
      <c r="FC375" s="96"/>
      <c r="FD375" s="96"/>
      <c r="FE375" s="96"/>
      <c r="FF375" s="96"/>
      <c r="FG375" s="96"/>
      <c r="FH375" s="96"/>
      <c r="IA375" s="105"/>
      <c r="IB375" s="86"/>
      <c r="IC375" s="86"/>
      <c r="ID375" s="86"/>
      <c r="IE375" s="86"/>
      <c r="IF375" s="86"/>
      <c r="IG375" s="86"/>
      <c r="IH375" s="86"/>
      <c r="II375" s="86"/>
      <c r="IJ375" s="86"/>
      <c r="IK375" s="86"/>
      <c r="IL375" s="86"/>
      <c r="IM375" s="86"/>
      <c r="IN375" s="86"/>
      <c r="IO375" s="86"/>
      <c r="IP375" s="86"/>
      <c r="IQ375" s="86"/>
      <c r="IR375" s="86"/>
      <c r="IS375" s="86"/>
      <c r="IT375" s="86"/>
      <c r="IU375" s="86"/>
      <c r="IV375" s="106"/>
      <c r="IY375" s="105"/>
      <c r="IZ375" s="86"/>
      <c r="JA375" s="86"/>
      <c r="JB375" s="86"/>
      <c r="JC375" s="86"/>
      <c r="JD375" s="86"/>
      <c r="JE375" s="86"/>
      <c r="JF375" s="86"/>
      <c r="JG375" s="86"/>
      <c r="JH375" s="86"/>
      <c r="JI375" s="86"/>
      <c r="JJ375" s="86"/>
      <c r="JK375" s="86"/>
      <c r="JL375" s="86"/>
      <c r="JM375" s="86"/>
      <c r="JN375" s="86"/>
      <c r="JO375" s="86"/>
      <c r="JP375" s="86"/>
      <c r="JQ375" s="86"/>
      <c r="JR375" s="86"/>
      <c r="JS375" s="86"/>
      <c r="JT375" s="86"/>
      <c r="JU375" s="86"/>
      <c r="JV375" s="86"/>
      <c r="JW375" s="86"/>
      <c r="JX375" s="86"/>
      <c r="JY375" s="86"/>
      <c r="JZ375" s="86"/>
      <c r="KA375" s="86"/>
      <c r="KB375" s="86"/>
      <c r="KC375" s="86"/>
      <c r="KD375" s="86"/>
      <c r="KE375" s="86"/>
      <c r="KF375" s="106"/>
    </row>
    <row r="376" spans="10:292" ht="15.75" hidden="1" customHeight="1" x14ac:dyDescent="0.45">
      <c r="DA376" s="95"/>
      <c r="DB376" s="96"/>
      <c r="DC376" s="96"/>
      <c r="DD376" s="96"/>
      <c r="DE376" s="96"/>
      <c r="DF376" s="96"/>
      <c r="DG376" s="96"/>
      <c r="EX376" s="96"/>
      <c r="EY376" s="96"/>
      <c r="EZ376" s="96"/>
      <c r="FA376" s="96"/>
      <c r="FB376" s="96"/>
      <c r="FC376" s="96"/>
      <c r="FD376" s="96"/>
      <c r="FE376" s="96"/>
      <c r="FF376" s="96"/>
      <c r="FG376" s="96"/>
      <c r="FH376" s="96"/>
      <c r="IA376" s="105"/>
      <c r="IB376" s="86"/>
      <c r="IC376" s="86"/>
      <c r="ID376" s="86"/>
      <c r="IE376" s="86"/>
      <c r="IF376" s="86"/>
      <c r="IG376" s="86"/>
      <c r="IH376" s="86"/>
      <c r="II376" s="86"/>
      <c r="IJ376" s="86"/>
      <c r="IK376" s="86"/>
      <c r="IL376" s="86"/>
      <c r="IM376" s="86"/>
      <c r="IN376" s="86"/>
      <c r="IO376" s="86"/>
      <c r="IP376" s="86"/>
      <c r="IQ376" s="86"/>
      <c r="IR376" s="86"/>
      <c r="IS376" s="86"/>
      <c r="IT376" s="86"/>
      <c r="IU376" s="86"/>
      <c r="IV376" s="106"/>
      <c r="IY376" s="105"/>
      <c r="IZ376" s="86"/>
      <c r="JA376" s="86"/>
      <c r="JB376" s="86"/>
      <c r="JC376" s="86"/>
      <c r="JD376" s="86"/>
      <c r="JE376" s="86"/>
      <c r="JF376" s="86"/>
      <c r="JG376" s="86"/>
      <c r="JH376" s="86"/>
      <c r="JI376" s="86"/>
      <c r="JJ376" s="86"/>
      <c r="JK376" s="86"/>
      <c r="JL376" s="86"/>
      <c r="JM376" s="86"/>
      <c r="JN376" s="86"/>
      <c r="JO376" s="86"/>
      <c r="JP376" s="86"/>
      <c r="JQ376" s="86"/>
      <c r="JR376" s="86"/>
      <c r="JS376" s="86"/>
      <c r="JT376" s="86"/>
      <c r="JU376" s="86"/>
      <c r="JV376" s="86"/>
      <c r="JW376" s="86"/>
      <c r="JX376" s="86"/>
      <c r="JY376" s="86"/>
      <c r="JZ376" s="86"/>
      <c r="KA376" s="86"/>
      <c r="KB376" s="86"/>
      <c r="KC376" s="86"/>
      <c r="KD376" s="86"/>
      <c r="KE376" s="86"/>
      <c r="KF376" s="106"/>
    </row>
    <row r="377" spans="10:292" ht="15.75" hidden="1" customHeight="1" x14ac:dyDescent="0.45">
      <c r="DA377" s="95"/>
      <c r="DB377" s="96"/>
      <c r="DC377" s="96"/>
      <c r="DD377" s="96"/>
      <c r="DE377" s="96"/>
      <c r="DF377" s="96"/>
      <c r="DG377" s="96"/>
      <c r="EX377" s="96"/>
      <c r="EY377" s="96"/>
      <c r="EZ377" s="96"/>
      <c r="FA377" s="96"/>
      <c r="FB377" s="96"/>
      <c r="FC377" s="96"/>
      <c r="FD377" s="96"/>
      <c r="FE377" s="96"/>
      <c r="FF377" s="96"/>
      <c r="FG377" s="96"/>
      <c r="FH377" s="96"/>
      <c r="IA377" s="105"/>
      <c r="IB377" s="86"/>
      <c r="IC377" s="86"/>
      <c r="ID377" s="86"/>
      <c r="IE377" s="86"/>
      <c r="IF377" s="86"/>
      <c r="IG377" s="86"/>
      <c r="IH377" s="86"/>
      <c r="II377" s="86"/>
      <c r="IJ377" s="86"/>
      <c r="IK377" s="86"/>
      <c r="IL377" s="86"/>
      <c r="IM377" s="86"/>
      <c r="IN377" s="86"/>
      <c r="IO377" s="86"/>
      <c r="IP377" s="86"/>
      <c r="IQ377" s="86"/>
      <c r="IR377" s="86"/>
      <c r="IS377" s="86"/>
      <c r="IT377" s="86"/>
      <c r="IU377" s="86"/>
      <c r="IV377" s="106"/>
      <c r="IY377" s="105"/>
      <c r="IZ377" s="86"/>
      <c r="JA377" s="86"/>
      <c r="JB377" s="86"/>
      <c r="JC377" s="86"/>
      <c r="JD377" s="86"/>
      <c r="JE377" s="86"/>
      <c r="JF377" s="86"/>
      <c r="JG377" s="86"/>
      <c r="JH377" s="86"/>
      <c r="JI377" s="86"/>
      <c r="JJ377" s="86"/>
      <c r="JK377" s="86"/>
      <c r="JL377" s="86"/>
      <c r="JM377" s="86"/>
      <c r="JN377" s="86"/>
      <c r="JO377" s="86"/>
      <c r="JP377" s="86"/>
      <c r="JQ377" s="86"/>
      <c r="JR377" s="86"/>
      <c r="JS377" s="86"/>
      <c r="JT377" s="86"/>
      <c r="JU377" s="86"/>
      <c r="JV377" s="86"/>
      <c r="JW377" s="86"/>
      <c r="JX377" s="86"/>
      <c r="JY377" s="86"/>
      <c r="JZ377" s="86"/>
      <c r="KA377" s="86"/>
      <c r="KB377" s="86"/>
      <c r="KC377" s="86"/>
      <c r="KD377" s="86"/>
      <c r="KE377" s="86"/>
      <c r="KF377" s="106"/>
    </row>
    <row r="378" spans="10:292" ht="15.75" hidden="1" customHeight="1" x14ac:dyDescent="0.45">
      <c r="DA378" s="95"/>
      <c r="DB378" s="96"/>
      <c r="DC378" s="96"/>
      <c r="DD378" s="96"/>
      <c r="DE378" s="96"/>
      <c r="DF378" s="96"/>
      <c r="DG378" s="96"/>
      <c r="IA378" s="105"/>
      <c r="IB378" s="86"/>
      <c r="IC378" s="86"/>
      <c r="ID378" s="86"/>
      <c r="IE378" s="86"/>
      <c r="IF378" s="86"/>
      <c r="IG378" s="86"/>
      <c r="IH378" s="86"/>
      <c r="II378" s="86"/>
      <c r="IJ378" s="86"/>
      <c r="IK378" s="86"/>
      <c r="IL378" s="86"/>
      <c r="IM378" s="86"/>
      <c r="IN378" s="86"/>
      <c r="IO378" s="86"/>
      <c r="IP378" s="86"/>
      <c r="IQ378" s="86"/>
      <c r="IR378" s="86"/>
      <c r="IS378" s="86"/>
      <c r="IT378" s="86"/>
      <c r="IU378" s="86"/>
      <c r="IV378" s="106"/>
      <c r="IY378" s="105"/>
      <c r="IZ378" s="86"/>
      <c r="JA378" s="86"/>
      <c r="JB378" s="86"/>
      <c r="JC378" s="86"/>
      <c r="JD378" s="86"/>
      <c r="JE378" s="86"/>
      <c r="JF378" s="86"/>
      <c r="JG378" s="86"/>
      <c r="JH378" s="86"/>
      <c r="JI378" s="86"/>
      <c r="JJ378" s="86"/>
      <c r="JK378" s="86"/>
      <c r="JL378" s="86"/>
      <c r="JM378" s="86"/>
      <c r="JN378" s="86"/>
      <c r="JO378" s="86"/>
      <c r="JP378" s="86"/>
      <c r="JQ378" s="86"/>
      <c r="JR378" s="86"/>
      <c r="JS378" s="86"/>
      <c r="JT378" s="86"/>
      <c r="JU378" s="86"/>
      <c r="JV378" s="86"/>
      <c r="JW378" s="86"/>
      <c r="JX378" s="86"/>
      <c r="JY378" s="86"/>
      <c r="JZ378" s="86"/>
      <c r="KA378" s="86"/>
      <c r="KB378" s="86"/>
      <c r="KC378" s="86"/>
      <c r="KD378" s="86"/>
      <c r="KE378" s="86"/>
      <c r="KF378" s="106"/>
    </row>
    <row r="379" spans="10:292" ht="15.75" hidden="1" customHeight="1" x14ac:dyDescent="0.45">
      <c r="DA379" s="95"/>
      <c r="DB379" s="96"/>
      <c r="DC379" s="96"/>
      <c r="DD379" s="96"/>
      <c r="DE379" s="96"/>
      <c r="DF379" s="96"/>
      <c r="DG379" s="96"/>
      <c r="IA379" s="105"/>
      <c r="IB379" s="86"/>
      <c r="IC379" s="86"/>
      <c r="ID379" s="86"/>
      <c r="IE379" s="86"/>
      <c r="IF379" s="86"/>
      <c r="IG379" s="86"/>
      <c r="IH379" s="86"/>
      <c r="II379" s="86"/>
      <c r="IJ379" s="86"/>
      <c r="IK379" s="86"/>
      <c r="IL379" s="86"/>
      <c r="IM379" s="86"/>
      <c r="IN379" s="86"/>
      <c r="IO379" s="86"/>
      <c r="IP379" s="86"/>
      <c r="IQ379" s="86"/>
      <c r="IR379" s="86"/>
      <c r="IS379" s="86"/>
      <c r="IT379" s="86"/>
      <c r="IU379" s="86"/>
      <c r="IV379" s="106"/>
      <c r="IY379" s="105"/>
      <c r="IZ379" s="86"/>
      <c r="JA379" s="86"/>
      <c r="JB379" s="86"/>
      <c r="JC379" s="86"/>
      <c r="JD379" s="86"/>
      <c r="JE379" s="86"/>
      <c r="JF379" s="86"/>
      <c r="JG379" s="86"/>
      <c r="JH379" s="86"/>
      <c r="JI379" s="86"/>
      <c r="JJ379" s="86"/>
      <c r="JK379" s="86"/>
      <c r="JL379" s="86"/>
      <c r="JM379" s="86"/>
      <c r="JN379" s="86"/>
      <c r="JO379" s="86"/>
      <c r="JP379" s="86"/>
      <c r="JQ379" s="86"/>
      <c r="JR379" s="86"/>
      <c r="JS379" s="86"/>
      <c r="JT379" s="86"/>
      <c r="JU379" s="86"/>
      <c r="JV379" s="86"/>
      <c r="JW379" s="86"/>
      <c r="JX379" s="86"/>
      <c r="JY379" s="86"/>
      <c r="JZ379" s="86"/>
      <c r="KA379" s="86"/>
      <c r="KB379" s="86"/>
      <c r="KC379" s="86"/>
      <c r="KD379" s="86"/>
      <c r="KE379" s="86"/>
      <c r="KF379" s="106"/>
    </row>
    <row r="380" spans="10:292" ht="15.75" customHeight="1" x14ac:dyDescent="0.45">
      <c r="DA380" s="95"/>
      <c r="DB380" s="96"/>
      <c r="DC380" s="96"/>
      <c r="DD380" s="96"/>
      <c r="DE380" s="96"/>
      <c r="DF380" s="96"/>
      <c r="DG380" s="96"/>
      <c r="EG380" s="96"/>
      <c r="EH380" s="96"/>
      <c r="EI380" s="96"/>
      <c r="EJ380" s="96"/>
      <c r="EK380" s="96" t="s">
        <v>13</v>
      </c>
      <c r="EL380" s="96"/>
      <c r="EM380" s="96"/>
      <c r="EN380" s="96"/>
      <c r="EO380" s="96"/>
      <c r="EP380" s="96"/>
      <c r="EQ380" s="96"/>
      <c r="ER380" s="96"/>
      <c r="ES380" s="96"/>
      <c r="ET380" s="96"/>
      <c r="EU380" s="96"/>
      <c r="EV380" s="96"/>
      <c r="EW380" s="96"/>
      <c r="EX380" s="96"/>
      <c r="EY380" s="96"/>
      <c r="EZ380" s="96"/>
      <c r="FA380" s="96"/>
      <c r="IA380" s="105"/>
      <c r="IB380" s="86"/>
      <c r="IC380" s="86"/>
      <c r="ID380" s="86"/>
      <c r="IE380" s="86"/>
      <c r="IF380" s="86"/>
      <c r="IG380" s="86"/>
      <c r="IH380" s="86"/>
      <c r="II380" s="86"/>
      <c r="IJ380" s="86"/>
      <c r="IK380" s="86"/>
      <c r="IL380" s="86"/>
      <c r="IM380" s="86"/>
      <c r="IN380" s="86"/>
      <c r="IO380" s="86"/>
      <c r="IP380" s="86"/>
      <c r="IQ380" s="86"/>
      <c r="IR380" s="86"/>
      <c r="IS380" s="86"/>
      <c r="IT380" s="86"/>
      <c r="IU380" s="86"/>
      <c r="IV380" s="106"/>
      <c r="IY380" s="105"/>
      <c r="IZ380" s="86"/>
      <c r="JA380" s="86"/>
      <c r="JB380" s="86"/>
      <c r="JC380" s="86"/>
      <c r="JD380" s="86"/>
      <c r="JE380" s="86"/>
      <c r="JF380" s="86"/>
      <c r="JG380" s="86"/>
      <c r="JH380" s="86"/>
      <c r="JI380" s="86"/>
      <c r="JJ380" s="86"/>
      <c r="JK380" s="86"/>
      <c r="JL380" s="86"/>
      <c r="JM380" s="86"/>
      <c r="JN380" s="86"/>
      <c r="JO380" s="86"/>
      <c r="JP380" s="86"/>
      <c r="JQ380" s="86"/>
      <c r="JR380" s="86"/>
      <c r="JS380" s="86"/>
      <c r="JT380" s="86"/>
      <c r="JU380" s="86"/>
      <c r="JV380" s="86"/>
      <c r="JW380" s="86"/>
      <c r="JX380" s="86"/>
      <c r="JY380" s="86"/>
      <c r="JZ380" s="86"/>
      <c r="KA380" s="86"/>
      <c r="KB380" s="86"/>
      <c r="KC380" s="86"/>
      <c r="KD380" s="86"/>
      <c r="KE380" s="86"/>
      <c r="KF380" s="106"/>
    </row>
    <row r="381" spans="10:292" ht="15.75" customHeight="1" x14ac:dyDescent="0.45">
      <c r="J381" s="3" t="s">
        <v>171</v>
      </c>
      <c r="U381" s="354"/>
      <c r="V381" s="354"/>
      <c r="AE381" s="249"/>
      <c r="AF381" s="249"/>
      <c r="AG381" s="249"/>
      <c r="AH381" s="249"/>
      <c r="AI381" s="249"/>
      <c r="AJ381" s="249"/>
      <c r="AK381" s="249"/>
      <c r="AL381" s="249"/>
      <c r="AM381" s="249"/>
      <c r="AN381" s="249"/>
      <c r="AO381" s="249"/>
      <c r="AP381" s="249"/>
      <c r="AQ381" s="249"/>
      <c r="AR381" s="249"/>
      <c r="AS381" s="249"/>
      <c r="AT381" s="249"/>
      <c r="AU381" s="86"/>
      <c r="AV381" s="86"/>
      <c r="AW381" s="86"/>
      <c r="AX381" s="86"/>
      <c r="AY381" s="86"/>
      <c r="AZ381" s="86"/>
      <c r="DA381" s="95"/>
      <c r="DB381" s="96"/>
      <c r="DC381" s="96"/>
      <c r="DD381" s="96"/>
      <c r="DE381" s="96"/>
      <c r="DF381" s="96"/>
      <c r="DG381" s="96"/>
      <c r="EG381" s="96"/>
      <c r="EH381" s="96"/>
      <c r="EI381" s="96" t="s">
        <v>422</v>
      </c>
      <c r="EJ381" s="96"/>
      <c r="EK381" s="96"/>
      <c r="EL381" s="96"/>
      <c r="EM381" s="96"/>
      <c r="EN381" s="96"/>
      <c r="EO381" s="96"/>
      <c r="EP381" s="96"/>
      <c r="EQ381" s="96" t="s">
        <v>519</v>
      </c>
      <c r="ER381" s="96">
        <v>1</v>
      </c>
      <c r="ES381" s="96">
        <v>2</v>
      </c>
      <c r="ET381" s="96">
        <v>3</v>
      </c>
      <c r="EU381" s="96">
        <v>4</v>
      </c>
      <c r="EV381" s="96">
        <v>5</v>
      </c>
      <c r="EW381" s="96">
        <v>6</v>
      </c>
      <c r="EX381" s="96">
        <v>7</v>
      </c>
      <c r="EY381" s="96">
        <v>8</v>
      </c>
      <c r="EZ381" s="96">
        <v>9</v>
      </c>
      <c r="FA381" s="96">
        <v>0</v>
      </c>
      <c r="IA381" s="105"/>
      <c r="IB381" s="86"/>
      <c r="IC381" s="86"/>
      <c r="ID381" s="86"/>
      <c r="IE381" s="86"/>
      <c r="IF381" s="86"/>
      <c r="IG381" s="86"/>
      <c r="IH381" s="86"/>
      <c r="II381" s="86"/>
      <c r="IJ381" s="86"/>
      <c r="IK381" s="86"/>
      <c r="IL381" s="86"/>
      <c r="IM381" s="86"/>
      <c r="IN381" s="86"/>
      <c r="IO381" s="86"/>
      <c r="IP381" s="86"/>
      <c r="IQ381" s="86"/>
      <c r="IR381" s="86"/>
      <c r="IS381" s="86"/>
      <c r="IT381" s="86"/>
      <c r="IU381" s="86"/>
      <c r="IV381" s="106"/>
      <c r="IY381" s="105"/>
      <c r="IZ381" s="86"/>
      <c r="JA381" s="86"/>
      <c r="JB381" s="86"/>
      <c r="JC381" s="86"/>
      <c r="JD381" s="86"/>
      <c r="JE381" s="86"/>
      <c r="JF381" s="86"/>
      <c r="JG381" s="86"/>
      <c r="JH381" s="86"/>
      <c r="JI381" s="86"/>
      <c r="JJ381" s="86"/>
      <c r="JK381" s="86"/>
      <c r="JL381" s="86"/>
      <c r="JM381" s="86"/>
      <c r="JN381" s="86"/>
      <c r="JO381" s="86"/>
      <c r="JP381" s="86"/>
      <c r="JQ381" s="86"/>
      <c r="JR381" s="86"/>
      <c r="JS381" s="86"/>
      <c r="JT381" s="86"/>
      <c r="JU381" s="86"/>
      <c r="JV381" s="86"/>
      <c r="JW381" s="86"/>
      <c r="JX381" s="86"/>
      <c r="JY381" s="86"/>
      <c r="JZ381" s="86"/>
      <c r="KA381" s="86"/>
      <c r="KB381" s="86"/>
      <c r="KC381" s="86"/>
      <c r="KD381" s="86"/>
      <c r="KE381" s="86"/>
      <c r="KF381" s="106"/>
    </row>
    <row r="382" spans="10:292" ht="18.75" customHeight="1" x14ac:dyDescent="0.45">
      <c r="K382" s="2" t="s">
        <v>172</v>
      </c>
      <c r="U382" s="354"/>
      <c r="V382" s="354"/>
      <c r="AE382" s="249"/>
      <c r="AF382" s="249"/>
      <c r="AG382" s="249"/>
      <c r="AH382" s="249"/>
      <c r="AI382" s="249"/>
      <c r="AJ382" s="249"/>
      <c r="AK382" s="249"/>
      <c r="AL382" s="249"/>
      <c r="AM382" s="249"/>
      <c r="AN382" s="249"/>
      <c r="AO382" s="249"/>
      <c r="AP382" s="249"/>
      <c r="AQ382" s="249"/>
      <c r="AR382" s="249"/>
      <c r="AS382" s="249"/>
      <c r="AT382" s="249"/>
      <c r="AU382" s="86"/>
      <c r="AV382" s="86"/>
      <c r="AW382" s="86"/>
      <c r="AX382" s="86"/>
      <c r="AY382" s="86"/>
      <c r="AZ382" s="86"/>
      <c r="DA382" s="95"/>
      <c r="DB382" s="96"/>
      <c r="DC382" s="96"/>
      <c r="DD382" s="96"/>
      <c r="DE382" s="96"/>
      <c r="DF382" s="96"/>
      <c r="DG382" s="96"/>
      <c r="EG382" s="96"/>
      <c r="EH382" s="96"/>
      <c r="EI382" s="96"/>
      <c r="EJ382" s="96"/>
      <c r="EK382" s="96"/>
      <c r="EL382" s="96"/>
      <c r="EM382" s="96"/>
      <c r="EN382" s="96"/>
      <c r="EO382" s="96"/>
      <c r="EP382" s="96"/>
      <c r="EQ382" s="96"/>
      <c r="ER382" s="96"/>
      <c r="ES382" s="96"/>
      <c r="ET382" s="96"/>
      <c r="EU382" s="96"/>
      <c r="EV382" s="96"/>
      <c r="EW382" s="96"/>
      <c r="EX382" s="96"/>
      <c r="EY382" s="96"/>
      <c r="EZ382" s="96"/>
      <c r="FA382" s="96"/>
      <c r="IA382" s="105"/>
      <c r="IB382" s="86"/>
      <c r="IC382" s="86"/>
      <c r="ID382" s="86"/>
      <c r="IE382" s="86"/>
      <c r="IF382" s="86"/>
      <c r="IG382" s="86"/>
      <c r="IH382" s="86"/>
      <c r="II382" s="86"/>
      <c r="IJ382" s="86"/>
      <c r="IK382" s="86"/>
      <c r="IL382" s="86"/>
      <c r="IM382" s="86"/>
      <c r="IN382" s="86"/>
      <c r="IO382" s="86"/>
      <c r="IP382" s="86"/>
      <c r="IQ382" s="86"/>
      <c r="IR382" s="86"/>
      <c r="IS382" s="86"/>
      <c r="IT382" s="86"/>
      <c r="IU382" s="86"/>
      <c r="IV382" s="106"/>
      <c r="IY382" s="105"/>
      <c r="IZ382" s="86"/>
      <c r="JA382" s="86"/>
      <c r="JB382" s="86"/>
      <c r="JC382" s="86"/>
      <c r="JD382" s="86"/>
      <c r="JE382" s="86"/>
      <c r="JF382" s="86"/>
      <c r="JG382" s="86"/>
      <c r="JH382" s="86"/>
      <c r="JI382" s="86"/>
      <c r="JJ382" s="86"/>
      <c r="JK382" s="86"/>
      <c r="JL382" s="86"/>
      <c r="JM382" s="86"/>
      <c r="JN382" s="86"/>
      <c r="JO382" s="86"/>
      <c r="JP382" s="86"/>
      <c r="JQ382" s="86"/>
      <c r="JR382" s="86"/>
      <c r="JS382" s="86"/>
      <c r="JT382" s="86"/>
      <c r="JU382" s="86"/>
      <c r="JV382" s="86"/>
      <c r="JW382" s="86"/>
      <c r="JX382" s="86"/>
      <c r="JY382" s="86"/>
      <c r="JZ382" s="86"/>
      <c r="KA382" s="86"/>
      <c r="KB382" s="86"/>
      <c r="KC382" s="86"/>
      <c r="KD382" s="86"/>
      <c r="KE382" s="86"/>
      <c r="KF382" s="106"/>
    </row>
    <row r="383" spans="10:292" ht="18.75" customHeight="1" x14ac:dyDescent="0.45">
      <c r="K383" s="2" t="s">
        <v>173</v>
      </c>
      <c r="U383" s="354"/>
      <c r="V383" s="354"/>
      <c r="AE383" s="249"/>
      <c r="AF383" s="249"/>
      <c r="AG383" s="249"/>
      <c r="AH383" s="249"/>
      <c r="AI383" s="249"/>
      <c r="AJ383" s="249"/>
      <c r="AK383" s="249"/>
      <c r="AL383" s="249"/>
      <c r="AM383" s="249"/>
      <c r="AN383" s="249"/>
      <c r="AO383" s="249"/>
      <c r="AP383" s="249"/>
      <c r="AQ383" s="249"/>
      <c r="AR383" s="249"/>
      <c r="AS383" s="249"/>
      <c r="AT383" s="249"/>
      <c r="AU383" s="86"/>
      <c r="AV383" s="86"/>
      <c r="AW383" s="86"/>
      <c r="AX383" s="86"/>
      <c r="AY383" s="86"/>
      <c r="AZ383" s="86"/>
      <c r="DA383" s="95"/>
      <c r="DB383" s="96"/>
      <c r="DC383" s="96"/>
      <c r="DD383" s="96"/>
      <c r="DE383" s="96"/>
      <c r="DF383" s="96"/>
      <c r="DG383" s="96"/>
      <c r="EG383" s="96"/>
      <c r="EH383" s="96"/>
      <c r="EI383" s="96"/>
      <c r="EJ383" s="96"/>
      <c r="EK383" s="96" t="s">
        <v>19</v>
      </c>
      <c r="EL383" s="96" t="s">
        <v>430</v>
      </c>
      <c r="EM383" s="96"/>
      <c r="EN383" s="96"/>
      <c r="EO383" s="96"/>
      <c r="EP383" s="96"/>
      <c r="EQ383" s="96"/>
      <c r="ER383" s="96"/>
      <c r="ES383" s="96"/>
      <c r="ET383" s="96"/>
      <c r="EU383" s="96"/>
      <c r="EV383" s="96"/>
      <c r="EW383" s="96"/>
      <c r="EX383" s="96"/>
      <c r="EY383" s="96"/>
      <c r="EZ383" s="96"/>
      <c r="FA383" s="96"/>
      <c r="IA383" s="105"/>
      <c r="IB383" s="86"/>
      <c r="IC383" s="86"/>
      <c r="ID383" s="86"/>
      <c r="IE383" s="86"/>
      <c r="IF383" s="86"/>
      <c r="IG383" s="86"/>
      <c r="IH383" s="86"/>
      <c r="II383" s="86"/>
      <c r="IJ383" s="86"/>
      <c r="IK383" s="86"/>
      <c r="IL383" s="86"/>
      <c r="IM383" s="86"/>
      <c r="IN383" s="86"/>
      <c r="IO383" s="86"/>
      <c r="IP383" s="86"/>
      <c r="IQ383" s="86"/>
      <c r="IR383" s="86"/>
      <c r="IS383" s="86"/>
      <c r="IT383" s="86"/>
      <c r="IU383" s="86"/>
      <c r="IV383" s="106"/>
      <c r="IY383" s="105"/>
      <c r="IZ383" s="86"/>
      <c r="JA383" s="86"/>
      <c r="JB383" s="86"/>
      <c r="JC383" s="86"/>
      <c r="JD383" s="86"/>
      <c r="JE383" s="86"/>
      <c r="JF383" s="86"/>
      <c r="JG383" s="86"/>
      <c r="JH383" s="86"/>
      <c r="JI383" s="86"/>
      <c r="JJ383" s="86"/>
      <c r="JK383" s="86"/>
      <c r="JL383" s="86"/>
      <c r="JM383" s="86"/>
      <c r="JN383" s="86"/>
      <c r="JO383" s="86"/>
      <c r="JP383" s="86"/>
      <c r="JQ383" s="86"/>
      <c r="JR383" s="86"/>
      <c r="JS383" s="86"/>
      <c r="JT383" s="86"/>
      <c r="JU383" s="86"/>
      <c r="JV383" s="86"/>
      <c r="JW383" s="86"/>
      <c r="JX383" s="86"/>
      <c r="JY383" s="86"/>
      <c r="JZ383" s="86"/>
      <c r="KA383" s="86"/>
      <c r="KB383" s="86"/>
      <c r="KC383" s="86"/>
      <c r="KD383" s="86"/>
      <c r="KE383" s="86"/>
      <c r="KF383" s="106"/>
    </row>
    <row r="384" spans="10:292" ht="18.75" customHeight="1" x14ac:dyDescent="0.45">
      <c r="U384" s="354"/>
      <c r="V384" s="354"/>
      <c r="AE384" s="250"/>
      <c r="AF384" s="249"/>
      <c r="AG384" s="249"/>
      <c r="AH384" s="249"/>
      <c r="AI384" s="249"/>
      <c r="AJ384" s="249"/>
      <c r="AK384" s="249"/>
      <c r="AL384" s="249"/>
      <c r="AM384" s="249"/>
      <c r="AN384" s="249"/>
      <c r="AO384" s="249"/>
      <c r="AP384" s="249"/>
      <c r="AQ384" s="249"/>
      <c r="AR384" s="249"/>
      <c r="AS384" s="249"/>
      <c r="AT384" s="249"/>
      <c r="AU384" s="86"/>
      <c r="AV384" s="86"/>
      <c r="AW384" s="86"/>
      <c r="AX384" s="86"/>
      <c r="AY384" s="86"/>
      <c r="AZ384" s="86"/>
      <c r="DA384" s="95"/>
      <c r="DB384" s="96"/>
      <c r="DC384" s="96"/>
      <c r="DD384" s="96"/>
      <c r="DE384" s="96"/>
      <c r="DF384" s="96"/>
      <c r="DG384" s="96"/>
      <c r="EG384" s="96"/>
      <c r="EH384" s="96"/>
      <c r="EI384" s="96">
        <f>IF($DR$113="",153,210)</f>
        <v>153</v>
      </c>
      <c r="EJ384" s="96"/>
      <c r="EK384" s="96">
        <f>IF($DR$113="",44,184)</f>
        <v>44</v>
      </c>
      <c r="EL384" s="96">
        <f>IF($DR$113="",19,171)</f>
        <v>19</v>
      </c>
      <c r="EM384" s="96"/>
      <c r="EN384" s="96"/>
      <c r="EO384" s="96"/>
      <c r="EP384" s="96"/>
      <c r="EQ384" s="96" t="s">
        <v>520</v>
      </c>
      <c r="ER384" s="96">
        <v>2</v>
      </c>
      <c r="ES384" s="96">
        <v>3</v>
      </c>
      <c r="ET384" s="96">
        <v>4</v>
      </c>
      <c r="EU384" s="96">
        <v>5</v>
      </c>
      <c r="EV384" s="96">
        <v>6</v>
      </c>
      <c r="EW384" s="96">
        <v>7</v>
      </c>
      <c r="EX384" s="96">
        <v>8</v>
      </c>
      <c r="EY384" s="96">
        <v>9</v>
      </c>
      <c r="EZ384" s="96">
        <v>10</v>
      </c>
      <c r="FA384" s="96">
        <v>1</v>
      </c>
      <c r="IA384" s="105"/>
      <c r="IB384" s="86"/>
      <c r="IC384" s="86"/>
      <c r="ID384" s="86"/>
      <c r="IE384" s="86"/>
      <c r="IF384" s="86"/>
      <c r="IG384" s="86"/>
      <c r="IH384" s="86"/>
      <c r="II384" s="86"/>
      <c r="IJ384" s="86"/>
      <c r="IK384" s="86"/>
      <c r="IL384" s="86"/>
      <c r="IM384" s="86"/>
      <c r="IN384" s="86"/>
      <c r="IO384" s="86"/>
      <c r="IP384" s="86"/>
      <c r="IQ384" s="86"/>
      <c r="IR384" s="86"/>
      <c r="IS384" s="86"/>
      <c r="IT384" s="86"/>
      <c r="IU384" s="86"/>
      <c r="IV384" s="106"/>
      <c r="IY384" s="105"/>
      <c r="IZ384" s="86"/>
      <c r="JA384" s="86"/>
      <c r="JB384" s="86"/>
      <c r="JC384" s="86"/>
      <c r="JD384" s="86"/>
      <c r="JE384" s="86"/>
      <c r="JF384" s="86"/>
      <c r="JG384" s="86"/>
      <c r="JH384" s="86"/>
      <c r="JI384" s="86"/>
      <c r="JJ384" s="86"/>
      <c r="JK384" s="86"/>
      <c r="JL384" s="86"/>
      <c r="JM384" s="86"/>
      <c r="JN384" s="86"/>
      <c r="JO384" s="86"/>
      <c r="JP384" s="86"/>
      <c r="JQ384" s="86"/>
      <c r="JR384" s="86"/>
      <c r="JS384" s="86"/>
      <c r="JT384" s="86"/>
      <c r="JU384" s="86"/>
      <c r="JV384" s="86"/>
      <c r="JW384" s="86"/>
      <c r="JX384" s="86"/>
      <c r="JY384" s="86"/>
      <c r="JZ384" s="86"/>
      <c r="KA384" s="86"/>
      <c r="KB384" s="86"/>
      <c r="KC384" s="86"/>
      <c r="KD384" s="86"/>
      <c r="KE384" s="86"/>
      <c r="KF384" s="106"/>
    </row>
    <row r="385" spans="10:292" ht="15.75" customHeight="1" x14ac:dyDescent="0.45">
      <c r="AE385" s="251"/>
      <c r="AF385" s="252"/>
      <c r="AG385" s="252"/>
      <c r="AH385" s="252"/>
      <c r="AI385" s="252"/>
      <c r="AJ385" s="252"/>
      <c r="AK385" s="252"/>
      <c r="AL385" s="252"/>
      <c r="AM385" s="252"/>
      <c r="AN385" s="252"/>
      <c r="AO385" s="252"/>
      <c r="AP385" s="252"/>
      <c r="AQ385" s="252"/>
      <c r="AR385" s="252"/>
      <c r="AS385" s="252"/>
      <c r="AT385" s="252"/>
      <c r="AU385" s="356"/>
      <c r="AV385" s="356"/>
      <c r="AW385" s="356"/>
      <c r="AX385" s="86"/>
      <c r="AY385" s="86"/>
      <c r="AZ385" s="86"/>
      <c r="DA385" s="95"/>
      <c r="DB385" s="96"/>
      <c r="DC385" s="96"/>
      <c r="DD385" s="96"/>
      <c r="DE385" s="96"/>
      <c r="DF385" s="96"/>
      <c r="DG385" s="96"/>
      <c r="EG385" s="96"/>
      <c r="EH385" s="96"/>
      <c r="EI385" s="96" t="s">
        <v>423</v>
      </c>
      <c r="EJ385" s="96"/>
      <c r="EK385" s="96" t="s">
        <v>20</v>
      </c>
      <c r="EL385" s="96"/>
      <c r="EM385" s="96"/>
      <c r="EN385" s="96"/>
      <c r="EO385" s="96"/>
      <c r="EP385" s="96"/>
      <c r="EQ385" s="96" t="s">
        <v>521</v>
      </c>
      <c r="ER385" s="96">
        <v>3</v>
      </c>
      <c r="ES385" s="96">
        <v>4</v>
      </c>
      <c r="ET385" s="96">
        <v>5</v>
      </c>
      <c r="EU385" s="96">
        <v>6</v>
      </c>
      <c r="EV385" s="96">
        <v>7</v>
      </c>
      <c r="EW385" s="96">
        <v>8</v>
      </c>
      <c r="EX385" s="96">
        <v>9</v>
      </c>
      <c r="EY385" s="96">
        <v>10</v>
      </c>
      <c r="EZ385" s="96">
        <v>11</v>
      </c>
      <c r="FA385" s="96">
        <v>2</v>
      </c>
      <c r="IA385" s="105"/>
      <c r="IB385" s="86"/>
      <c r="IC385" s="86"/>
      <c r="ID385" s="86"/>
      <c r="IE385" s="86"/>
      <c r="IF385" s="86"/>
      <c r="IG385" s="86"/>
      <c r="IH385" s="86"/>
      <c r="II385" s="86"/>
      <c r="IJ385" s="86"/>
      <c r="IK385" s="86"/>
      <c r="IL385" s="86"/>
      <c r="IM385" s="86"/>
      <c r="IN385" s="86"/>
      <c r="IO385" s="86"/>
      <c r="IP385" s="86"/>
      <c r="IQ385" s="86"/>
      <c r="IR385" s="86"/>
      <c r="IS385" s="86"/>
      <c r="IT385" s="86"/>
      <c r="IU385" s="86"/>
      <c r="IV385" s="106"/>
      <c r="IY385" s="105"/>
      <c r="IZ385" s="86"/>
      <c r="JA385" s="86"/>
      <c r="JB385" s="86"/>
      <c r="JC385" s="86"/>
      <c r="JD385" s="86"/>
      <c r="JE385" s="86"/>
      <c r="JF385" s="86"/>
      <c r="JG385" s="86"/>
      <c r="JH385" s="86"/>
      <c r="JI385" s="86"/>
      <c r="JJ385" s="86"/>
      <c r="JK385" s="86"/>
      <c r="JL385" s="86"/>
      <c r="JM385" s="86"/>
      <c r="JN385" s="86"/>
      <c r="JO385" s="86"/>
      <c r="JP385" s="86"/>
      <c r="JQ385" s="86"/>
      <c r="JR385" s="86"/>
      <c r="JS385" s="86"/>
      <c r="JT385" s="86"/>
      <c r="JU385" s="86"/>
      <c r="JV385" s="86"/>
      <c r="JW385" s="86"/>
      <c r="JX385" s="86"/>
      <c r="JY385" s="86"/>
      <c r="JZ385" s="86"/>
      <c r="KA385" s="86"/>
      <c r="KB385" s="86"/>
      <c r="KC385" s="86"/>
      <c r="KD385" s="86"/>
      <c r="KE385" s="86"/>
      <c r="KF385" s="106"/>
    </row>
    <row r="386" spans="10:292" ht="15.75" customHeight="1" x14ac:dyDescent="0.45">
      <c r="K386" s="18" t="s">
        <v>215</v>
      </c>
      <c r="AE386" s="251"/>
      <c r="AF386" s="252"/>
      <c r="AG386" s="252"/>
      <c r="AH386" s="252"/>
      <c r="AI386" s="252"/>
      <c r="AJ386" s="252"/>
      <c r="AK386" s="252"/>
      <c r="AL386" s="252"/>
      <c r="AM386" s="252"/>
      <c r="AN386" s="252"/>
      <c r="AO386" s="252"/>
      <c r="AP386" s="252"/>
      <c r="AQ386" s="252"/>
      <c r="AR386" s="252"/>
      <c r="AS386" s="252"/>
      <c r="AT386" s="252"/>
      <c r="AU386" s="356"/>
      <c r="AV386" s="356"/>
      <c r="AW386" s="356"/>
      <c r="AX386" s="86"/>
      <c r="AY386" s="86"/>
      <c r="AZ386" s="86"/>
      <c r="DA386" s="95"/>
      <c r="DB386" s="96"/>
      <c r="DC386" s="96"/>
      <c r="DD386" s="96"/>
      <c r="DE386" s="96"/>
      <c r="DF386" s="96"/>
      <c r="DG386" s="96"/>
      <c r="EG386" s="96"/>
      <c r="EH386" s="96"/>
      <c r="EI386" s="96">
        <f>IF($DR$113="",154,211)</f>
        <v>154</v>
      </c>
      <c r="EJ386" s="96"/>
      <c r="EK386" s="96">
        <f>IF($DR$113="",22,174)</f>
        <v>22</v>
      </c>
      <c r="EL386" s="96">
        <f>IF($DR$113="",19,171)</f>
        <v>19</v>
      </c>
      <c r="EM386" s="96">
        <v>170</v>
      </c>
      <c r="EN386" s="96"/>
      <c r="EO386" s="96"/>
      <c r="EP386" s="96"/>
      <c r="EQ386" s="96" t="s">
        <v>522</v>
      </c>
      <c r="ER386" s="96">
        <v>4</v>
      </c>
      <c r="ES386" s="96">
        <v>5</v>
      </c>
      <c r="ET386" s="96">
        <v>6</v>
      </c>
      <c r="EU386" s="96">
        <v>7</v>
      </c>
      <c r="EV386" s="96">
        <v>8</v>
      </c>
      <c r="EW386" s="96">
        <v>9</v>
      </c>
      <c r="EX386" s="96">
        <v>10</v>
      </c>
      <c r="EY386" s="96">
        <v>11</v>
      </c>
      <c r="EZ386" s="96">
        <v>12</v>
      </c>
      <c r="FA386" s="96">
        <v>3</v>
      </c>
      <c r="IA386" s="105"/>
      <c r="IB386" s="86"/>
      <c r="IC386" s="86"/>
      <c r="ID386" s="86"/>
      <c r="IE386" s="86"/>
      <c r="IF386" s="86"/>
      <c r="IG386" s="86"/>
      <c r="IH386" s="86"/>
      <c r="II386" s="86"/>
      <c r="IJ386" s="86"/>
      <c r="IK386" s="86"/>
      <c r="IL386" s="86"/>
      <c r="IM386" s="86"/>
      <c r="IN386" s="86"/>
      <c r="IO386" s="86"/>
      <c r="IP386" s="86"/>
      <c r="IQ386" s="86"/>
      <c r="IR386" s="86"/>
      <c r="IS386" s="86"/>
      <c r="IT386" s="86"/>
      <c r="IU386" s="86"/>
      <c r="IV386" s="106"/>
      <c r="IY386" s="105"/>
      <c r="IZ386" s="86"/>
      <c r="JA386" s="86"/>
      <c r="JB386" s="86"/>
      <c r="JC386" s="86"/>
      <c r="JD386" s="86"/>
      <c r="JE386" s="86"/>
      <c r="JF386" s="86"/>
      <c r="JG386" s="86"/>
      <c r="JH386" s="86"/>
      <c r="JI386" s="86"/>
      <c r="JJ386" s="86"/>
      <c r="JK386" s="86"/>
      <c r="JL386" s="86"/>
      <c r="JM386" s="86"/>
      <c r="JN386" s="86"/>
      <c r="JO386" s="86"/>
      <c r="JP386" s="86"/>
      <c r="JQ386" s="86"/>
      <c r="JR386" s="86"/>
      <c r="JS386" s="86"/>
      <c r="JT386" s="86"/>
      <c r="JU386" s="86"/>
      <c r="JV386" s="86"/>
      <c r="JW386" s="86"/>
      <c r="JX386" s="86"/>
      <c r="JY386" s="86"/>
      <c r="JZ386" s="86"/>
      <c r="KA386" s="86"/>
      <c r="KB386" s="86"/>
      <c r="KC386" s="86"/>
      <c r="KD386" s="86"/>
      <c r="KE386" s="86"/>
      <c r="KF386" s="106"/>
    </row>
    <row r="387" spans="10:292" ht="22.5" customHeight="1" x14ac:dyDescent="0.3">
      <c r="K387" s="533"/>
      <c r="L387" s="609" t="s">
        <v>573</v>
      </c>
      <c r="M387" s="609"/>
      <c r="N387" s="609"/>
      <c r="O387" s="609"/>
      <c r="P387" s="609"/>
      <c r="Q387" s="609"/>
      <c r="R387" s="609"/>
      <c r="S387" s="609"/>
      <c r="T387" s="609"/>
      <c r="U387" s="609"/>
      <c r="V387" s="609"/>
      <c r="W387" s="609"/>
      <c r="X387" s="609"/>
      <c r="Y387" s="609"/>
      <c r="Z387" s="255" t="s">
        <v>572</v>
      </c>
      <c r="AE387" s="251"/>
      <c r="AF387" s="253"/>
      <c r="AG387" s="253"/>
      <c r="AH387" s="253"/>
      <c r="AI387" s="253"/>
      <c r="AJ387" s="253"/>
      <c r="AK387" s="254"/>
      <c r="AL387" s="254"/>
      <c r="AM387" s="254"/>
      <c r="AN387" s="254"/>
      <c r="AO387" s="254"/>
      <c r="AP387" s="254"/>
      <c r="AQ387" s="254"/>
      <c r="AR387" s="254"/>
      <c r="AS387" s="254"/>
      <c r="AT387" s="254"/>
      <c r="AU387" s="355"/>
      <c r="AV387" s="355"/>
      <c r="AW387" s="355"/>
      <c r="AX387" s="86"/>
      <c r="AY387" s="86"/>
      <c r="AZ387" s="86"/>
      <c r="DA387" s="95"/>
      <c r="DB387" s="96"/>
      <c r="DC387" s="96"/>
      <c r="DD387" s="96"/>
      <c r="DE387" s="96"/>
      <c r="DF387" s="96"/>
      <c r="DG387" s="96"/>
      <c r="EG387" s="96" t="s">
        <v>418</v>
      </c>
      <c r="EH387" s="96">
        <f>DA164</f>
        <v>1</v>
      </c>
      <c r="EI387" s="96" t="s">
        <v>424</v>
      </c>
      <c r="EJ387" s="96"/>
      <c r="EK387" s="96"/>
      <c r="EL387" s="96"/>
      <c r="EM387" s="96"/>
      <c r="EN387" s="96"/>
      <c r="EO387" s="96"/>
      <c r="EP387" s="96"/>
      <c r="EQ387" s="96"/>
      <c r="ER387" s="96"/>
      <c r="ES387" s="96"/>
      <c r="ET387" s="96"/>
      <c r="EU387" s="96"/>
      <c r="EV387" s="96"/>
      <c r="EW387" s="96"/>
      <c r="EX387" s="96"/>
      <c r="EY387" s="96"/>
      <c r="EZ387" s="96"/>
      <c r="FA387" s="96"/>
      <c r="IA387" s="105"/>
      <c r="IB387" s="86"/>
      <c r="IC387" s="86"/>
      <c r="ID387" s="86"/>
      <c r="IE387" s="86"/>
      <c r="IF387" s="86"/>
      <c r="IG387" s="86"/>
      <c r="IH387" s="86"/>
      <c r="II387" s="86"/>
      <c r="IJ387" s="86"/>
      <c r="IK387" s="86"/>
      <c r="IL387" s="86"/>
      <c r="IM387" s="86"/>
      <c r="IN387" s="86"/>
      <c r="IO387" s="86"/>
      <c r="IP387" s="86"/>
      <c r="IQ387" s="86"/>
      <c r="IR387" s="86"/>
      <c r="IS387" s="86"/>
      <c r="IT387" s="86"/>
      <c r="IU387" s="86"/>
      <c r="IV387" s="106"/>
      <c r="IY387" s="105"/>
      <c r="IZ387" s="86"/>
      <c r="JA387" s="86"/>
      <c r="JB387" s="86"/>
      <c r="JC387" s="86"/>
      <c r="JD387" s="86"/>
      <c r="JE387" s="86"/>
      <c r="JF387" s="86"/>
      <c r="JG387" s="86"/>
      <c r="JH387" s="86"/>
      <c r="JI387" s="86"/>
      <c r="JJ387" s="86"/>
      <c r="JK387" s="86"/>
      <c r="JL387" s="86"/>
      <c r="JM387" s="86"/>
      <c r="JN387" s="86"/>
      <c r="JO387" s="86"/>
      <c r="JP387" s="86"/>
      <c r="JQ387" s="86"/>
      <c r="JR387" s="86"/>
      <c r="JS387" s="86"/>
      <c r="JT387" s="86"/>
      <c r="JU387" s="86"/>
      <c r="JV387" s="86"/>
      <c r="JW387" s="86"/>
      <c r="JX387" s="86"/>
      <c r="JY387" s="86"/>
      <c r="JZ387" s="86"/>
      <c r="KA387" s="86"/>
      <c r="KB387" s="86"/>
      <c r="KC387" s="86"/>
      <c r="KD387" s="86"/>
      <c r="KE387" s="86"/>
      <c r="KF387" s="106"/>
    </row>
    <row r="388" spans="10:292" ht="22.5" customHeight="1" x14ac:dyDescent="0.45">
      <c r="K388" s="533"/>
      <c r="L388" s="609"/>
      <c r="M388" s="609"/>
      <c r="N388" s="609"/>
      <c r="O388" s="609"/>
      <c r="P388" s="609"/>
      <c r="Q388" s="609"/>
      <c r="R388" s="609"/>
      <c r="S388" s="609"/>
      <c r="T388" s="609"/>
      <c r="U388" s="609"/>
      <c r="V388" s="609"/>
      <c r="W388" s="609"/>
      <c r="X388" s="609"/>
      <c r="Y388" s="609"/>
      <c r="Z388" s="256" t="s">
        <v>568</v>
      </c>
      <c r="AE388" s="251"/>
      <c r="AF388" s="253"/>
      <c r="AG388" s="253"/>
      <c r="AH388" s="253"/>
      <c r="AI388" s="253"/>
      <c r="AJ388" s="253"/>
      <c r="AK388" s="254"/>
      <c r="AL388" s="254"/>
      <c r="AM388" s="254"/>
      <c r="AN388" s="254"/>
      <c r="AO388" s="254"/>
      <c r="AP388" s="254"/>
      <c r="AQ388" s="254"/>
      <c r="AR388" s="254"/>
      <c r="AS388" s="254"/>
      <c r="AT388" s="254"/>
      <c r="AU388" s="355"/>
      <c r="AV388" s="355"/>
      <c r="AW388" s="355"/>
      <c r="AX388" s="86"/>
      <c r="AY388" s="86"/>
      <c r="AZ388" s="86"/>
      <c r="DA388" s="95"/>
      <c r="DB388" s="96"/>
      <c r="DC388" s="96"/>
      <c r="DD388" s="96"/>
      <c r="DE388" s="96"/>
      <c r="DF388" s="96"/>
      <c r="DG388" s="96"/>
      <c r="EG388" s="96" t="s">
        <v>419</v>
      </c>
      <c r="EH388" s="96">
        <f>DA162</f>
        <v>1</v>
      </c>
      <c r="EI388" s="96">
        <f>IF($DR$113="",155,212)</f>
        <v>155</v>
      </c>
      <c r="EJ388" s="96"/>
      <c r="EK388" s="96"/>
      <c r="EL388" s="96"/>
      <c r="EM388" s="96">
        <v>170</v>
      </c>
      <c r="EN388" s="96"/>
      <c r="EO388" s="96"/>
      <c r="EP388" s="96"/>
      <c r="EQ388" s="96"/>
      <c r="ER388" s="96"/>
      <c r="ES388" s="96"/>
      <c r="ET388" s="96"/>
      <c r="EU388" s="96"/>
      <c r="EV388" s="96"/>
      <c r="EW388" s="96"/>
      <c r="EX388" s="96"/>
      <c r="EY388" s="96"/>
      <c r="EZ388" s="96"/>
      <c r="FA388" s="96"/>
      <c r="IA388" s="105"/>
      <c r="IB388" s="86"/>
      <c r="IC388" s="86"/>
      <c r="ID388" s="86"/>
      <c r="IE388" s="86"/>
      <c r="IF388" s="86"/>
      <c r="IG388" s="86"/>
      <c r="IH388" s="86"/>
      <c r="II388" s="86"/>
      <c r="IJ388" s="86"/>
      <c r="IK388" s="86"/>
      <c r="IL388" s="86"/>
      <c r="IM388" s="86"/>
      <c r="IN388" s="86"/>
      <c r="IO388" s="86"/>
      <c r="IP388" s="86"/>
      <c r="IQ388" s="86"/>
      <c r="IR388" s="86"/>
      <c r="IS388" s="86"/>
      <c r="IT388" s="86"/>
      <c r="IU388" s="86"/>
      <c r="IV388" s="106"/>
      <c r="IY388" s="105"/>
      <c r="IZ388" s="86"/>
      <c r="JA388" s="86"/>
      <c r="JB388" s="86"/>
      <c r="JC388" s="86"/>
      <c r="JD388" s="86"/>
      <c r="JE388" s="86"/>
      <c r="JF388" s="86"/>
      <c r="JG388" s="86"/>
      <c r="JH388" s="86"/>
      <c r="JI388" s="86"/>
      <c r="JJ388" s="86"/>
      <c r="JK388" s="86"/>
      <c r="JL388" s="86"/>
      <c r="JM388" s="86"/>
      <c r="JN388" s="86"/>
      <c r="JO388" s="86"/>
      <c r="JP388" s="86"/>
      <c r="JQ388" s="86"/>
      <c r="JR388" s="86"/>
      <c r="JS388" s="86"/>
      <c r="JT388" s="86"/>
      <c r="JU388" s="86"/>
      <c r="JV388" s="86"/>
      <c r="JW388" s="86"/>
      <c r="JX388" s="86"/>
      <c r="JY388" s="86"/>
      <c r="JZ388" s="86"/>
      <c r="KA388" s="86"/>
      <c r="KB388" s="86"/>
      <c r="KC388" s="86"/>
      <c r="KD388" s="86"/>
      <c r="KE388" s="86"/>
      <c r="KF388" s="106"/>
    </row>
    <row r="389" spans="10:292" ht="22.5" customHeight="1" x14ac:dyDescent="0.3">
      <c r="K389" s="533"/>
      <c r="L389" s="609" t="s">
        <v>649</v>
      </c>
      <c r="M389" s="609"/>
      <c r="N389" s="609"/>
      <c r="O389" s="609"/>
      <c r="P389" s="609"/>
      <c r="Q389" s="609"/>
      <c r="R389" s="609"/>
      <c r="S389" s="609"/>
      <c r="T389" s="609"/>
      <c r="U389" s="609"/>
      <c r="V389" s="609"/>
      <c r="W389" s="609"/>
      <c r="X389" s="609"/>
      <c r="Y389" s="609"/>
      <c r="Z389" s="255" t="s">
        <v>567</v>
      </c>
      <c r="AE389" s="249"/>
      <c r="AF389" s="249"/>
      <c r="AG389" s="249"/>
      <c r="AH389" s="249"/>
      <c r="AI389" s="249"/>
      <c r="AJ389" s="249"/>
      <c r="AK389" s="249"/>
      <c r="AL389" s="249"/>
      <c r="AM389" s="249"/>
      <c r="AN389" s="249"/>
      <c r="AO389" s="249"/>
      <c r="AP389" s="249"/>
      <c r="AQ389" s="249"/>
      <c r="AR389" s="249"/>
      <c r="AS389" s="249"/>
      <c r="AT389" s="249"/>
      <c r="AU389" s="11"/>
      <c r="AV389" s="11"/>
      <c r="AW389" s="11"/>
      <c r="AX389" s="11"/>
      <c r="AY389" s="11"/>
      <c r="AZ389" s="11"/>
      <c r="BA389" s="11"/>
      <c r="DA389" s="95"/>
      <c r="DB389" s="96" t="s">
        <v>477</v>
      </c>
      <c r="DC389" s="96" t="s">
        <v>477</v>
      </c>
      <c r="DD389" s="96" t="s">
        <v>477</v>
      </c>
      <c r="DE389" s="96"/>
      <c r="DF389" s="96"/>
      <c r="DG389" s="96"/>
      <c r="EG389" s="96" t="s">
        <v>415</v>
      </c>
      <c r="EH389" s="96">
        <f>IF($DR$113="",1,68)</f>
        <v>1</v>
      </c>
      <c r="EI389" s="96" t="s">
        <v>425</v>
      </c>
      <c r="EJ389" s="96"/>
      <c r="EK389" s="96"/>
      <c r="EL389" s="96"/>
      <c r="EM389" s="96"/>
      <c r="EN389" s="96"/>
      <c r="EO389" s="96"/>
      <c r="EP389" s="96"/>
      <c r="EQ389" s="96"/>
      <c r="ER389" s="96"/>
      <c r="ES389" s="96"/>
      <c r="ET389" s="96"/>
      <c r="EU389" s="96"/>
      <c r="EV389" s="96"/>
      <c r="EW389" s="96"/>
      <c r="EX389" s="96"/>
      <c r="EY389" s="96"/>
      <c r="EZ389" s="96"/>
      <c r="FA389" s="96"/>
      <c r="IA389" s="105"/>
      <c r="IB389" s="86"/>
      <c r="IC389" s="86"/>
      <c r="ID389" s="86"/>
      <c r="IE389" s="86"/>
      <c r="IF389" s="86"/>
      <c r="IG389" s="86"/>
      <c r="IH389" s="86"/>
      <c r="II389" s="86"/>
      <c r="IJ389" s="86"/>
      <c r="IK389" s="86"/>
      <c r="IL389" s="86"/>
      <c r="IM389" s="86"/>
      <c r="IN389" s="86"/>
      <c r="IO389" s="86"/>
      <c r="IP389" s="86"/>
      <c r="IQ389" s="86"/>
      <c r="IR389" s="86"/>
      <c r="IS389" s="86"/>
      <c r="IT389" s="86"/>
      <c r="IU389" s="86"/>
      <c r="IV389" s="106"/>
      <c r="IY389" s="105"/>
      <c r="IZ389" s="86"/>
      <c r="JA389" s="86"/>
      <c r="JB389" s="86"/>
      <c r="JC389" s="86"/>
      <c r="JD389" s="86"/>
      <c r="JE389" s="86"/>
      <c r="JF389" s="86"/>
      <c r="JG389" s="86"/>
      <c r="JH389" s="86"/>
      <c r="JI389" s="86"/>
      <c r="JJ389" s="86"/>
      <c r="JK389" s="86"/>
      <c r="JL389" s="86"/>
      <c r="JM389" s="86"/>
      <c r="JN389" s="86"/>
      <c r="JO389" s="86"/>
      <c r="JP389" s="86"/>
      <c r="JQ389" s="86"/>
      <c r="JR389" s="86"/>
      <c r="JS389" s="86"/>
      <c r="JT389" s="86"/>
      <c r="JU389" s="86"/>
      <c r="JV389" s="86"/>
      <c r="JW389" s="86"/>
      <c r="JX389" s="86"/>
      <c r="JY389" s="86"/>
      <c r="JZ389" s="86"/>
      <c r="KA389" s="86"/>
      <c r="KB389" s="86"/>
      <c r="KC389" s="86"/>
      <c r="KD389" s="86"/>
      <c r="KE389" s="86"/>
      <c r="KF389" s="106"/>
    </row>
    <row r="390" spans="10:292" ht="22.5" customHeight="1" x14ac:dyDescent="0.45">
      <c r="K390" s="533"/>
      <c r="L390" s="609"/>
      <c r="M390" s="609"/>
      <c r="N390" s="609"/>
      <c r="O390" s="609"/>
      <c r="P390" s="609"/>
      <c r="Q390" s="609"/>
      <c r="R390" s="609"/>
      <c r="S390" s="609"/>
      <c r="T390" s="609"/>
      <c r="U390" s="609"/>
      <c r="V390" s="609"/>
      <c r="W390" s="609"/>
      <c r="X390" s="609"/>
      <c r="Y390" s="609"/>
      <c r="Z390" s="256" t="s">
        <v>571</v>
      </c>
      <c r="AI390" s="11"/>
      <c r="AJ390" s="11"/>
      <c r="AK390" s="11"/>
      <c r="AL390" s="11"/>
      <c r="AM390" s="11"/>
      <c r="AN390" s="11"/>
      <c r="AO390" s="11"/>
      <c r="AP390" s="11"/>
      <c r="AQ390" s="11"/>
      <c r="AR390" s="11"/>
      <c r="AS390" s="11"/>
      <c r="AT390" s="11"/>
      <c r="AU390" s="11"/>
      <c r="AV390" s="11"/>
      <c r="AW390" s="11"/>
      <c r="AX390" s="11"/>
      <c r="AY390" s="11"/>
      <c r="AZ390" s="11"/>
      <c r="BA390" s="11"/>
      <c r="DA390" s="95"/>
      <c r="DB390" s="96" t="b">
        <v>1</v>
      </c>
      <c r="DC390" s="96" t="b">
        <v>0</v>
      </c>
      <c r="DD390" s="96"/>
      <c r="DE390" s="96"/>
      <c r="DF390" s="96"/>
      <c r="DG390" s="96"/>
      <c r="DQ390" s="96"/>
      <c r="DR390" s="96" t="s">
        <v>317</v>
      </c>
      <c r="DS390" s="96">
        <f>COUNT(DQ401:DQ500)</f>
        <v>0</v>
      </c>
      <c r="DT390" s="103" t="s">
        <v>338</v>
      </c>
      <c r="DU390" s="96"/>
      <c r="DV390" s="96"/>
      <c r="EG390" s="96" t="s">
        <v>416</v>
      </c>
      <c r="EH390" s="96">
        <f>IF($DR$113="",2,69)</f>
        <v>2</v>
      </c>
      <c r="EI390" s="96">
        <f>IF($DR$113="",156,213)</f>
        <v>156</v>
      </c>
      <c r="EJ390" s="96"/>
      <c r="EK390" s="96"/>
      <c r="EL390" s="96"/>
      <c r="EM390" s="96">
        <v>170</v>
      </c>
      <c r="EN390" s="96"/>
      <c r="EO390" s="96"/>
      <c r="EP390" s="96"/>
      <c r="EQ390" s="96"/>
      <c r="ER390" s="96"/>
      <c r="ES390" s="96"/>
      <c r="ET390" s="96"/>
      <c r="EU390" s="96"/>
      <c r="EV390" s="96"/>
      <c r="EW390" s="96"/>
      <c r="EX390" s="96"/>
      <c r="EY390" s="96"/>
      <c r="EZ390" s="96"/>
      <c r="FA390" s="96"/>
      <c r="IA390" s="105"/>
      <c r="IB390" s="86"/>
      <c r="IC390" s="86"/>
      <c r="ID390" s="86"/>
      <c r="IE390" s="86"/>
      <c r="IF390" s="86"/>
      <c r="IG390" s="86"/>
      <c r="IH390" s="86"/>
      <c r="II390" s="86"/>
      <c r="IJ390" s="86"/>
      <c r="IK390" s="86"/>
      <c r="IL390" s="86"/>
      <c r="IM390" s="86"/>
      <c r="IN390" s="86"/>
      <c r="IO390" s="86"/>
      <c r="IP390" s="86"/>
      <c r="IQ390" s="86"/>
      <c r="IR390" s="86"/>
      <c r="IS390" s="86"/>
      <c r="IT390" s="86"/>
      <c r="IU390" s="86"/>
      <c r="IV390" s="106"/>
      <c r="IY390" s="105"/>
      <c r="IZ390" s="86"/>
      <c r="JA390" s="86"/>
      <c r="JB390" s="86"/>
      <c r="JC390" s="86"/>
      <c r="JD390" s="86"/>
      <c r="JE390" s="86"/>
      <c r="JF390" s="86"/>
      <c r="JG390" s="86"/>
      <c r="JH390" s="86"/>
      <c r="JI390" s="86"/>
      <c r="JJ390" s="86"/>
      <c r="JK390" s="86"/>
      <c r="JL390" s="86"/>
      <c r="JM390" s="86"/>
      <c r="JN390" s="86"/>
      <c r="JO390" s="86"/>
      <c r="JP390" s="86"/>
      <c r="JQ390" s="86"/>
      <c r="JR390" s="86"/>
      <c r="JS390" s="86"/>
      <c r="JT390" s="86"/>
      <c r="JU390" s="86"/>
      <c r="JV390" s="86"/>
      <c r="JW390" s="86"/>
      <c r="JX390" s="86"/>
      <c r="JY390" s="86"/>
      <c r="JZ390" s="86"/>
      <c r="KA390" s="86"/>
      <c r="KB390" s="86"/>
      <c r="KC390" s="86"/>
      <c r="KD390" s="86"/>
      <c r="KE390" s="86"/>
      <c r="KF390" s="106"/>
    </row>
    <row r="391" spans="10:292" ht="22.5" customHeight="1" x14ac:dyDescent="0.3">
      <c r="K391" s="533"/>
      <c r="L391" s="609" t="s">
        <v>650</v>
      </c>
      <c r="M391" s="609"/>
      <c r="N391" s="609"/>
      <c r="O391" s="609"/>
      <c r="P391" s="609"/>
      <c r="Q391" s="609"/>
      <c r="R391" s="609"/>
      <c r="S391" s="609"/>
      <c r="T391" s="609"/>
      <c r="U391" s="609"/>
      <c r="V391" s="609"/>
      <c r="W391" s="609"/>
      <c r="X391" s="609"/>
      <c r="Y391" s="609"/>
      <c r="Z391" s="255" t="s">
        <v>569</v>
      </c>
      <c r="AI391" s="11"/>
      <c r="AJ391" s="11"/>
      <c r="AK391" s="11"/>
      <c r="AL391" s="11"/>
      <c r="AM391" s="11"/>
      <c r="AN391" s="11"/>
      <c r="AO391" s="11"/>
      <c r="AP391" s="11"/>
      <c r="AQ391" s="11"/>
      <c r="AR391" s="11"/>
      <c r="AS391" s="11"/>
      <c r="AT391" s="11"/>
      <c r="AU391" s="11"/>
      <c r="AV391" s="11"/>
      <c r="AW391" s="11"/>
      <c r="AX391" s="11"/>
      <c r="AY391" s="11"/>
      <c r="AZ391" s="11"/>
      <c r="BA391" s="11"/>
      <c r="DA391" s="9" t="b">
        <v>0</v>
      </c>
      <c r="DB391" s="96" t="s">
        <v>478</v>
      </c>
      <c r="DC391" s="96"/>
      <c r="DD391" s="96" t="str">
        <f>IF(DA391&lt;&gt;TRUE,"",DB391)</f>
        <v/>
      </c>
      <c r="DE391" s="96"/>
      <c r="DF391" s="96"/>
      <c r="DG391" s="96"/>
      <c r="DQ391" s="96"/>
      <c r="DR391" s="96"/>
      <c r="DS391" s="96"/>
      <c r="DT391" s="96"/>
      <c r="DU391" s="96"/>
      <c r="DV391" s="96"/>
      <c r="EG391" s="96" t="s">
        <v>536</v>
      </c>
      <c r="EH391" s="96">
        <f>IF($DR$113="",3,70)</f>
        <v>3</v>
      </c>
      <c r="EI391" s="96"/>
      <c r="EJ391" s="96" t="s">
        <v>426</v>
      </c>
      <c r="EK391" s="96"/>
      <c r="EL391" s="96"/>
      <c r="EM391" s="96"/>
      <c r="EN391" s="96"/>
      <c r="EO391" s="96"/>
      <c r="EP391" s="96"/>
      <c r="EQ391" s="96"/>
      <c r="ER391" s="96"/>
      <c r="ES391" s="96"/>
      <c r="ET391" s="96"/>
      <c r="EU391" s="96"/>
      <c r="EV391" s="96"/>
      <c r="EW391" s="96"/>
      <c r="EX391" s="96"/>
      <c r="EY391" s="96"/>
      <c r="EZ391" s="96"/>
      <c r="FA391" s="96"/>
      <c r="IA391" s="105"/>
      <c r="IB391" s="86"/>
      <c r="IC391" s="86"/>
      <c r="ID391" s="86"/>
      <c r="IE391" s="86"/>
      <c r="IF391" s="86"/>
      <c r="IG391" s="86"/>
      <c r="IH391" s="86"/>
      <c r="II391" s="86"/>
      <c r="IJ391" s="86"/>
      <c r="IK391" s="86"/>
      <c r="IL391" s="86"/>
      <c r="IM391" s="86"/>
      <c r="IN391" s="86"/>
      <c r="IO391" s="86"/>
      <c r="IP391" s="86"/>
      <c r="IQ391" s="86"/>
      <c r="IR391" s="86"/>
      <c r="IS391" s="86"/>
      <c r="IT391" s="86"/>
      <c r="IU391" s="86"/>
      <c r="IV391" s="106"/>
      <c r="IY391" s="105"/>
      <c r="IZ391" s="86"/>
      <c r="JA391" s="86"/>
      <c r="JB391" s="86"/>
      <c r="JC391" s="86"/>
      <c r="JD391" s="86"/>
      <c r="JE391" s="86"/>
      <c r="JF391" s="86"/>
      <c r="JG391" s="86"/>
      <c r="JH391" s="86"/>
      <c r="JI391" s="86"/>
      <c r="JJ391" s="86"/>
      <c r="JK391" s="86"/>
      <c r="JL391" s="86"/>
      <c r="JM391" s="86"/>
      <c r="JN391" s="86"/>
      <c r="JO391" s="86"/>
      <c r="JP391" s="86"/>
      <c r="JQ391" s="86"/>
      <c r="JR391" s="86"/>
      <c r="JS391" s="86"/>
      <c r="JT391" s="86"/>
      <c r="JU391" s="86"/>
      <c r="JV391" s="86"/>
      <c r="JW391" s="86"/>
      <c r="JX391" s="86"/>
      <c r="JY391" s="86"/>
      <c r="JZ391" s="86"/>
      <c r="KA391" s="86"/>
      <c r="KB391" s="86"/>
      <c r="KC391" s="86"/>
      <c r="KD391" s="86"/>
      <c r="KE391" s="86"/>
      <c r="KF391" s="106"/>
    </row>
    <row r="392" spans="10:292" ht="22.5" customHeight="1" x14ac:dyDescent="0.45">
      <c r="K392" s="533"/>
      <c r="L392" s="609"/>
      <c r="M392" s="609"/>
      <c r="N392" s="609"/>
      <c r="O392" s="609"/>
      <c r="P392" s="609"/>
      <c r="Q392" s="609"/>
      <c r="R392" s="609"/>
      <c r="S392" s="609"/>
      <c r="T392" s="609"/>
      <c r="U392" s="609"/>
      <c r="V392" s="609"/>
      <c r="W392" s="609"/>
      <c r="X392" s="609"/>
      <c r="Y392" s="609"/>
      <c r="Z392" s="256" t="s">
        <v>570</v>
      </c>
      <c r="AI392" s="11"/>
      <c r="AJ392" s="11"/>
      <c r="AK392" s="11"/>
      <c r="AL392" s="11"/>
      <c r="AM392" s="11"/>
      <c r="AN392" s="11"/>
      <c r="AO392" s="11"/>
      <c r="AP392" s="11"/>
      <c r="AQ392" s="11"/>
      <c r="AR392" s="11"/>
      <c r="AS392" s="11"/>
      <c r="AT392" s="11"/>
      <c r="AU392" s="11"/>
      <c r="AV392" s="11"/>
      <c r="AW392" s="11"/>
      <c r="AX392" s="11"/>
      <c r="AY392" s="11"/>
      <c r="AZ392" s="11"/>
      <c r="BA392" s="11"/>
      <c r="DA392" s="9" t="b">
        <v>0</v>
      </c>
      <c r="DB392" s="96" t="s">
        <v>479</v>
      </c>
      <c r="DC392" s="96"/>
      <c r="DD392" s="96" t="str">
        <f>IF(DA392&lt;&gt;TRUE,"",IF(AND(DA392=TRUE,DA162&gt;=2),DB392,""))</f>
        <v/>
      </c>
      <c r="DE392" s="96"/>
      <c r="DF392" s="96"/>
      <c r="DG392" s="96"/>
      <c r="DQ392" s="96"/>
      <c r="DR392" s="96"/>
      <c r="DS392" s="96"/>
      <c r="DT392" s="96"/>
      <c r="DU392" s="96"/>
      <c r="DV392" s="96"/>
      <c r="EG392" s="96" t="s">
        <v>417</v>
      </c>
      <c r="EH392" s="96">
        <f>IF($DR$113="",4,71)</f>
        <v>4</v>
      </c>
      <c r="EI392" s="96"/>
      <c r="EJ392" s="96">
        <f>IF($DR$113="",52,187)</f>
        <v>52</v>
      </c>
      <c r="EK392" s="96"/>
      <c r="EL392" s="96"/>
      <c r="EM392" s="96"/>
      <c r="EN392" s="96"/>
      <c r="EO392" s="96"/>
      <c r="EP392" s="96"/>
      <c r="EQ392" s="101" t="str">
        <f>IF($EQ$393="特急",EQ381,IF($EQ$393="快速",EQ384,IF($EQ$393="標準",EQ385,IF($EQ$393="長納期",EQ386,EQ393))))</f>
        <v/>
      </c>
      <c r="ER392" s="101">
        <f t="shared" ref="ER392:FA392" si="22">IF($EQ$393="特急",ER381,IF($EQ$393="快速",ER384,IF($EQ$393="標準",ER385,IF($EQ$393="長納期",ER386,ER393))))</f>
        <v>0</v>
      </c>
      <c r="ES392" s="101">
        <f t="shared" si="22"/>
        <v>0</v>
      </c>
      <c r="ET392" s="101">
        <f t="shared" si="22"/>
        <v>0</v>
      </c>
      <c r="EU392" s="101">
        <f t="shared" si="22"/>
        <v>0</v>
      </c>
      <c r="EV392" s="101">
        <f t="shared" si="22"/>
        <v>0</v>
      </c>
      <c r="EW392" s="101">
        <f t="shared" si="22"/>
        <v>0</v>
      </c>
      <c r="EX392" s="101">
        <f t="shared" si="22"/>
        <v>0</v>
      </c>
      <c r="EY392" s="101">
        <f t="shared" si="22"/>
        <v>0</v>
      </c>
      <c r="EZ392" s="101">
        <f t="shared" si="22"/>
        <v>0</v>
      </c>
      <c r="FA392" s="101">
        <f t="shared" si="22"/>
        <v>0</v>
      </c>
      <c r="IA392" s="105"/>
      <c r="IB392" s="86"/>
      <c r="IC392" s="86"/>
      <c r="ID392" s="86"/>
      <c r="IE392" s="86"/>
      <c r="IF392" s="86"/>
      <c r="IG392" s="86"/>
      <c r="IH392" s="86"/>
      <c r="II392" s="86"/>
      <c r="IJ392" s="86"/>
      <c r="IK392" s="86"/>
      <c r="IL392" s="86"/>
      <c r="IM392" s="86"/>
      <c r="IN392" s="86"/>
      <c r="IO392" s="86"/>
      <c r="IP392" s="86"/>
      <c r="IQ392" s="86"/>
      <c r="IR392" s="86"/>
      <c r="IS392" s="86"/>
      <c r="IT392" s="86"/>
      <c r="IU392" s="86"/>
      <c r="IV392" s="106"/>
      <c r="IY392" s="105"/>
      <c r="IZ392" s="86"/>
      <c r="JA392" s="86"/>
      <c r="JB392" s="86"/>
      <c r="JC392" s="86"/>
      <c r="JD392" s="86"/>
      <c r="JE392" s="86"/>
      <c r="JF392" s="86"/>
      <c r="JG392" s="86"/>
      <c r="JH392" s="86"/>
      <c r="JI392" s="86"/>
      <c r="JJ392" s="86"/>
      <c r="JK392" s="86"/>
      <c r="JL392" s="86"/>
      <c r="JM392" s="86"/>
      <c r="JN392" s="86"/>
      <c r="JO392" s="86"/>
      <c r="JP392" s="86"/>
      <c r="JQ392" s="86"/>
      <c r="JR392" s="86"/>
      <c r="JS392" s="86"/>
      <c r="JT392" s="86"/>
      <c r="JU392" s="86"/>
      <c r="JV392" s="86"/>
      <c r="JW392" s="86"/>
      <c r="JX392" s="86"/>
      <c r="JY392" s="86"/>
      <c r="JZ392" s="86"/>
      <c r="KA392" s="86"/>
      <c r="KB392" s="86"/>
      <c r="KC392" s="86"/>
      <c r="KD392" s="86"/>
      <c r="KE392" s="86"/>
      <c r="KF392" s="106"/>
    </row>
    <row r="393" spans="10:292" ht="15.75" customHeight="1" x14ac:dyDescent="0.45">
      <c r="J393" s="86"/>
      <c r="K393" s="86"/>
      <c r="L393" s="25" t="s">
        <v>218</v>
      </c>
      <c r="M393" s="154"/>
      <c r="N393" s="154"/>
      <c r="O393" s="154"/>
      <c r="P393" s="154"/>
      <c r="Q393" s="154"/>
      <c r="R393" s="154"/>
      <c r="S393" s="154"/>
      <c r="T393" s="154"/>
      <c r="U393" s="154"/>
      <c r="V393" s="154"/>
      <c r="W393" s="154"/>
      <c r="X393" s="154"/>
      <c r="AI393" s="11"/>
      <c r="AJ393" s="11"/>
      <c r="AK393" s="11"/>
      <c r="AL393" s="11"/>
      <c r="AM393" s="11"/>
      <c r="AN393" s="11"/>
      <c r="AO393" s="11"/>
      <c r="AP393" s="11"/>
      <c r="AQ393" s="11"/>
      <c r="AR393" s="11"/>
      <c r="AS393" s="11"/>
      <c r="AT393" s="11"/>
      <c r="AU393" s="11"/>
      <c r="AV393" s="11"/>
      <c r="AW393" s="11"/>
      <c r="AX393" s="11"/>
      <c r="AY393" s="11"/>
      <c r="AZ393" s="11"/>
      <c r="BA393" s="11"/>
      <c r="DA393" s="9" t="b">
        <v>0</v>
      </c>
      <c r="DB393" s="96" t="s">
        <v>624</v>
      </c>
      <c r="DC393" s="96"/>
      <c r="DD393" s="96" t="str">
        <f>IF(DA393&lt;&gt;TRUE,"",IF(DD392="",DB393,"層別なし可"))</f>
        <v/>
      </c>
      <c r="DE393" s="96"/>
      <c r="DF393" s="96"/>
      <c r="DG393" s="96"/>
      <c r="DQ393" s="96"/>
      <c r="DR393" s="96"/>
      <c r="DS393" s="96"/>
      <c r="DT393" s="96"/>
      <c r="DU393" s="96"/>
      <c r="DV393" s="96"/>
      <c r="EI393" s="1" t="str">
        <f>IF(P151="","",P151)</f>
        <v/>
      </c>
      <c r="EJ393" s="1" t="str">
        <f>IF(P157="","",P157)</f>
        <v/>
      </c>
      <c r="EK393" s="1" t="str">
        <f>IF(P198="","",P198)</f>
        <v/>
      </c>
      <c r="EL393" s="1" t="str">
        <f>IF(P201="","",IF(P201=EL383,EL383,""))</f>
        <v/>
      </c>
      <c r="EQ393" s="1" t="str">
        <f>IF(P151="","",P151)</f>
        <v/>
      </c>
      <c r="IA393" s="105"/>
      <c r="IB393" s="86"/>
      <c r="IC393" s="86"/>
      <c r="ID393" s="86"/>
      <c r="IE393" s="86"/>
      <c r="IF393" s="86"/>
      <c r="IG393" s="86"/>
      <c r="IH393" s="86"/>
      <c r="II393" s="86"/>
      <c r="IJ393" s="86"/>
      <c r="IK393" s="86"/>
      <c r="IL393" s="86"/>
      <c r="IM393" s="86"/>
      <c r="IN393" s="86"/>
      <c r="IO393" s="86"/>
      <c r="IP393" s="86"/>
      <c r="IQ393" s="86"/>
      <c r="IR393" s="86"/>
      <c r="IS393" s="86"/>
      <c r="IT393" s="86"/>
      <c r="IU393" s="86"/>
      <c r="IV393" s="106"/>
      <c r="IY393" s="105"/>
      <c r="IZ393" s="86"/>
      <c r="JA393" s="86"/>
      <c r="JB393" s="86"/>
      <c r="JC393" s="86"/>
      <c r="JD393" s="86"/>
      <c r="JE393" s="86"/>
      <c r="JF393" s="86"/>
      <c r="JG393" s="86"/>
      <c r="JH393" s="86"/>
      <c r="JI393" s="86"/>
      <c r="JJ393" s="86"/>
      <c r="JK393" s="86"/>
      <c r="JL393" s="86"/>
      <c r="JM393" s="86"/>
      <c r="JN393" s="86"/>
      <c r="JO393" s="86"/>
      <c r="JP393" s="86"/>
      <c r="JQ393" s="86"/>
      <c r="JR393" s="86"/>
      <c r="JS393" s="86"/>
      <c r="JT393" s="86"/>
      <c r="JU393" s="86"/>
      <c r="JV393" s="86"/>
      <c r="JW393" s="86"/>
      <c r="JX393" s="86"/>
      <c r="JY393" s="86"/>
      <c r="JZ393" s="86"/>
      <c r="KA393" s="86"/>
      <c r="KB393" s="86"/>
      <c r="KC393" s="86"/>
      <c r="KD393" s="86"/>
      <c r="KE393" s="86"/>
      <c r="KF393" s="106"/>
    </row>
    <row r="394" spans="10:292" ht="15.75" customHeight="1" x14ac:dyDescent="0.45">
      <c r="AD394" s="86"/>
      <c r="AE394" s="257"/>
      <c r="AF394" s="257"/>
      <c r="AG394" s="257"/>
      <c r="AH394" s="257"/>
      <c r="AI394" s="257"/>
      <c r="AJ394" s="257"/>
      <c r="AK394" s="257"/>
      <c r="AL394" s="257"/>
      <c r="AM394" s="257"/>
      <c r="AN394" s="257"/>
      <c r="AO394" s="257"/>
      <c r="AP394" s="257"/>
      <c r="AQ394" s="257"/>
      <c r="AR394" s="257"/>
      <c r="AS394" s="257"/>
      <c r="AT394" s="257"/>
      <c r="AU394" s="257"/>
      <c r="AV394" s="257"/>
      <c r="AW394" s="257"/>
      <c r="AX394" s="257"/>
      <c r="AY394" s="257"/>
      <c r="AZ394" s="257"/>
      <c r="BA394" s="257"/>
      <c r="BB394" s="257"/>
      <c r="BC394" s="257"/>
      <c r="BD394" s="257"/>
      <c r="BE394" s="86"/>
      <c r="BF394" s="86"/>
      <c r="BG394" s="86"/>
      <c r="EG394" s="117" t="s">
        <v>420</v>
      </c>
      <c r="EH394" s="117">
        <f>IF(AND(DA164=1,DA162=1),EH389,IF(AND(DA164=1,DA162&gt;1.5),EH391,IF(AND(DA164=2,DA162=1),EH390,IF(AND(DA164=2,DA162&gt;1.2),EH392,""))))</f>
        <v>1</v>
      </c>
      <c r="EI394" s="117" t="str">
        <f>IF(EI393="","",IF(EI393=EI381,EI384,IF(EI393=EI385,EI386,IF(EI393=EI387,EI388,IF(EI393=EI389,EI390,"")))))</f>
        <v/>
      </c>
      <c r="EJ394" s="117" t="str">
        <f>IF(P157="","",IF(P157=EJ391,EJ392,""))</f>
        <v/>
      </c>
      <c r="EK394" s="117" t="str">
        <f>IF(P202="","",IF(DA202=1,EK384,IF(DA202=2,EK386,"")))</f>
        <v/>
      </c>
      <c r="EL394" s="117" t="str">
        <f>IF(P203="","",IF(P203=EL383,EL384,""))</f>
        <v/>
      </c>
      <c r="EM394" s="117" t="str">
        <f>IF(EI393="","",IF(EI393=EI381,EM384,IF(EI393=EI385,EM386,IF(EI393=EI387,EM388,IF(EI393=EI389,EM390,"")))))</f>
        <v/>
      </c>
      <c r="EN394" s="117"/>
      <c r="EO394" s="117"/>
      <c r="EP394" s="117"/>
      <c r="EQ394" s="117"/>
      <c r="ER394" s="117"/>
      <c r="ES394" s="117"/>
      <c r="ET394" s="117"/>
      <c r="EU394" s="117"/>
      <c r="EV394" s="117"/>
      <c r="EW394" s="117"/>
      <c r="EX394" s="117"/>
      <c r="EY394" s="117"/>
      <c r="EZ394" s="117"/>
      <c r="FA394" s="117"/>
      <c r="IA394" s="105"/>
      <c r="IB394" s="86"/>
      <c r="IC394" s="86"/>
      <c r="ID394" s="86"/>
      <c r="IE394" s="86"/>
      <c r="IF394" s="86"/>
      <c r="IG394" s="86"/>
      <c r="IH394" s="86"/>
      <c r="II394" s="86"/>
      <c r="IJ394" s="86"/>
      <c r="IK394" s="86"/>
      <c r="IL394" s="86"/>
      <c r="IM394" s="86"/>
      <c r="IN394" s="86"/>
      <c r="IO394" s="86"/>
      <c r="IP394" s="86"/>
      <c r="IQ394" s="86"/>
      <c r="IR394" s="86"/>
      <c r="IS394" s="86"/>
      <c r="IT394" s="86"/>
      <c r="IU394" s="86"/>
      <c r="IV394" s="106"/>
      <c r="IY394" s="105"/>
      <c r="IZ394" s="86"/>
      <c r="JA394" s="86"/>
      <c r="JB394" s="86"/>
      <c r="JC394" s="86"/>
      <c r="JD394" s="86"/>
      <c r="JE394" s="86"/>
      <c r="JF394" s="86"/>
      <c r="JG394" s="86"/>
      <c r="JH394" s="86"/>
      <c r="JI394" s="86"/>
      <c r="JJ394" s="86"/>
      <c r="JK394" s="86"/>
      <c r="JL394" s="86"/>
      <c r="JM394" s="86"/>
      <c r="JN394" s="86"/>
      <c r="JO394" s="86"/>
      <c r="JP394" s="86"/>
      <c r="JQ394" s="86"/>
      <c r="JR394" s="86"/>
      <c r="JS394" s="86"/>
      <c r="JT394" s="86"/>
      <c r="JU394" s="86"/>
      <c r="JV394" s="86"/>
      <c r="JW394" s="86"/>
      <c r="JX394" s="86"/>
      <c r="JY394" s="86"/>
      <c r="JZ394" s="86"/>
      <c r="KA394" s="86"/>
      <c r="KB394" s="86"/>
      <c r="KC394" s="86"/>
      <c r="KD394" s="86"/>
      <c r="KE394" s="86"/>
      <c r="KF394" s="106"/>
    </row>
    <row r="395" spans="10:292" ht="15.75" customHeight="1" x14ac:dyDescent="0.45">
      <c r="AD395" s="86"/>
      <c r="AE395" s="257"/>
      <c r="AF395" s="257"/>
      <c r="AG395" s="257"/>
      <c r="AH395" s="257"/>
      <c r="AI395" s="257"/>
      <c r="AJ395" s="257"/>
      <c r="AK395" s="257"/>
      <c r="AL395" s="257"/>
      <c r="AM395" s="257"/>
      <c r="AN395" s="257"/>
      <c r="AO395" s="257"/>
      <c r="AP395" s="257"/>
      <c r="AQ395" s="257"/>
      <c r="AR395" s="257"/>
      <c r="AS395" s="257"/>
      <c r="AT395" s="257"/>
      <c r="AU395" s="257"/>
      <c r="AV395" s="257"/>
      <c r="AW395" s="257"/>
      <c r="AX395" s="257"/>
      <c r="AY395" s="257"/>
      <c r="AZ395" s="257"/>
      <c r="BA395" s="257"/>
      <c r="BB395" s="257"/>
      <c r="BC395" s="257"/>
      <c r="BD395" s="257"/>
      <c r="BE395" s="86"/>
      <c r="BF395" s="86"/>
      <c r="BG395" s="86"/>
      <c r="DA395" s="15" t="s">
        <v>440</v>
      </c>
      <c r="DQ395" s="1" t="s">
        <v>309</v>
      </c>
      <c r="DR395" s="1" t="s">
        <v>309</v>
      </c>
      <c r="DS395" s="1" t="s">
        <v>309</v>
      </c>
      <c r="DT395" s="1" t="s">
        <v>309</v>
      </c>
      <c r="DU395" s="1" t="s">
        <v>309</v>
      </c>
      <c r="DV395" s="1" t="s">
        <v>309</v>
      </c>
      <c r="DW395" s="1" t="s">
        <v>309</v>
      </c>
      <c r="DX395" s="1" t="s">
        <v>309</v>
      </c>
      <c r="DY395" s="1" t="s">
        <v>309</v>
      </c>
      <c r="DZ395" s="1" t="s">
        <v>309</v>
      </c>
      <c r="EA395" s="1" t="s">
        <v>309</v>
      </c>
      <c r="EB395" s="1" t="s">
        <v>309</v>
      </c>
      <c r="EC395" s="1" t="s">
        <v>309</v>
      </c>
      <c r="EE395" s="1" t="s">
        <v>309</v>
      </c>
      <c r="EF395" s="1" t="s">
        <v>309</v>
      </c>
      <c r="EG395" s="1" t="s">
        <v>309</v>
      </c>
      <c r="EH395" s="1" t="s">
        <v>309</v>
      </c>
      <c r="EI395" s="1" t="s">
        <v>309</v>
      </c>
      <c r="EJ395" s="1" t="s">
        <v>309</v>
      </c>
      <c r="EK395" s="1" t="s">
        <v>309</v>
      </c>
      <c r="EL395" s="1" t="s">
        <v>309</v>
      </c>
      <c r="EM395" s="1" t="s">
        <v>309</v>
      </c>
      <c r="EN395" s="1" t="s">
        <v>309</v>
      </c>
      <c r="EO395" s="1" t="s">
        <v>309</v>
      </c>
      <c r="EP395" s="1" t="s">
        <v>269</v>
      </c>
      <c r="IA395" s="105"/>
      <c r="IB395" s="86"/>
      <c r="IC395" s="86"/>
      <c r="ID395" s="86"/>
      <c r="IE395" s="86"/>
      <c r="IF395" s="86"/>
      <c r="IG395" s="86"/>
      <c r="IH395" s="86"/>
      <c r="II395" s="86"/>
      <c r="IJ395" s="86"/>
      <c r="IK395" s="86"/>
      <c r="IL395" s="86"/>
      <c r="IM395" s="86"/>
      <c r="IN395" s="86"/>
      <c r="IO395" s="86"/>
      <c r="IP395" s="86"/>
      <c r="IQ395" s="86"/>
      <c r="IR395" s="86"/>
      <c r="IS395" s="86"/>
      <c r="IT395" s="86"/>
      <c r="IU395" s="86"/>
      <c r="IV395" s="106"/>
      <c r="IY395" s="105"/>
      <c r="IZ395" s="86"/>
      <c r="JA395" s="86"/>
      <c r="JB395" s="86"/>
      <c r="JC395" s="86"/>
      <c r="JD395" s="86"/>
      <c r="JE395" s="86"/>
      <c r="JF395" s="86"/>
      <c r="JG395" s="86"/>
      <c r="JH395" s="86"/>
      <c r="JI395" s="86"/>
      <c r="JJ395" s="86"/>
      <c r="JK395" s="86"/>
      <c r="JL395" s="86"/>
      <c r="JM395" s="86"/>
      <c r="JN395" s="86"/>
      <c r="JO395" s="86"/>
      <c r="JP395" s="86"/>
      <c r="JQ395" s="86"/>
      <c r="JR395" s="86"/>
      <c r="JS395" s="86"/>
      <c r="JT395" s="86"/>
      <c r="JU395" s="86"/>
      <c r="JV395" s="86"/>
      <c r="JW395" s="86"/>
      <c r="JX395" s="86"/>
      <c r="JY395" s="86"/>
      <c r="JZ395" s="86"/>
      <c r="KA395" s="86"/>
      <c r="KB395" s="86"/>
      <c r="KC395" s="86"/>
      <c r="KD395" s="86"/>
      <c r="KE395" s="86"/>
      <c r="KF395" s="106"/>
    </row>
    <row r="396" spans="10:292" ht="15.75" customHeight="1" x14ac:dyDescent="0.45">
      <c r="V396" s="610" t="str">
        <f>IF(DA400=1,"送付書画面へ","")</f>
        <v/>
      </c>
      <c r="W396" s="610"/>
      <c r="X396" s="610"/>
      <c r="Y396" s="610"/>
      <c r="Z396" s="610"/>
      <c r="AG396" s="86"/>
      <c r="AH396" s="86"/>
      <c r="AI396" s="86"/>
      <c r="AJ396" s="86"/>
      <c r="AK396" s="86"/>
      <c r="AL396" s="86"/>
      <c r="AM396" s="86"/>
      <c r="AN396" s="86"/>
      <c r="AO396" s="86"/>
      <c r="AP396" s="86"/>
      <c r="AQ396" s="86"/>
      <c r="AR396" s="86"/>
      <c r="AS396" s="86"/>
      <c r="AT396" s="86"/>
      <c r="AU396" s="86"/>
      <c r="AV396" s="86"/>
      <c r="AW396" s="86"/>
      <c r="AX396" s="86"/>
      <c r="AY396" s="86"/>
      <c r="AZ396" s="86"/>
      <c r="BA396" s="86"/>
      <c r="BB396" s="86"/>
      <c r="BC396" s="86"/>
      <c r="BD396" s="86"/>
      <c r="BE396" s="86"/>
      <c r="BF396" s="86"/>
      <c r="BG396" s="86"/>
      <c r="IA396" s="105"/>
      <c r="IB396" s="86"/>
      <c r="IC396" s="86"/>
      <c r="ID396" s="86"/>
      <c r="IE396" s="86"/>
      <c r="IF396" s="86"/>
      <c r="IG396" s="86"/>
      <c r="IH396" s="86"/>
      <c r="II396" s="86"/>
      <c r="IJ396" s="86"/>
      <c r="IK396" s="86"/>
      <c r="IL396" s="86"/>
      <c r="IM396" s="86"/>
      <c r="IN396" s="86"/>
      <c r="IO396" s="86"/>
      <c r="IP396" s="86"/>
      <c r="IQ396" s="86"/>
      <c r="IR396" s="86"/>
      <c r="IS396" s="86"/>
      <c r="IT396" s="86"/>
      <c r="IU396" s="86"/>
      <c r="IV396" s="106"/>
      <c r="IY396" s="105"/>
      <c r="IZ396" s="86"/>
      <c r="JA396" s="86"/>
      <c r="JB396" s="86"/>
      <c r="JC396" s="86"/>
      <c r="JD396" s="86"/>
      <c r="JE396" s="86"/>
      <c r="JF396" s="86"/>
      <c r="JG396" s="86"/>
      <c r="JH396" s="86"/>
      <c r="JI396" s="86"/>
      <c r="JJ396" s="86"/>
      <c r="JK396" s="86"/>
      <c r="JL396" s="86"/>
      <c r="JM396" s="86"/>
      <c r="JN396" s="86"/>
      <c r="JO396" s="86"/>
      <c r="JP396" s="86"/>
      <c r="JQ396" s="86"/>
      <c r="JR396" s="86"/>
      <c r="JS396" s="86"/>
      <c r="JT396" s="86"/>
      <c r="JU396" s="86"/>
      <c r="JV396" s="86"/>
      <c r="JW396" s="86"/>
      <c r="JX396" s="86"/>
      <c r="JY396" s="86"/>
      <c r="JZ396" s="86"/>
      <c r="KA396" s="86"/>
      <c r="KB396" s="86"/>
      <c r="KC396" s="86"/>
      <c r="KD396" s="86"/>
      <c r="KE396" s="86"/>
      <c r="KF396" s="106"/>
    </row>
    <row r="397" spans="10:292" ht="15.75" customHeight="1" x14ac:dyDescent="0.45">
      <c r="V397" s="610"/>
      <c r="W397" s="610"/>
      <c r="X397" s="610"/>
      <c r="Y397" s="610"/>
      <c r="Z397" s="610"/>
      <c r="AG397" s="86"/>
      <c r="AH397" s="86"/>
      <c r="AI397" s="86"/>
      <c r="AJ397" s="86"/>
      <c r="AK397" s="86"/>
      <c r="AL397" s="86"/>
      <c r="AM397" s="86"/>
      <c r="AN397" s="86"/>
      <c r="AO397" s="86"/>
      <c r="AP397" s="86"/>
      <c r="AQ397" s="86"/>
      <c r="AR397" s="86"/>
      <c r="AS397" s="86"/>
      <c r="AT397" s="86"/>
      <c r="AU397" s="86"/>
      <c r="AV397" s="86"/>
      <c r="AW397" s="86"/>
      <c r="AX397" s="86"/>
      <c r="AY397" s="86"/>
      <c r="AZ397" s="86"/>
      <c r="BA397" s="86"/>
      <c r="BB397" s="86"/>
      <c r="BC397" s="86"/>
      <c r="BD397" s="86"/>
      <c r="BE397" s="86"/>
      <c r="BF397" s="86"/>
      <c r="BG397" s="86"/>
      <c r="IA397" s="105"/>
      <c r="IB397" s="86"/>
      <c r="IC397" s="86"/>
      <c r="ID397" s="86"/>
      <c r="IE397" s="86"/>
      <c r="IF397" s="86"/>
      <c r="IG397" s="86"/>
      <c r="IH397" s="86"/>
      <c r="II397" s="86"/>
      <c r="IJ397" s="86"/>
      <c r="IK397" s="86"/>
      <c r="IL397" s="86"/>
      <c r="IM397" s="86"/>
      <c r="IN397" s="86"/>
      <c r="IO397" s="86"/>
      <c r="IP397" s="86"/>
      <c r="IQ397" s="86"/>
      <c r="IR397" s="86"/>
      <c r="IS397" s="86"/>
      <c r="IT397" s="86"/>
      <c r="IU397" s="86"/>
      <c r="IV397" s="106"/>
      <c r="IY397" s="105"/>
      <c r="IZ397" s="86"/>
      <c r="JA397" s="86"/>
      <c r="JB397" s="86"/>
      <c r="JC397" s="86"/>
      <c r="JD397" s="86"/>
      <c r="JE397" s="86"/>
      <c r="JF397" s="86"/>
      <c r="JG397" s="86"/>
      <c r="JH397" s="86"/>
      <c r="JI397" s="86"/>
      <c r="JJ397" s="86"/>
      <c r="JK397" s="86"/>
      <c r="JL397" s="86"/>
      <c r="JM397" s="86"/>
      <c r="JN397" s="86"/>
      <c r="JO397" s="86"/>
      <c r="JP397" s="86"/>
      <c r="JQ397" s="86"/>
      <c r="JR397" s="86"/>
      <c r="JS397" s="86"/>
      <c r="JT397" s="86"/>
      <c r="JU397" s="86"/>
      <c r="JV397" s="86"/>
      <c r="JW397" s="86"/>
      <c r="JX397" s="86"/>
      <c r="JY397" s="86"/>
      <c r="JZ397" s="86"/>
      <c r="KA397" s="86"/>
      <c r="KB397" s="86"/>
      <c r="KC397" s="86"/>
      <c r="KD397" s="86"/>
      <c r="KE397" s="86"/>
      <c r="KF397" s="106"/>
    </row>
    <row r="398" spans="10:292" ht="15.75" customHeight="1" x14ac:dyDescent="0.45">
      <c r="K398" s="25" t="s">
        <v>217</v>
      </c>
      <c r="DA398" s="15">
        <f>IF(AND(DA113=$DB$112,P127&lt;&gt;"",P131&lt;&gt;""),1,99)</f>
        <v>99</v>
      </c>
      <c r="DB398" s="1" t="s">
        <v>441</v>
      </c>
      <c r="EI398" s="1" t="s">
        <v>421</v>
      </c>
      <c r="EJ398" s="1" t="s">
        <v>427</v>
      </c>
      <c r="EK398" s="1" t="s">
        <v>428</v>
      </c>
      <c r="EL398" s="1" t="s">
        <v>431</v>
      </c>
      <c r="EM398" s="1" t="s">
        <v>530</v>
      </c>
      <c r="EP398" s="1" t="s">
        <v>543</v>
      </c>
      <c r="IA398" s="105"/>
      <c r="IB398" s="86"/>
      <c r="IC398" s="86"/>
      <c r="ID398" s="86"/>
      <c r="IE398" s="86"/>
      <c r="IF398" s="86"/>
      <c r="IG398" s="86"/>
      <c r="IH398" s="86"/>
      <c r="II398" s="86"/>
      <c r="IJ398" s="86"/>
      <c r="IK398" s="86"/>
      <c r="IL398" s="86"/>
      <c r="IM398" s="86"/>
      <c r="IN398" s="86"/>
      <c r="IO398" s="86"/>
      <c r="IP398" s="86"/>
      <c r="IQ398" s="86"/>
      <c r="IR398" s="86"/>
      <c r="IS398" s="86"/>
      <c r="IT398" s="86"/>
      <c r="IU398" s="86"/>
      <c r="IV398" s="106"/>
      <c r="IY398" s="105"/>
      <c r="IZ398" s="86"/>
      <c r="JA398" s="86"/>
      <c r="JB398" s="86"/>
      <c r="JC398" s="86"/>
      <c r="JD398" s="86"/>
      <c r="JE398" s="86"/>
      <c r="JF398" s="86"/>
      <c r="JG398" s="86"/>
      <c r="JH398" s="86"/>
      <c r="JI398" s="86"/>
      <c r="JJ398" s="86"/>
      <c r="JK398" s="86"/>
      <c r="JL398" s="86"/>
      <c r="JM398" s="86"/>
      <c r="JN398" s="86"/>
      <c r="JO398" s="86"/>
      <c r="JP398" s="86"/>
      <c r="JQ398" s="86"/>
      <c r="JR398" s="86"/>
      <c r="JS398" s="86"/>
      <c r="JT398" s="86"/>
      <c r="JU398" s="86"/>
      <c r="JV398" s="86"/>
      <c r="JW398" s="86"/>
      <c r="JX398" s="86"/>
      <c r="JY398" s="86"/>
      <c r="JZ398" s="86"/>
      <c r="KA398" s="86"/>
      <c r="KB398" s="86"/>
      <c r="KC398" s="86"/>
      <c r="KD398" s="86"/>
      <c r="KE398" s="86"/>
      <c r="KF398" s="106"/>
    </row>
    <row r="399" spans="10:292" ht="15.75" customHeight="1" x14ac:dyDescent="0.45">
      <c r="J399" s="174"/>
      <c r="K399" s="78" t="s">
        <v>181</v>
      </c>
      <c r="L399" s="491" t="s">
        <v>574</v>
      </c>
      <c r="M399" s="492"/>
      <c r="N399" s="492"/>
      <c r="O399" s="492"/>
      <c r="P399" s="492"/>
      <c r="Q399" s="601" t="s">
        <v>177</v>
      </c>
      <c r="R399" s="605" t="s">
        <v>516</v>
      </c>
      <c r="S399" s="606"/>
      <c r="T399" s="491" t="s">
        <v>575</v>
      </c>
      <c r="U399" s="492"/>
      <c r="V399" s="492"/>
      <c r="W399" s="492"/>
      <c r="X399" s="492"/>
      <c r="Y399" s="492"/>
      <c r="Z399" s="601" t="s">
        <v>177</v>
      </c>
      <c r="AA399" s="81" t="s">
        <v>179</v>
      </c>
      <c r="AB399" s="82"/>
      <c r="AC399" s="82"/>
      <c r="AD399" s="82"/>
      <c r="AE399" s="82"/>
      <c r="AF399" s="82"/>
      <c r="AG399" s="82"/>
      <c r="AH399" s="82"/>
      <c r="AI399" s="82"/>
      <c r="AJ399" s="82"/>
      <c r="AK399" s="83"/>
      <c r="AL399" s="598" t="s">
        <v>204</v>
      </c>
      <c r="AM399" s="599"/>
      <c r="AN399" s="599"/>
      <c r="AO399" s="599"/>
      <c r="AP399" s="599"/>
      <c r="AQ399" s="599"/>
      <c r="AR399" s="599"/>
      <c r="AS399" s="599"/>
      <c r="AT399" s="599"/>
      <c r="AU399" s="599"/>
      <c r="AV399" s="600"/>
      <c r="AW399" s="491" t="s">
        <v>205</v>
      </c>
      <c r="AX399" s="492"/>
      <c r="AY399" s="493"/>
      <c r="AZ399" s="491" t="s">
        <v>206</v>
      </c>
      <c r="BA399" s="492"/>
      <c r="BB399" s="493"/>
      <c r="BC399" s="491" t="s">
        <v>207</v>
      </c>
      <c r="BD399" s="492"/>
      <c r="BE399" s="493"/>
      <c r="BF399" s="491" t="s">
        <v>576</v>
      </c>
      <c r="BG399" s="492"/>
      <c r="BH399" s="493"/>
      <c r="DA399" s="15">
        <f>IF(AND(P151&lt;&gt;"",P157&lt;&gt;""),1,99)</f>
        <v>99</v>
      </c>
      <c r="DB399" s="1" t="s">
        <v>442</v>
      </c>
      <c r="DQ399" s="102" t="s">
        <v>181</v>
      </c>
      <c r="DU399" s="1" t="s">
        <v>179</v>
      </c>
      <c r="DX399" s="1" t="s">
        <v>295</v>
      </c>
      <c r="EF399" s="120"/>
      <c r="EM399" s="1" t="str">
        <f>IF(DS36=1,"時間指定有","")</f>
        <v/>
      </c>
      <c r="EP399" s="1" t="s">
        <v>548</v>
      </c>
      <c r="FB399" s="712" t="s">
        <v>578</v>
      </c>
      <c r="FC399" s="712"/>
      <c r="IA399" s="105"/>
      <c r="IB399" s="86"/>
      <c r="IC399" s="86"/>
      <c r="ID399" s="86"/>
      <c r="IE399" s="86"/>
      <c r="IF399" s="86"/>
      <c r="IG399" s="86"/>
      <c r="IH399" s="86"/>
      <c r="II399" s="86"/>
      <c r="IJ399" s="86"/>
      <c r="IK399" s="86"/>
      <c r="IL399" s="86"/>
      <c r="IM399" s="86"/>
      <c r="IN399" s="86"/>
      <c r="IO399" s="86"/>
      <c r="IP399" s="86"/>
      <c r="IQ399" s="86"/>
      <c r="IR399" s="86"/>
      <c r="IS399" s="86"/>
      <c r="IT399" s="86"/>
      <c r="IU399" s="86"/>
      <c r="IV399" s="106"/>
      <c r="IY399" s="105"/>
      <c r="IZ399" s="86"/>
      <c r="JA399" s="86"/>
      <c r="JB399" s="86"/>
      <c r="JC399" s="86"/>
      <c r="JD399" s="86"/>
      <c r="JE399" s="86"/>
      <c r="JF399" s="86"/>
      <c r="JG399" s="86"/>
      <c r="JH399" s="86"/>
      <c r="JI399" s="86"/>
      <c r="JJ399" s="86"/>
      <c r="JK399" s="86"/>
      <c r="JL399" s="86"/>
      <c r="JM399" s="86"/>
      <c r="JN399" s="86"/>
      <c r="JO399" s="86"/>
      <c r="JP399" s="86"/>
      <c r="JQ399" s="86"/>
      <c r="JR399" s="86"/>
      <c r="JS399" s="86"/>
      <c r="JT399" s="86"/>
      <c r="JU399" s="86"/>
      <c r="JV399" s="86"/>
      <c r="JW399" s="86"/>
      <c r="JX399" s="86"/>
      <c r="JY399" s="86"/>
      <c r="JZ399" s="86"/>
      <c r="KA399" s="86"/>
      <c r="KB399" s="86"/>
      <c r="KC399" s="86"/>
      <c r="KD399" s="86"/>
      <c r="KE399" s="86"/>
      <c r="KF399" s="106"/>
    </row>
    <row r="400" spans="10:292" ht="15.75" customHeight="1" x14ac:dyDescent="0.45">
      <c r="J400" s="175"/>
      <c r="K400" s="79" t="s">
        <v>182</v>
      </c>
      <c r="L400" s="603"/>
      <c r="M400" s="604"/>
      <c r="N400" s="604"/>
      <c r="O400" s="604"/>
      <c r="P400" s="604"/>
      <c r="Q400" s="602"/>
      <c r="R400" s="607"/>
      <c r="S400" s="608"/>
      <c r="T400" s="603"/>
      <c r="U400" s="604"/>
      <c r="V400" s="604"/>
      <c r="W400" s="604"/>
      <c r="X400" s="604"/>
      <c r="Y400" s="604"/>
      <c r="Z400" s="602"/>
      <c r="AA400" s="598" t="s">
        <v>175</v>
      </c>
      <c r="AB400" s="599"/>
      <c r="AC400" s="173" t="s">
        <v>177</v>
      </c>
      <c r="AD400" s="90" t="s">
        <v>176</v>
      </c>
      <c r="AE400" s="91"/>
      <c r="AF400" s="91"/>
      <c r="AG400" s="92"/>
      <c r="AH400" s="598" t="s">
        <v>183</v>
      </c>
      <c r="AI400" s="599"/>
      <c r="AJ400" s="599"/>
      <c r="AK400" s="600"/>
      <c r="AL400" s="598" t="s">
        <v>175</v>
      </c>
      <c r="AM400" s="599"/>
      <c r="AN400" s="80"/>
      <c r="AO400" s="598" t="s">
        <v>176</v>
      </c>
      <c r="AP400" s="599"/>
      <c r="AQ400" s="599"/>
      <c r="AR400" s="600"/>
      <c r="AS400" s="598" t="s">
        <v>183</v>
      </c>
      <c r="AT400" s="599"/>
      <c r="AU400" s="599"/>
      <c r="AV400" s="600"/>
      <c r="AW400" s="594" t="s">
        <v>180</v>
      </c>
      <c r="AX400" s="595"/>
      <c r="AY400" s="596"/>
      <c r="AZ400" s="594" t="s">
        <v>180</v>
      </c>
      <c r="BA400" s="595"/>
      <c r="BB400" s="596"/>
      <c r="BC400" s="594" t="s">
        <v>180</v>
      </c>
      <c r="BD400" s="595"/>
      <c r="BE400" s="596"/>
      <c r="BF400" s="494"/>
      <c r="BG400" s="495"/>
      <c r="BH400" s="496"/>
      <c r="DA400" s="15">
        <f>IF(AND(P274&lt;&gt;"",L401&lt;&gt;""),1,99)</f>
        <v>99</v>
      </c>
      <c r="DB400" s="1" t="s">
        <v>443</v>
      </c>
      <c r="DQ400" s="96" t="s">
        <v>182</v>
      </c>
      <c r="DR400" s="96" t="s">
        <v>174</v>
      </c>
      <c r="DS400" s="96" t="s">
        <v>299</v>
      </c>
      <c r="DT400" s="96" t="s">
        <v>178</v>
      </c>
      <c r="DU400" s="96" t="s">
        <v>175</v>
      </c>
      <c r="DV400" s="96" t="s">
        <v>176</v>
      </c>
      <c r="DW400" s="96" t="s">
        <v>300</v>
      </c>
      <c r="DX400" s="96" t="s">
        <v>175</v>
      </c>
      <c r="DY400" s="96" t="s">
        <v>176</v>
      </c>
      <c r="DZ400" s="96" t="s">
        <v>300</v>
      </c>
      <c r="EA400" s="96" t="s">
        <v>296</v>
      </c>
      <c r="EB400" s="96" t="s">
        <v>297</v>
      </c>
      <c r="EC400" s="96" t="s">
        <v>298</v>
      </c>
      <c r="ED400" s="118" t="s">
        <v>168</v>
      </c>
      <c r="EE400" s="118" t="s">
        <v>169</v>
      </c>
      <c r="EF400" s="118" t="s">
        <v>170</v>
      </c>
      <c r="EG400" s="96"/>
      <c r="EH400" s="101" t="s">
        <v>301</v>
      </c>
      <c r="EI400" s="96" t="s">
        <v>302</v>
      </c>
      <c r="EJ400" s="96" t="s">
        <v>303</v>
      </c>
      <c r="EK400" s="96" t="s">
        <v>304</v>
      </c>
      <c r="EL400" s="96" t="s">
        <v>305</v>
      </c>
      <c r="EM400" s="96" t="s">
        <v>306</v>
      </c>
      <c r="EN400" s="96" t="s">
        <v>307</v>
      </c>
      <c r="EO400" s="96" t="s">
        <v>308</v>
      </c>
      <c r="EP400" s="96" t="s">
        <v>542</v>
      </c>
      <c r="EQ400" s="96" t="s">
        <v>518</v>
      </c>
      <c r="ER400" s="96" t="s">
        <v>518</v>
      </c>
      <c r="ES400" s="96" t="s">
        <v>518</v>
      </c>
      <c r="ET400" s="101" t="s">
        <v>518</v>
      </c>
      <c r="EU400" s="96" t="s">
        <v>518</v>
      </c>
      <c r="EV400" s="96" t="s">
        <v>518</v>
      </c>
      <c r="EW400" s="96" t="s">
        <v>518</v>
      </c>
      <c r="EX400" s="96" t="s">
        <v>518</v>
      </c>
      <c r="EY400" s="96" t="s">
        <v>518</v>
      </c>
      <c r="EZ400" s="96" t="s">
        <v>518</v>
      </c>
      <c r="FA400" s="65" t="s">
        <v>518</v>
      </c>
      <c r="FB400" s="132" t="s">
        <v>577</v>
      </c>
      <c r="FC400" s="132" t="s">
        <v>579</v>
      </c>
      <c r="IA400" s="105"/>
      <c r="IB400" s="86"/>
      <c r="IC400" s="86"/>
      <c r="ID400" s="86"/>
      <c r="IE400" s="86"/>
      <c r="IF400" s="86"/>
      <c r="IG400" s="86"/>
      <c r="IH400" s="86"/>
      <c r="II400" s="86"/>
      <c r="IJ400" s="86"/>
      <c r="IK400" s="86"/>
      <c r="IL400" s="86"/>
      <c r="IM400" s="86"/>
      <c r="IN400" s="86"/>
      <c r="IO400" s="86"/>
      <c r="IP400" s="86"/>
      <c r="IQ400" s="86"/>
      <c r="IR400" s="86"/>
      <c r="IS400" s="86"/>
      <c r="IT400" s="86"/>
      <c r="IU400" s="86"/>
      <c r="IV400" s="106"/>
      <c r="IY400" s="105"/>
      <c r="IZ400" s="86"/>
      <c r="JA400" s="86"/>
      <c r="JB400" s="86"/>
      <c r="JC400" s="86"/>
      <c r="JD400" s="86"/>
      <c r="JE400" s="86"/>
      <c r="JF400" s="86"/>
      <c r="JG400" s="86"/>
      <c r="JH400" s="86"/>
      <c r="JI400" s="86"/>
      <c r="JJ400" s="86"/>
      <c r="JK400" s="86"/>
      <c r="JL400" s="86"/>
      <c r="JM400" s="86"/>
      <c r="JN400" s="86"/>
      <c r="JO400" s="86"/>
      <c r="JP400" s="86"/>
      <c r="JQ400" s="86"/>
      <c r="JR400" s="86"/>
      <c r="JS400" s="86"/>
      <c r="JT400" s="86"/>
      <c r="JU400" s="86"/>
      <c r="JV400" s="86"/>
      <c r="JW400" s="86"/>
      <c r="JX400" s="86"/>
      <c r="JY400" s="86"/>
      <c r="JZ400" s="86"/>
      <c r="KA400" s="86"/>
      <c r="KB400" s="86"/>
      <c r="KC400" s="86"/>
      <c r="KD400" s="86"/>
      <c r="KE400" s="86"/>
      <c r="KF400" s="106"/>
    </row>
    <row r="401" spans="10:292" ht="30" customHeight="1" x14ac:dyDescent="0.45">
      <c r="J401" s="84"/>
      <c r="K401" s="77">
        <v>1</v>
      </c>
      <c r="L401" s="590"/>
      <c r="M401" s="590"/>
      <c r="N401" s="590"/>
      <c r="O401" s="590"/>
      <c r="P401" s="590"/>
      <c r="Q401" s="590"/>
      <c r="R401" s="593"/>
      <c r="S401" s="593"/>
      <c r="T401" s="590"/>
      <c r="U401" s="590"/>
      <c r="V401" s="590"/>
      <c r="W401" s="590"/>
      <c r="X401" s="590"/>
      <c r="Y401" s="590"/>
      <c r="Z401" s="590"/>
      <c r="AA401" s="590"/>
      <c r="AB401" s="590"/>
      <c r="AC401" s="590"/>
      <c r="AD401" s="590"/>
      <c r="AE401" s="590"/>
      <c r="AF401" s="590"/>
      <c r="AG401" s="590"/>
      <c r="AH401" s="590"/>
      <c r="AI401" s="590"/>
      <c r="AJ401" s="590"/>
      <c r="AK401" s="590"/>
      <c r="AL401" s="511"/>
      <c r="AM401" s="512"/>
      <c r="AN401" s="597"/>
      <c r="AO401" s="590"/>
      <c r="AP401" s="590"/>
      <c r="AQ401" s="590"/>
      <c r="AR401" s="590"/>
      <c r="AS401" s="590"/>
      <c r="AT401" s="590"/>
      <c r="AU401" s="590"/>
      <c r="AV401" s="590"/>
      <c r="AW401" s="504"/>
      <c r="AX401" s="504"/>
      <c r="AY401" s="504"/>
      <c r="AZ401" s="504"/>
      <c r="BA401" s="504"/>
      <c r="BB401" s="504"/>
      <c r="BC401" s="504"/>
      <c r="BD401" s="504"/>
      <c r="BE401" s="504"/>
      <c r="BF401" s="490"/>
      <c r="BG401" s="490"/>
      <c r="BH401" s="490"/>
      <c r="DQ401" s="96" t="str">
        <f>IF(L401="","",K401)</f>
        <v/>
      </c>
      <c r="DR401" s="96" t="s">
        <v>432</v>
      </c>
      <c r="DS401" s="96"/>
      <c r="DT401" s="96"/>
      <c r="DU401" s="96" t="s">
        <v>432</v>
      </c>
      <c r="DV401" s="96" t="s">
        <v>432</v>
      </c>
      <c r="DW401" s="96" t="s">
        <v>432</v>
      </c>
      <c r="DX401" s="96" t="s">
        <v>432</v>
      </c>
      <c r="DY401" s="96" t="s">
        <v>432</v>
      </c>
      <c r="DZ401" s="96" t="s">
        <v>432</v>
      </c>
      <c r="EA401" s="96" t="s">
        <v>432</v>
      </c>
      <c r="EB401" s="96" t="s">
        <v>432</v>
      </c>
      <c r="EC401" s="96" t="s">
        <v>432</v>
      </c>
      <c r="ED401" s="119" t="str">
        <f t="shared" ref="ED401:ED432" si="23">IF(DQ401="","",IF($P$278="","",$P$278))</f>
        <v/>
      </c>
      <c r="EE401" s="119" t="str">
        <f t="shared" ref="EE401:EE432" si="24">IF(DQ401="","",IF($P$279="","",$P$279))</f>
        <v/>
      </c>
      <c r="EF401" s="119" t="str">
        <f t="shared" ref="EF401:EF432" si="25">IF(DQ401="","",IF($P$280="","",$P$280))</f>
        <v/>
      </c>
      <c r="EG401" s="96"/>
      <c r="EH401" s="96" t="str">
        <f>IF(DQ401="","",IF(AND($DA$162=3,J401=$AE$387),$EH$394-2,IF(AND($DA$162=3,J401=$AE$388),$EH$394,IF(AND($DA$162=3,J401=""),$EH$394,IF(AND($DA$162&gt;=1,$DA$162&lt;=2),$EH$394,"")))))</f>
        <v/>
      </c>
      <c r="EI401" s="96" t="str">
        <f>IF(DQ401="","",$EI$394)</f>
        <v/>
      </c>
      <c r="EJ401" s="96" t="str">
        <f>IF(DQ401="","",IF($DA$164=2,"",$EJ$394))</f>
        <v/>
      </c>
      <c r="EK401" s="96" t="str">
        <f>IF(DQ401="","",$EK$394)</f>
        <v/>
      </c>
      <c r="EL401" s="96" t="str">
        <f>IF(DQ401="","",IF($EH$394&lt;=2,"",IF(AND($DA$162=3,J401=$AE$387),"",$EL$394)))</f>
        <v/>
      </c>
      <c r="EM401" s="96" t="str">
        <f>IF(DQ401="","",IF(OR($EM$399="",$EM$394=0),"",$EM$394))</f>
        <v/>
      </c>
      <c r="EN401" s="96"/>
      <c r="EO401" s="96"/>
      <c r="EP401" s="96" t="str">
        <f>IF(DQ401="","",IF(OR(営業ASM設定管理!$BB$54="",営業ASM設定管理!$BB$54=0,営業ASM設定管理!$BE$54=0),"",営業ASM設定管理!$BB$54))</f>
        <v/>
      </c>
      <c r="EQ401" s="96" t="str">
        <f>IF(DQ401="","",$EQ$392)</f>
        <v/>
      </c>
      <c r="ER401" s="96" t="str">
        <f>IF(DQ401="","",$ER$392)</f>
        <v/>
      </c>
      <c r="ES401" s="96" t="str">
        <f>IF(DQ401="","",$ES$392)</f>
        <v/>
      </c>
      <c r="ET401" s="96" t="str">
        <f>IF(DQ401="","",$ET$392)</f>
        <v/>
      </c>
      <c r="EU401" s="96" t="str">
        <f>IF(DQ401="","",$EU$392)</f>
        <v/>
      </c>
      <c r="EV401" s="96" t="str">
        <f>IF(DQ401="","",$EV$392)</f>
        <v/>
      </c>
      <c r="EW401" s="96" t="str">
        <f>IF(DQ401="","",$EW$392)</f>
        <v/>
      </c>
      <c r="EX401" s="96" t="str">
        <f>IF(DQ401="","",$EX$392)</f>
        <v/>
      </c>
      <c r="EY401" s="96" t="str">
        <f>IF(DQ401="","",$EY$392)</f>
        <v/>
      </c>
      <c r="EZ401" s="96" t="str">
        <f>IF(DQ401="","",$EZ$392)</f>
        <v/>
      </c>
      <c r="FA401" s="96" t="str">
        <f>IF(DQ401="","",$FA$392)</f>
        <v/>
      </c>
      <c r="FB401" s="96" t="str">
        <f t="shared" ref="FB401:FB432" si="26">IF(DQ401="","",IF($P$281="","",$P$281))</f>
        <v/>
      </c>
      <c r="FC401" s="96" t="s">
        <v>432</v>
      </c>
      <c r="IA401" s="105"/>
      <c r="IB401" s="86"/>
      <c r="IC401" s="86"/>
      <c r="ID401" s="86"/>
      <c r="IE401" s="86"/>
      <c r="IF401" s="86"/>
      <c r="IG401" s="86"/>
      <c r="IH401" s="86"/>
      <c r="II401" s="86"/>
      <c r="IJ401" s="86"/>
      <c r="IK401" s="86"/>
      <c r="IL401" s="86"/>
      <c r="IM401" s="86"/>
      <c r="IN401" s="86"/>
      <c r="IO401" s="86"/>
      <c r="IP401" s="86"/>
      <c r="IQ401" s="86"/>
      <c r="IR401" s="86"/>
      <c r="IS401" s="86"/>
      <c r="IT401" s="86"/>
      <c r="IU401" s="86"/>
      <c r="IV401" s="106"/>
      <c r="IY401" s="105"/>
      <c r="IZ401" s="86"/>
      <c r="JA401" s="86"/>
      <c r="JB401" s="86"/>
      <c r="JC401" s="86"/>
      <c r="JD401" s="86"/>
      <c r="JE401" s="86"/>
      <c r="JF401" s="86"/>
      <c r="JG401" s="86"/>
      <c r="JH401" s="86"/>
      <c r="JI401" s="86"/>
      <c r="JJ401" s="86"/>
      <c r="JK401" s="86"/>
      <c r="JL401" s="86"/>
      <c r="JM401" s="86"/>
      <c r="JN401" s="86"/>
      <c r="JO401" s="86"/>
      <c r="JP401" s="86"/>
      <c r="JQ401" s="86"/>
      <c r="JR401" s="86"/>
      <c r="JS401" s="86"/>
      <c r="JT401" s="86"/>
      <c r="JU401" s="86"/>
      <c r="JV401" s="86"/>
      <c r="JW401" s="86"/>
      <c r="JX401" s="86"/>
      <c r="JY401" s="86"/>
      <c r="JZ401" s="86"/>
      <c r="KA401" s="86"/>
      <c r="KB401" s="86"/>
      <c r="KC401" s="86"/>
      <c r="KD401" s="86"/>
      <c r="KE401" s="86"/>
      <c r="KF401" s="106"/>
    </row>
    <row r="402" spans="10:292" ht="30" customHeight="1" x14ac:dyDescent="0.45">
      <c r="J402" s="84"/>
      <c r="K402" s="77">
        <v>2</v>
      </c>
      <c r="L402" s="590"/>
      <c r="M402" s="590"/>
      <c r="N402" s="590"/>
      <c r="O402" s="590"/>
      <c r="P402" s="590"/>
      <c r="Q402" s="590"/>
      <c r="R402" s="593"/>
      <c r="S402" s="593"/>
      <c r="T402" s="590"/>
      <c r="U402" s="590"/>
      <c r="V402" s="590"/>
      <c r="W402" s="590"/>
      <c r="X402" s="590"/>
      <c r="Y402" s="590"/>
      <c r="Z402" s="590"/>
      <c r="AA402" s="590"/>
      <c r="AB402" s="590"/>
      <c r="AC402" s="590"/>
      <c r="AD402" s="590"/>
      <c r="AE402" s="590"/>
      <c r="AF402" s="590"/>
      <c r="AG402" s="590"/>
      <c r="AH402" s="590"/>
      <c r="AI402" s="590"/>
      <c r="AJ402" s="590"/>
      <c r="AK402" s="590"/>
      <c r="AL402" s="590"/>
      <c r="AM402" s="590"/>
      <c r="AN402" s="590"/>
      <c r="AO402" s="590"/>
      <c r="AP402" s="590"/>
      <c r="AQ402" s="590"/>
      <c r="AR402" s="590"/>
      <c r="AS402" s="590"/>
      <c r="AT402" s="590"/>
      <c r="AU402" s="590"/>
      <c r="AV402" s="590"/>
      <c r="AW402" s="504"/>
      <c r="AX402" s="504"/>
      <c r="AY402" s="504"/>
      <c r="AZ402" s="504"/>
      <c r="BA402" s="504"/>
      <c r="BB402" s="504"/>
      <c r="BC402" s="504"/>
      <c r="BD402" s="504"/>
      <c r="BE402" s="504"/>
      <c r="BF402" s="490"/>
      <c r="BG402" s="490"/>
      <c r="BH402" s="490"/>
      <c r="DQ402" s="96" t="str">
        <f t="shared" ref="DQ402:DQ465" si="27">IF(L402="","",K402)</f>
        <v/>
      </c>
      <c r="DR402" s="96" t="s">
        <v>432</v>
      </c>
      <c r="DS402" s="96"/>
      <c r="DT402" s="96"/>
      <c r="DU402" s="96" t="s">
        <v>432</v>
      </c>
      <c r="DV402" s="96" t="s">
        <v>432</v>
      </c>
      <c r="DW402" s="96" t="s">
        <v>432</v>
      </c>
      <c r="DX402" s="96" t="s">
        <v>432</v>
      </c>
      <c r="DY402" s="96" t="s">
        <v>432</v>
      </c>
      <c r="DZ402" s="96" t="s">
        <v>432</v>
      </c>
      <c r="EA402" s="96" t="s">
        <v>432</v>
      </c>
      <c r="EB402" s="96" t="s">
        <v>432</v>
      </c>
      <c r="EC402" s="96" t="s">
        <v>432</v>
      </c>
      <c r="ED402" s="119" t="str">
        <f t="shared" si="23"/>
        <v/>
      </c>
      <c r="EE402" s="119" t="str">
        <f t="shared" si="24"/>
        <v/>
      </c>
      <c r="EF402" s="119" t="str">
        <f t="shared" si="25"/>
        <v/>
      </c>
      <c r="EG402" s="96"/>
      <c r="EH402" s="96" t="str">
        <f t="shared" ref="EH402:EH465" si="28">IF(DQ402="","",IF(AND($DA$162=3,J402=$AE$387),$EH$394-2,IF(AND($DA$162=3,J402=$AE$388),$EH$394,IF(AND($DA$162=3,J402=""),$EH$394,IF(AND($DA$162&gt;=1,$DA$162&lt;=2),$EH$394,"")))))</f>
        <v/>
      </c>
      <c r="EI402" s="96" t="str">
        <f t="shared" ref="EI402:EI465" si="29">IF(DQ402="","",$EI$394)</f>
        <v/>
      </c>
      <c r="EJ402" s="96" t="str">
        <f t="shared" ref="EJ402:EJ465" si="30">IF(DQ402="","",IF($DA$164=2,"",$EJ$394))</f>
        <v/>
      </c>
      <c r="EK402" s="96" t="str">
        <f t="shared" ref="EK402:EK465" si="31">IF(DQ402="","",$EK$394)</f>
        <v/>
      </c>
      <c r="EL402" s="96" t="str">
        <f t="shared" ref="EL402:EL465" si="32">IF(DQ402="","",IF($EH$394&lt;=2,"",IF(AND($DA$162=3,J402=$AE$387),"",$EL$394)))</f>
        <v/>
      </c>
      <c r="EM402" s="96" t="str">
        <f t="shared" ref="EM402:EM465" si="33">IF(DQ402="","",IF(OR($EM$399="",$EM$394=0),"",$EM$394))</f>
        <v/>
      </c>
      <c r="EN402" s="96"/>
      <c r="EO402" s="96"/>
      <c r="EP402" s="96" t="str">
        <f>IF(DQ402="","",IF(OR(営業ASM設定管理!$BB$54="",営業ASM設定管理!$BB$54=0,営業ASM設定管理!$BE$54=0),"",営業ASM設定管理!$BB$54))</f>
        <v/>
      </c>
      <c r="EQ402" s="96" t="str">
        <f t="shared" ref="EQ402:EQ465" si="34">IF(DQ402="","",$EQ$392)</f>
        <v/>
      </c>
      <c r="ER402" s="96" t="str">
        <f t="shared" ref="ER402:ER465" si="35">IF(DQ402="","",$ER$392)</f>
        <v/>
      </c>
      <c r="ES402" s="96" t="str">
        <f t="shared" ref="ES402:ES465" si="36">IF(DQ402="","",$ES$392)</f>
        <v/>
      </c>
      <c r="ET402" s="96" t="str">
        <f t="shared" ref="ET402:ET465" si="37">IF(DQ402="","",$ET$392)</f>
        <v/>
      </c>
      <c r="EU402" s="96" t="str">
        <f t="shared" ref="EU402:EU465" si="38">IF(DQ402="","",$EU$392)</f>
        <v/>
      </c>
      <c r="EV402" s="96" t="str">
        <f t="shared" ref="EV402:EV465" si="39">IF(DQ402="","",$EV$392)</f>
        <v/>
      </c>
      <c r="EW402" s="96" t="str">
        <f t="shared" ref="EW402:EW465" si="40">IF(DQ402="","",$EW$392)</f>
        <v/>
      </c>
      <c r="EX402" s="96" t="str">
        <f t="shared" ref="EX402:EX465" si="41">IF(DQ402="","",$EX$392)</f>
        <v/>
      </c>
      <c r="EY402" s="96" t="str">
        <f t="shared" ref="EY402:EY465" si="42">IF(DQ402="","",$EY$392)</f>
        <v/>
      </c>
      <c r="EZ402" s="96" t="str">
        <f t="shared" ref="EZ402:EZ465" si="43">IF(DQ402="","",$EZ$392)</f>
        <v/>
      </c>
      <c r="FA402" s="96" t="str">
        <f t="shared" ref="FA402:FA465" si="44">IF(DQ402="","",$FA$392)</f>
        <v/>
      </c>
      <c r="FB402" s="96" t="str">
        <f t="shared" si="26"/>
        <v/>
      </c>
      <c r="FC402" s="96" t="s">
        <v>432</v>
      </c>
      <c r="IA402" s="105"/>
      <c r="IB402" s="86"/>
      <c r="IC402" s="86"/>
      <c r="ID402" s="86"/>
      <c r="IE402" s="86"/>
      <c r="IF402" s="86"/>
      <c r="IG402" s="86"/>
      <c r="IH402" s="86"/>
      <c r="II402" s="86"/>
      <c r="IJ402" s="86"/>
      <c r="IK402" s="86"/>
      <c r="IL402" s="86"/>
      <c r="IM402" s="86"/>
      <c r="IN402" s="86"/>
      <c r="IO402" s="86"/>
      <c r="IP402" s="86"/>
      <c r="IQ402" s="86"/>
      <c r="IR402" s="86"/>
      <c r="IS402" s="86"/>
      <c r="IT402" s="86"/>
      <c r="IU402" s="86"/>
      <c r="IV402" s="106"/>
      <c r="IY402" s="105"/>
      <c r="IZ402" s="86"/>
      <c r="JA402" s="86"/>
      <c r="JB402" s="86"/>
      <c r="JC402" s="86"/>
      <c r="JD402" s="86"/>
      <c r="JE402" s="86"/>
      <c r="JF402" s="86"/>
      <c r="JG402" s="86"/>
      <c r="JH402" s="86"/>
      <c r="JI402" s="86"/>
      <c r="JJ402" s="86"/>
      <c r="JK402" s="86"/>
      <c r="JL402" s="86"/>
      <c r="JM402" s="86"/>
      <c r="JN402" s="86"/>
      <c r="JO402" s="86"/>
      <c r="JP402" s="86"/>
      <c r="JQ402" s="86"/>
      <c r="JR402" s="86"/>
      <c r="JS402" s="86"/>
      <c r="JT402" s="86"/>
      <c r="JU402" s="86"/>
      <c r="JV402" s="86"/>
      <c r="JW402" s="86"/>
      <c r="JX402" s="86"/>
      <c r="JY402" s="86"/>
      <c r="JZ402" s="86"/>
      <c r="KA402" s="86"/>
      <c r="KB402" s="86"/>
      <c r="KC402" s="86"/>
      <c r="KD402" s="86"/>
      <c r="KE402" s="86"/>
      <c r="KF402" s="106"/>
    </row>
    <row r="403" spans="10:292" ht="30" customHeight="1" x14ac:dyDescent="0.45">
      <c r="J403" s="84"/>
      <c r="K403" s="77">
        <v>3</v>
      </c>
      <c r="L403" s="590"/>
      <c r="M403" s="590"/>
      <c r="N403" s="590"/>
      <c r="O403" s="590"/>
      <c r="P403" s="590"/>
      <c r="Q403" s="590"/>
      <c r="R403" s="593"/>
      <c r="S403" s="593"/>
      <c r="T403" s="590"/>
      <c r="U403" s="590"/>
      <c r="V403" s="590"/>
      <c r="W403" s="590"/>
      <c r="X403" s="590"/>
      <c r="Y403" s="590"/>
      <c r="Z403" s="590"/>
      <c r="AA403" s="590"/>
      <c r="AB403" s="590"/>
      <c r="AC403" s="590"/>
      <c r="AD403" s="590"/>
      <c r="AE403" s="590"/>
      <c r="AF403" s="590"/>
      <c r="AG403" s="590"/>
      <c r="AH403" s="590"/>
      <c r="AI403" s="590"/>
      <c r="AJ403" s="590"/>
      <c r="AK403" s="590"/>
      <c r="AL403" s="590"/>
      <c r="AM403" s="590"/>
      <c r="AN403" s="590"/>
      <c r="AO403" s="590"/>
      <c r="AP403" s="590"/>
      <c r="AQ403" s="590"/>
      <c r="AR403" s="590"/>
      <c r="AS403" s="590"/>
      <c r="AT403" s="590"/>
      <c r="AU403" s="590"/>
      <c r="AV403" s="590"/>
      <c r="AW403" s="504"/>
      <c r="AX403" s="504"/>
      <c r="AY403" s="504"/>
      <c r="AZ403" s="504"/>
      <c r="BA403" s="504"/>
      <c r="BB403" s="504"/>
      <c r="BC403" s="504"/>
      <c r="BD403" s="504"/>
      <c r="BE403" s="504"/>
      <c r="BF403" s="490"/>
      <c r="BG403" s="490"/>
      <c r="BH403" s="490"/>
      <c r="DQ403" s="96" t="str">
        <f t="shared" si="27"/>
        <v/>
      </c>
      <c r="DR403" s="96" t="s">
        <v>432</v>
      </c>
      <c r="DS403" s="96"/>
      <c r="DT403" s="96"/>
      <c r="DU403" s="96" t="s">
        <v>432</v>
      </c>
      <c r="DV403" s="96" t="s">
        <v>432</v>
      </c>
      <c r="DW403" s="96" t="s">
        <v>432</v>
      </c>
      <c r="DX403" s="96" t="s">
        <v>432</v>
      </c>
      <c r="DY403" s="96" t="s">
        <v>432</v>
      </c>
      <c r="DZ403" s="96" t="s">
        <v>432</v>
      </c>
      <c r="EA403" s="96" t="s">
        <v>432</v>
      </c>
      <c r="EB403" s="96" t="s">
        <v>432</v>
      </c>
      <c r="EC403" s="96" t="s">
        <v>432</v>
      </c>
      <c r="ED403" s="119" t="str">
        <f t="shared" si="23"/>
        <v/>
      </c>
      <c r="EE403" s="119" t="str">
        <f t="shared" si="24"/>
        <v/>
      </c>
      <c r="EF403" s="119" t="str">
        <f t="shared" si="25"/>
        <v/>
      </c>
      <c r="EG403" s="96"/>
      <c r="EH403" s="96" t="str">
        <f t="shared" si="28"/>
        <v/>
      </c>
      <c r="EI403" s="96" t="str">
        <f t="shared" si="29"/>
        <v/>
      </c>
      <c r="EJ403" s="96" t="str">
        <f t="shared" si="30"/>
        <v/>
      </c>
      <c r="EK403" s="96" t="str">
        <f t="shared" si="31"/>
        <v/>
      </c>
      <c r="EL403" s="96" t="str">
        <f t="shared" si="32"/>
        <v/>
      </c>
      <c r="EM403" s="96" t="str">
        <f t="shared" si="33"/>
        <v/>
      </c>
      <c r="EN403" s="96"/>
      <c r="EO403" s="96"/>
      <c r="EP403" s="96" t="str">
        <f>IF(DQ403="","",IF(OR(営業ASM設定管理!$BB$54="",営業ASM設定管理!$BB$54=0,営業ASM設定管理!$BE$54=0),"",営業ASM設定管理!$BB$54))</f>
        <v/>
      </c>
      <c r="EQ403" s="96" t="str">
        <f t="shared" si="34"/>
        <v/>
      </c>
      <c r="ER403" s="96" t="str">
        <f t="shared" si="35"/>
        <v/>
      </c>
      <c r="ES403" s="96" t="str">
        <f t="shared" si="36"/>
        <v/>
      </c>
      <c r="ET403" s="96" t="str">
        <f t="shared" si="37"/>
        <v/>
      </c>
      <c r="EU403" s="96" t="str">
        <f t="shared" si="38"/>
        <v/>
      </c>
      <c r="EV403" s="96" t="str">
        <f t="shared" si="39"/>
        <v/>
      </c>
      <c r="EW403" s="96" t="str">
        <f t="shared" si="40"/>
        <v/>
      </c>
      <c r="EX403" s="96" t="str">
        <f t="shared" si="41"/>
        <v/>
      </c>
      <c r="EY403" s="96" t="str">
        <f t="shared" si="42"/>
        <v/>
      </c>
      <c r="EZ403" s="96" t="str">
        <f t="shared" si="43"/>
        <v/>
      </c>
      <c r="FA403" s="96" t="str">
        <f t="shared" si="44"/>
        <v/>
      </c>
      <c r="FB403" s="96" t="str">
        <f t="shared" si="26"/>
        <v/>
      </c>
      <c r="FC403" s="96" t="s">
        <v>432</v>
      </c>
      <c r="IA403" s="105"/>
      <c r="IB403" s="86"/>
      <c r="IC403" s="86"/>
      <c r="ID403" s="86"/>
      <c r="IE403" s="86"/>
      <c r="IF403" s="86"/>
      <c r="IG403" s="86"/>
      <c r="IH403" s="86"/>
      <c r="II403" s="86"/>
      <c r="IJ403" s="86"/>
      <c r="IK403" s="86"/>
      <c r="IL403" s="86"/>
      <c r="IM403" s="86"/>
      <c r="IN403" s="86"/>
      <c r="IO403" s="86"/>
      <c r="IP403" s="86"/>
      <c r="IQ403" s="86"/>
      <c r="IR403" s="86"/>
      <c r="IS403" s="86"/>
      <c r="IT403" s="86"/>
      <c r="IU403" s="86"/>
      <c r="IV403" s="106"/>
      <c r="IY403" s="105"/>
      <c r="IZ403" s="86"/>
      <c r="JA403" s="86"/>
      <c r="JB403" s="86"/>
      <c r="JC403" s="86"/>
      <c r="JD403" s="86"/>
      <c r="JE403" s="86"/>
      <c r="JF403" s="86"/>
      <c r="JG403" s="86"/>
      <c r="JH403" s="86"/>
      <c r="JI403" s="86"/>
      <c r="JJ403" s="86"/>
      <c r="JK403" s="86"/>
      <c r="JL403" s="86"/>
      <c r="JM403" s="86"/>
      <c r="JN403" s="86"/>
      <c r="JO403" s="86"/>
      <c r="JP403" s="86"/>
      <c r="JQ403" s="86"/>
      <c r="JR403" s="86"/>
      <c r="JS403" s="86"/>
      <c r="JT403" s="86"/>
      <c r="JU403" s="86"/>
      <c r="JV403" s="86"/>
      <c r="JW403" s="86"/>
      <c r="JX403" s="86"/>
      <c r="JY403" s="86"/>
      <c r="JZ403" s="86"/>
      <c r="KA403" s="86"/>
      <c r="KB403" s="86"/>
      <c r="KC403" s="86"/>
      <c r="KD403" s="86"/>
      <c r="KE403" s="86"/>
      <c r="KF403" s="106"/>
    </row>
    <row r="404" spans="10:292" ht="30" customHeight="1" x14ac:dyDescent="0.45">
      <c r="J404" s="84"/>
      <c r="K404" s="77">
        <v>4</v>
      </c>
      <c r="L404" s="590"/>
      <c r="M404" s="590"/>
      <c r="N404" s="590"/>
      <c r="O404" s="590"/>
      <c r="P404" s="590"/>
      <c r="Q404" s="590"/>
      <c r="R404" s="593"/>
      <c r="S404" s="593"/>
      <c r="T404" s="590"/>
      <c r="U404" s="590"/>
      <c r="V404" s="590"/>
      <c r="W404" s="590"/>
      <c r="X404" s="590"/>
      <c r="Y404" s="590"/>
      <c r="Z404" s="590"/>
      <c r="AA404" s="590"/>
      <c r="AB404" s="590"/>
      <c r="AC404" s="590"/>
      <c r="AD404" s="590"/>
      <c r="AE404" s="590"/>
      <c r="AF404" s="590"/>
      <c r="AG404" s="590"/>
      <c r="AH404" s="590"/>
      <c r="AI404" s="590"/>
      <c r="AJ404" s="590"/>
      <c r="AK404" s="590"/>
      <c r="AL404" s="590"/>
      <c r="AM404" s="590"/>
      <c r="AN404" s="590"/>
      <c r="AO404" s="590"/>
      <c r="AP404" s="590"/>
      <c r="AQ404" s="590"/>
      <c r="AR404" s="590"/>
      <c r="AS404" s="590"/>
      <c r="AT404" s="590"/>
      <c r="AU404" s="590"/>
      <c r="AV404" s="590"/>
      <c r="AW404" s="504"/>
      <c r="AX404" s="504"/>
      <c r="AY404" s="504"/>
      <c r="AZ404" s="504"/>
      <c r="BA404" s="504"/>
      <c r="BB404" s="504"/>
      <c r="BC404" s="504"/>
      <c r="BD404" s="504"/>
      <c r="BE404" s="504"/>
      <c r="BF404" s="490"/>
      <c r="BG404" s="490"/>
      <c r="BH404" s="490"/>
      <c r="DQ404" s="96" t="str">
        <f t="shared" si="27"/>
        <v/>
      </c>
      <c r="DR404" s="96" t="s">
        <v>432</v>
      </c>
      <c r="DS404" s="96"/>
      <c r="DT404" s="96"/>
      <c r="DU404" s="96" t="s">
        <v>432</v>
      </c>
      <c r="DV404" s="96" t="s">
        <v>432</v>
      </c>
      <c r="DW404" s="96" t="s">
        <v>432</v>
      </c>
      <c r="DX404" s="96" t="s">
        <v>432</v>
      </c>
      <c r="DY404" s="96" t="s">
        <v>432</v>
      </c>
      <c r="DZ404" s="96" t="s">
        <v>432</v>
      </c>
      <c r="EA404" s="96" t="s">
        <v>432</v>
      </c>
      <c r="EB404" s="96" t="s">
        <v>432</v>
      </c>
      <c r="EC404" s="96" t="s">
        <v>432</v>
      </c>
      <c r="ED404" s="119" t="str">
        <f t="shared" si="23"/>
        <v/>
      </c>
      <c r="EE404" s="119" t="str">
        <f t="shared" si="24"/>
        <v/>
      </c>
      <c r="EF404" s="119" t="str">
        <f t="shared" si="25"/>
        <v/>
      </c>
      <c r="EG404" s="96"/>
      <c r="EH404" s="96" t="str">
        <f t="shared" si="28"/>
        <v/>
      </c>
      <c r="EI404" s="96" t="str">
        <f t="shared" si="29"/>
        <v/>
      </c>
      <c r="EJ404" s="96" t="str">
        <f t="shared" si="30"/>
        <v/>
      </c>
      <c r="EK404" s="96" t="str">
        <f t="shared" si="31"/>
        <v/>
      </c>
      <c r="EL404" s="96" t="str">
        <f t="shared" si="32"/>
        <v/>
      </c>
      <c r="EM404" s="96" t="str">
        <f t="shared" si="33"/>
        <v/>
      </c>
      <c r="EN404" s="96"/>
      <c r="EO404" s="96"/>
      <c r="EP404" s="96" t="str">
        <f>IF(DQ404="","",IF(OR(営業ASM設定管理!$BB$54="",営業ASM設定管理!$BB$54=0,営業ASM設定管理!$BE$54=0),"",営業ASM設定管理!$BB$54))</f>
        <v/>
      </c>
      <c r="EQ404" s="96" t="str">
        <f t="shared" si="34"/>
        <v/>
      </c>
      <c r="ER404" s="96" t="str">
        <f t="shared" si="35"/>
        <v/>
      </c>
      <c r="ES404" s="96" t="str">
        <f t="shared" si="36"/>
        <v/>
      </c>
      <c r="ET404" s="96" t="str">
        <f t="shared" si="37"/>
        <v/>
      </c>
      <c r="EU404" s="96" t="str">
        <f t="shared" si="38"/>
        <v/>
      </c>
      <c r="EV404" s="96" t="str">
        <f t="shared" si="39"/>
        <v/>
      </c>
      <c r="EW404" s="96" t="str">
        <f t="shared" si="40"/>
        <v/>
      </c>
      <c r="EX404" s="96" t="str">
        <f t="shared" si="41"/>
        <v/>
      </c>
      <c r="EY404" s="96" t="str">
        <f t="shared" si="42"/>
        <v/>
      </c>
      <c r="EZ404" s="96" t="str">
        <f t="shared" si="43"/>
        <v/>
      </c>
      <c r="FA404" s="96" t="str">
        <f t="shared" si="44"/>
        <v/>
      </c>
      <c r="FB404" s="96" t="str">
        <f t="shared" si="26"/>
        <v/>
      </c>
      <c r="FC404" s="96" t="s">
        <v>432</v>
      </c>
      <c r="IA404" s="105"/>
      <c r="IB404" s="86"/>
      <c r="IC404" s="86"/>
      <c r="ID404" s="86"/>
      <c r="IE404" s="86"/>
      <c r="IF404" s="86"/>
      <c r="IG404" s="86"/>
      <c r="IH404" s="86"/>
      <c r="II404" s="86"/>
      <c r="IJ404" s="86"/>
      <c r="IK404" s="86"/>
      <c r="IL404" s="86"/>
      <c r="IM404" s="86"/>
      <c r="IN404" s="86"/>
      <c r="IO404" s="86"/>
      <c r="IP404" s="86"/>
      <c r="IQ404" s="86"/>
      <c r="IR404" s="86"/>
      <c r="IS404" s="86"/>
      <c r="IT404" s="86"/>
      <c r="IU404" s="86"/>
      <c r="IV404" s="106"/>
      <c r="IY404" s="105"/>
      <c r="IZ404" s="86"/>
      <c r="JA404" s="86"/>
      <c r="JB404" s="86"/>
      <c r="JC404" s="86"/>
      <c r="JD404" s="86"/>
      <c r="JE404" s="86"/>
      <c r="JF404" s="86"/>
      <c r="JG404" s="86"/>
      <c r="JH404" s="86"/>
      <c r="JI404" s="86"/>
      <c r="JJ404" s="86"/>
      <c r="JK404" s="86"/>
      <c r="JL404" s="86"/>
      <c r="JM404" s="86"/>
      <c r="JN404" s="86"/>
      <c r="JO404" s="86"/>
      <c r="JP404" s="86"/>
      <c r="JQ404" s="86"/>
      <c r="JR404" s="86"/>
      <c r="JS404" s="86"/>
      <c r="JT404" s="86"/>
      <c r="JU404" s="86"/>
      <c r="JV404" s="86"/>
      <c r="JW404" s="86"/>
      <c r="JX404" s="86"/>
      <c r="JY404" s="86"/>
      <c r="JZ404" s="86"/>
      <c r="KA404" s="86"/>
      <c r="KB404" s="86"/>
      <c r="KC404" s="86"/>
      <c r="KD404" s="86"/>
      <c r="KE404" s="86"/>
      <c r="KF404" s="106"/>
    </row>
    <row r="405" spans="10:292" ht="30" customHeight="1" x14ac:dyDescent="0.45">
      <c r="J405" s="84"/>
      <c r="K405" s="77">
        <v>5</v>
      </c>
      <c r="L405" s="590"/>
      <c r="M405" s="590"/>
      <c r="N405" s="590"/>
      <c r="O405" s="590"/>
      <c r="P405" s="590"/>
      <c r="Q405" s="590"/>
      <c r="R405" s="593"/>
      <c r="S405" s="593"/>
      <c r="T405" s="590"/>
      <c r="U405" s="590"/>
      <c r="V405" s="590"/>
      <c r="W405" s="590"/>
      <c r="X405" s="590"/>
      <c r="Y405" s="590"/>
      <c r="Z405" s="590"/>
      <c r="AA405" s="590"/>
      <c r="AB405" s="590"/>
      <c r="AC405" s="590"/>
      <c r="AD405" s="590"/>
      <c r="AE405" s="590"/>
      <c r="AF405" s="590"/>
      <c r="AG405" s="590"/>
      <c r="AH405" s="590"/>
      <c r="AI405" s="590"/>
      <c r="AJ405" s="590"/>
      <c r="AK405" s="590"/>
      <c r="AL405" s="590"/>
      <c r="AM405" s="590"/>
      <c r="AN405" s="590"/>
      <c r="AO405" s="590"/>
      <c r="AP405" s="590"/>
      <c r="AQ405" s="590"/>
      <c r="AR405" s="590"/>
      <c r="AS405" s="590"/>
      <c r="AT405" s="590"/>
      <c r="AU405" s="590"/>
      <c r="AV405" s="590"/>
      <c r="AW405" s="504"/>
      <c r="AX405" s="504"/>
      <c r="AY405" s="504"/>
      <c r="AZ405" s="504"/>
      <c r="BA405" s="504"/>
      <c r="BB405" s="504"/>
      <c r="BC405" s="504"/>
      <c r="BD405" s="504"/>
      <c r="BE405" s="504"/>
      <c r="BF405" s="490"/>
      <c r="BG405" s="490"/>
      <c r="BH405" s="490"/>
      <c r="DQ405" s="96" t="str">
        <f t="shared" si="27"/>
        <v/>
      </c>
      <c r="DR405" s="96" t="s">
        <v>432</v>
      </c>
      <c r="DS405" s="96"/>
      <c r="DT405" s="96"/>
      <c r="DU405" s="96" t="s">
        <v>432</v>
      </c>
      <c r="DV405" s="96" t="s">
        <v>432</v>
      </c>
      <c r="DW405" s="96" t="s">
        <v>432</v>
      </c>
      <c r="DX405" s="96" t="s">
        <v>432</v>
      </c>
      <c r="DY405" s="96" t="s">
        <v>432</v>
      </c>
      <c r="DZ405" s="96" t="s">
        <v>432</v>
      </c>
      <c r="EA405" s="96" t="s">
        <v>432</v>
      </c>
      <c r="EB405" s="96" t="s">
        <v>432</v>
      </c>
      <c r="EC405" s="96" t="s">
        <v>432</v>
      </c>
      <c r="ED405" s="119" t="str">
        <f t="shared" si="23"/>
        <v/>
      </c>
      <c r="EE405" s="119" t="str">
        <f t="shared" si="24"/>
        <v/>
      </c>
      <c r="EF405" s="119" t="str">
        <f t="shared" si="25"/>
        <v/>
      </c>
      <c r="EG405" s="96"/>
      <c r="EH405" s="96" t="str">
        <f t="shared" si="28"/>
        <v/>
      </c>
      <c r="EI405" s="96" t="str">
        <f t="shared" si="29"/>
        <v/>
      </c>
      <c r="EJ405" s="96" t="str">
        <f t="shared" si="30"/>
        <v/>
      </c>
      <c r="EK405" s="96" t="str">
        <f t="shared" si="31"/>
        <v/>
      </c>
      <c r="EL405" s="96" t="str">
        <f t="shared" si="32"/>
        <v/>
      </c>
      <c r="EM405" s="96" t="str">
        <f t="shared" si="33"/>
        <v/>
      </c>
      <c r="EN405" s="96"/>
      <c r="EO405" s="96"/>
      <c r="EP405" s="96" t="str">
        <f>IF(DQ405="","",IF(OR(営業ASM設定管理!$BB$54="",営業ASM設定管理!$BB$54=0,営業ASM設定管理!$BE$54=0),"",営業ASM設定管理!$BB$54))</f>
        <v/>
      </c>
      <c r="EQ405" s="96" t="str">
        <f t="shared" si="34"/>
        <v/>
      </c>
      <c r="ER405" s="96" t="str">
        <f t="shared" si="35"/>
        <v/>
      </c>
      <c r="ES405" s="96" t="str">
        <f t="shared" si="36"/>
        <v/>
      </c>
      <c r="ET405" s="96" t="str">
        <f t="shared" si="37"/>
        <v/>
      </c>
      <c r="EU405" s="96" t="str">
        <f t="shared" si="38"/>
        <v/>
      </c>
      <c r="EV405" s="96" t="str">
        <f t="shared" si="39"/>
        <v/>
      </c>
      <c r="EW405" s="96" t="str">
        <f t="shared" si="40"/>
        <v/>
      </c>
      <c r="EX405" s="96" t="str">
        <f t="shared" si="41"/>
        <v/>
      </c>
      <c r="EY405" s="96" t="str">
        <f t="shared" si="42"/>
        <v/>
      </c>
      <c r="EZ405" s="96" t="str">
        <f t="shared" si="43"/>
        <v/>
      </c>
      <c r="FA405" s="96" t="str">
        <f t="shared" si="44"/>
        <v/>
      </c>
      <c r="FB405" s="96" t="str">
        <f t="shared" si="26"/>
        <v/>
      </c>
      <c r="FC405" s="96" t="s">
        <v>432</v>
      </c>
      <c r="IA405" s="105"/>
      <c r="IB405" s="86"/>
      <c r="IC405" s="86"/>
      <c r="ID405" s="86"/>
      <c r="IE405" s="86"/>
      <c r="IF405" s="86"/>
      <c r="IG405" s="86"/>
      <c r="IH405" s="86"/>
      <c r="II405" s="86"/>
      <c r="IJ405" s="86"/>
      <c r="IK405" s="86"/>
      <c r="IL405" s="86"/>
      <c r="IM405" s="86"/>
      <c r="IN405" s="86"/>
      <c r="IO405" s="86"/>
      <c r="IP405" s="86"/>
      <c r="IQ405" s="86"/>
      <c r="IR405" s="86"/>
      <c r="IS405" s="86"/>
      <c r="IT405" s="86"/>
      <c r="IU405" s="86"/>
      <c r="IV405" s="106"/>
      <c r="IY405" s="105"/>
      <c r="IZ405" s="86"/>
      <c r="JA405" s="86"/>
      <c r="JB405" s="86"/>
      <c r="JC405" s="86"/>
      <c r="JD405" s="86"/>
      <c r="JE405" s="86"/>
      <c r="JF405" s="86"/>
      <c r="JG405" s="86"/>
      <c r="JH405" s="86"/>
      <c r="JI405" s="86"/>
      <c r="JJ405" s="86"/>
      <c r="JK405" s="86"/>
      <c r="JL405" s="86"/>
      <c r="JM405" s="86"/>
      <c r="JN405" s="86"/>
      <c r="JO405" s="86"/>
      <c r="JP405" s="86"/>
      <c r="JQ405" s="86"/>
      <c r="JR405" s="86"/>
      <c r="JS405" s="86"/>
      <c r="JT405" s="86"/>
      <c r="JU405" s="86"/>
      <c r="JV405" s="86"/>
      <c r="JW405" s="86"/>
      <c r="JX405" s="86"/>
      <c r="JY405" s="86"/>
      <c r="JZ405" s="86"/>
      <c r="KA405" s="86"/>
      <c r="KB405" s="86"/>
      <c r="KC405" s="86"/>
      <c r="KD405" s="86"/>
      <c r="KE405" s="86"/>
      <c r="KF405" s="106"/>
    </row>
    <row r="406" spans="10:292" ht="30" customHeight="1" x14ac:dyDescent="0.45">
      <c r="J406" s="84"/>
      <c r="K406" s="77">
        <v>6</v>
      </c>
      <c r="L406" s="590"/>
      <c r="M406" s="590"/>
      <c r="N406" s="590"/>
      <c r="O406" s="590"/>
      <c r="P406" s="590"/>
      <c r="Q406" s="590"/>
      <c r="R406" s="593"/>
      <c r="S406" s="593"/>
      <c r="T406" s="590"/>
      <c r="U406" s="590"/>
      <c r="V406" s="590"/>
      <c r="W406" s="590"/>
      <c r="X406" s="590"/>
      <c r="Y406" s="590"/>
      <c r="Z406" s="590"/>
      <c r="AA406" s="590"/>
      <c r="AB406" s="590"/>
      <c r="AC406" s="590"/>
      <c r="AD406" s="590"/>
      <c r="AE406" s="590"/>
      <c r="AF406" s="590"/>
      <c r="AG406" s="590"/>
      <c r="AH406" s="590"/>
      <c r="AI406" s="590"/>
      <c r="AJ406" s="590"/>
      <c r="AK406" s="590"/>
      <c r="AL406" s="590"/>
      <c r="AM406" s="590"/>
      <c r="AN406" s="590"/>
      <c r="AO406" s="590"/>
      <c r="AP406" s="590"/>
      <c r="AQ406" s="590"/>
      <c r="AR406" s="590"/>
      <c r="AS406" s="590"/>
      <c r="AT406" s="590"/>
      <c r="AU406" s="590"/>
      <c r="AV406" s="590"/>
      <c r="AW406" s="504"/>
      <c r="AX406" s="504"/>
      <c r="AY406" s="504"/>
      <c r="AZ406" s="504"/>
      <c r="BA406" s="504"/>
      <c r="BB406" s="504"/>
      <c r="BC406" s="504"/>
      <c r="BD406" s="504"/>
      <c r="BE406" s="504"/>
      <c r="BF406" s="490"/>
      <c r="BG406" s="490"/>
      <c r="BH406" s="490"/>
      <c r="DQ406" s="96" t="str">
        <f t="shared" si="27"/>
        <v/>
      </c>
      <c r="DR406" s="96" t="s">
        <v>432</v>
      </c>
      <c r="DS406" s="96"/>
      <c r="DT406" s="96"/>
      <c r="DU406" s="96" t="s">
        <v>432</v>
      </c>
      <c r="DV406" s="96" t="s">
        <v>432</v>
      </c>
      <c r="DW406" s="96" t="s">
        <v>432</v>
      </c>
      <c r="DX406" s="96" t="s">
        <v>432</v>
      </c>
      <c r="DY406" s="96" t="s">
        <v>432</v>
      </c>
      <c r="DZ406" s="96" t="s">
        <v>432</v>
      </c>
      <c r="EA406" s="96" t="s">
        <v>432</v>
      </c>
      <c r="EB406" s="96" t="s">
        <v>432</v>
      </c>
      <c r="EC406" s="96" t="s">
        <v>432</v>
      </c>
      <c r="ED406" s="119" t="str">
        <f t="shared" si="23"/>
        <v/>
      </c>
      <c r="EE406" s="119" t="str">
        <f t="shared" si="24"/>
        <v/>
      </c>
      <c r="EF406" s="119" t="str">
        <f t="shared" si="25"/>
        <v/>
      </c>
      <c r="EG406" s="96"/>
      <c r="EH406" s="96" t="str">
        <f t="shared" si="28"/>
        <v/>
      </c>
      <c r="EI406" s="96" t="str">
        <f t="shared" si="29"/>
        <v/>
      </c>
      <c r="EJ406" s="96" t="str">
        <f t="shared" si="30"/>
        <v/>
      </c>
      <c r="EK406" s="96" t="str">
        <f t="shared" si="31"/>
        <v/>
      </c>
      <c r="EL406" s="96" t="str">
        <f t="shared" si="32"/>
        <v/>
      </c>
      <c r="EM406" s="96" t="str">
        <f t="shared" si="33"/>
        <v/>
      </c>
      <c r="EN406" s="96"/>
      <c r="EO406" s="96"/>
      <c r="EP406" s="96" t="str">
        <f>IF(DQ406="","",IF(OR(営業ASM設定管理!$BB$54="",営業ASM設定管理!$BB$54=0,営業ASM設定管理!$BE$54=0),"",営業ASM設定管理!$BB$54))</f>
        <v/>
      </c>
      <c r="EQ406" s="96" t="str">
        <f t="shared" si="34"/>
        <v/>
      </c>
      <c r="ER406" s="96" t="str">
        <f t="shared" si="35"/>
        <v/>
      </c>
      <c r="ES406" s="96" t="str">
        <f t="shared" si="36"/>
        <v/>
      </c>
      <c r="ET406" s="96" t="str">
        <f t="shared" si="37"/>
        <v/>
      </c>
      <c r="EU406" s="96" t="str">
        <f t="shared" si="38"/>
        <v/>
      </c>
      <c r="EV406" s="96" t="str">
        <f t="shared" si="39"/>
        <v/>
      </c>
      <c r="EW406" s="96" t="str">
        <f t="shared" si="40"/>
        <v/>
      </c>
      <c r="EX406" s="96" t="str">
        <f t="shared" si="41"/>
        <v/>
      </c>
      <c r="EY406" s="96" t="str">
        <f t="shared" si="42"/>
        <v/>
      </c>
      <c r="EZ406" s="96" t="str">
        <f t="shared" si="43"/>
        <v/>
      </c>
      <c r="FA406" s="96" t="str">
        <f t="shared" si="44"/>
        <v/>
      </c>
      <c r="FB406" s="96" t="str">
        <f t="shared" si="26"/>
        <v/>
      </c>
      <c r="FC406" s="96" t="s">
        <v>432</v>
      </c>
      <c r="IA406" s="105"/>
      <c r="IB406" s="86"/>
      <c r="IC406" s="86"/>
      <c r="ID406" s="86"/>
      <c r="IE406" s="86"/>
      <c r="IF406" s="86"/>
      <c r="IG406" s="86"/>
      <c r="IH406" s="86"/>
      <c r="II406" s="86"/>
      <c r="IJ406" s="86"/>
      <c r="IK406" s="86"/>
      <c r="IL406" s="86"/>
      <c r="IM406" s="86"/>
      <c r="IN406" s="86"/>
      <c r="IO406" s="86"/>
      <c r="IP406" s="86"/>
      <c r="IQ406" s="86"/>
      <c r="IR406" s="86"/>
      <c r="IS406" s="86"/>
      <c r="IT406" s="86"/>
      <c r="IU406" s="86"/>
      <c r="IV406" s="106"/>
      <c r="IY406" s="105"/>
      <c r="IZ406" s="86"/>
      <c r="JA406" s="86"/>
      <c r="JB406" s="86"/>
      <c r="JC406" s="86"/>
      <c r="JD406" s="86"/>
      <c r="JE406" s="86"/>
      <c r="JF406" s="86"/>
      <c r="JG406" s="86"/>
      <c r="JH406" s="86"/>
      <c r="JI406" s="86"/>
      <c r="JJ406" s="86"/>
      <c r="JK406" s="86"/>
      <c r="JL406" s="86"/>
      <c r="JM406" s="86"/>
      <c r="JN406" s="86"/>
      <c r="JO406" s="86"/>
      <c r="JP406" s="86"/>
      <c r="JQ406" s="86"/>
      <c r="JR406" s="86"/>
      <c r="JS406" s="86"/>
      <c r="JT406" s="86"/>
      <c r="JU406" s="86"/>
      <c r="JV406" s="86"/>
      <c r="JW406" s="86"/>
      <c r="JX406" s="86"/>
      <c r="JY406" s="86"/>
      <c r="JZ406" s="86"/>
      <c r="KA406" s="86"/>
      <c r="KB406" s="86"/>
      <c r="KC406" s="86"/>
      <c r="KD406" s="86"/>
      <c r="KE406" s="86"/>
      <c r="KF406" s="106"/>
    </row>
    <row r="407" spans="10:292" ht="30" customHeight="1" x14ac:dyDescent="0.45">
      <c r="J407" s="84"/>
      <c r="K407" s="77">
        <v>7</v>
      </c>
      <c r="L407" s="590"/>
      <c r="M407" s="590"/>
      <c r="N407" s="590"/>
      <c r="O407" s="590"/>
      <c r="P407" s="590"/>
      <c r="Q407" s="590"/>
      <c r="R407" s="593"/>
      <c r="S407" s="593"/>
      <c r="T407" s="590"/>
      <c r="U407" s="590"/>
      <c r="V407" s="590"/>
      <c r="W407" s="590"/>
      <c r="X407" s="590"/>
      <c r="Y407" s="590"/>
      <c r="Z407" s="590"/>
      <c r="AA407" s="590"/>
      <c r="AB407" s="590"/>
      <c r="AC407" s="590"/>
      <c r="AD407" s="590"/>
      <c r="AE407" s="590"/>
      <c r="AF407" s="590"/>
      <c r="AG407" s="590"/>
      <c r="AH407" s="590"/>
      <c r="AI407" s="590"/>
      <c r="AJ407" s="590"/>
      <c r="AK407" s="590"/>
      <c r="AL407" s="590"/>
      <c r="AM407" s="590"/>
      <c r="AN407" s="590"/>
      <c r="AO407" s="590"/>
      <c r="AP407" s="590"/>
      <c r="AQ407" s="590"/>
      <c r="AR407" s="590"/>
      <c r="AS407" s="590"/>
      <c r="AT407" s="590"/>
      <c r="AU407" s="590"/>
      <c r="AV407" s="590"/>
      <c r="AW407" s="504"/>
      <c r="AX407" s="504"/>
      <c r="AY407" s="504"/>
      <c r="AZ407" s="504"/>
      <c r="BA407" s="504"/>
      <c r="BB407" s="504"/>
      <c r="BC407" s="504"/>
      <c r="BD407" s="504"/>
      <c r="BE407" s="504"/>
      <c r="BF407" s="490"/>
      <c r="BG407" s="490"/>
      <c r="BH407" s="490"/>
      <c r="DQ407" s="96" t="str">
        <f t="shared" si="27"/>
        <v/>
      </c>
      <c r="DR407" s="96" t="s">
        <v>432</v>
      </c>
      <c r="DS407" s="96"/>
      <c r="DT407" s="96"/>
      <c r="DU407" s="96" t="s">
        <v>432</v>
      </c>
      <c r="DV407" s="96" t="s">
        <v>432</v>
      </c>
      <c r="DW407" s="96" t="s">
        <v>432</v>
      </c>
      <c r="DX407" s="96" t="s">
        <v>432</v>
      </c>
      <c r="DY407" s="96" t="s">
        <v>432</v>
      </c>
      <c r="DZ407" s="96" t="s">
        <v>432</v>
      </c>
      <c r="EA407" s="96" t="s">
        <v>432</v>
      </c>
      <c r="EB407" s="96" t="s">
        <v>432</v>
      </c>
      <c r="EC407" s="96" t="s">
        <v>432</v>
      </c>
      <c r="ED407" s="119" t="str">
        <f t="shared" si="23"/>
        <v/>
      </c>
      <c r="EE407" s="119" t="str">
        <f t="shared" si="24"/>
        <v/>
      </c>
      <c r="EF407" s="119" t="str">
        <f t="shared" si="25"/>
        <v/>
      </c>
      <c r="EG407" s="96"/>
      <c r="EH407" s="96" t="str">
        <f t="shared" si="28"/>
        <v/>
      </c>
      <c r="EI407" s="96" t="str">
        <f t="shared" si="29"/>
        <v/>
      </c>
      <c r="EJ407" s="96" t="str">
        <f t="shared" si="30"/>
        <v/>
      </c>
      <c r="EK407" s="96" t="str">
        <f t="shared" si="31"/>
        <v/>
      </c>
      <c r="EL407" s="96" t="str">
        <f t="shared" si="32"/>
        <v/>
      </c>
      <c r="EM407" s="96" t="str">
        <f t="shared" si="33"/>
        <v/>
      </c>
      <c r="EN407" s="96"/>
      <c r="EO407" s="96"/>
      <c r="EP407" s="96" t="str">
        <f>IF(DQ407="","",IF(OR(営業ASM設定管理!$BB$54="",営業ASM設定管理!$BB$54=0,営業ASM設定管理!$BE$54=0),"",営業ASM設定管理!$BB$54))</f>
        <v/>
      </c>
      <c r="EQ407" s="96" t="str">
        <f t="shared" si="34"/>
        <v/>
      </c>
      <c r="ER407" s="96" t="str">
        <f t="shared" si="35"/>
        <v/>
      </c>
      <c r="ES407" s="96" t="str">
        <f t="shared" si="36"/>
        <v/>
      </c>
      <c r="ET407" s="96" t="str">
        <f t="shared" si="37"/>
        <v/>
      </c>
      <c r="EU407" s="96" t="str">
        <f t="shared" si="38"/>
        <v/>
      </c>
      <c r="EV407" s="96" t="str">
        <f t="shared" si="39"/>
        <v/>
      </c>
      <c r="EW407" s="96" t="str">
        <f t="shared" si="40"/>
        <v/>
      </c>
      <c r="EX407" s="96" t="str">
        <f t="shared" si="41"/>
        <v/>
      </c>
      <c r="EY407" s="96" t="str">
        <f t="shared" si="42"/>
        <v/>
      </c>
      <c r="EZ407" s="96" t="str">
        <f t="shared" si="43"/>
        <v/>
      </c>
      <c r="FA407" s="96" t="str">
        <f t="shared" si="44"/>
        <v/>
      </c>
      <c r="FB407" s="96" t="str">
        <f t="shared" si="26"/>
        <v/>
      </c>
      <c r="FC407" s="96" t="s">
        <v>432</v>
      </c>
      <c r="IA407" s="105"/>
      <c r="IB407" s="86"/>
      <c r="IC407" s="86"/>
      <c r="ID407" s="86"/>
      <c r="IE407" s="86"/>
      <c r="IF407" s="86"/>
      <c r="IG407" s="86"/>
      <c r="IH407" s="86"/>
      <c r="II407" s="86"/>
      <c r="IJ407" s="86"/>
      <c r="IK407" s="86"/>
      <c r="IL407" s="86"/>
      <c r="IM407" s="86"/>
      <c r="IN407" s="86"/>
      <c r="IO407" s="86"/>
      <c r="IP407" s="86"/>
      <c r="IQ407" s="86"/>
      <c r="IR407" s="86"/>
      <c r="IS407" s="86"/>
      <c r="IT407" s="86"/>
      <c r="IU407" s="86"/>
      <c r="IV407" s="106"/>
      <c r="IY407" s="105"/>
      <c r="IZ407" s="86"/>
      <c r="JA407" s="86"/>
      <c r="JB407" s="86"/>
      <c r="JC407" s="86"/>
      <c r="JD407" s="86"/>
      <c r="JE407" s="86"/>
      <c r="JF407" s="86"/>
      <c r="JG407" s="86"/>
      <c r="JH407" s="86"/>
      <c r="JI407" s="86"/>
      <c r="JJ407" s="86"/>
      <c r="JK407" s="86"/>
      <c r="JL407" s="86"/>
      <c r="JM407" s="86"/>
      <c r="JN407" s="86"/>
      <c r="JO407" s="86"/>
      <c r="JP407" s="86"/>
      <c r="JQ407" s="86"/>
      <c r="JR407" s="86"/>
      <c r="JS407" s="86"/>
      <c r="JT407" s="86"/>
      <c r="JU407" s="86"/>
      <c r="JV407" s="86"/>
      <c r="JW407" s="86"/>
      <c r="JX407" s="86"/>
      <c r="JY407" s="86"/>
      <c r="JZ407" s="86"/>
      <c r="KA407" s="86"/>
      <c r="KB407" s="86"/>
      <c r="KC407" s="86"/>
      <c r="KD407" s="86"/>
      <c r="KE407" s="86"/>
      <c r="KF407" s="106"/>
    </row>
    <row r="408" spans="10:292" ht="30" customHeight="1" x14ac:dyDescent="0.45">
      <c r="J408" s="84"/>
      <c r="K408" s="77">
        <v>8</v>
      </c>
      <c r="L408" s="590"/>
      <c r="M408" s="590"/>
      <c r="N408" s="590"/>
      <c r="O408" s="590"/>
      <c r="P408" s="590"/>
      <c r="Q408" s="590"/>
      <c r="R408" s="593"/>
      <c r="S408" s="593"/>
      <c r="T408" s="590"/>
      <c r="U408" s="590"/>
      <c r="V408" s="590"/>
      <c r="W408" s="590"/>
      <c r="X408" s="590"/>
      <c r="Y408" s="590"/>
      <c r="Z408" s="590"/>
      <c r="AA408" s="590"/>
      <c r="AB408" s="590"/>
      <c r="AC408" s="590"/>
      <c r="AD408" s="590"/>
      <c r="AE408" s="590"/>
      <c r="AF408" s="590"/>
      <c r="AG408" s="590"/>
      <c r="AH408" s="590"/>
      <c r="AI408" s="590"/>
      <c r="AJ408" s="590"/>
      <c r="AK408" s="590"/>
      <c r="AL408" s="590"/>
      <c r="AM408" s="590"/>
      <c r="AN408" s="590"/>
      <c r="AO408" s="590"/>
      <c r="AP408" s="590"/>
      <c r="AQ408" s="590"/>
      <c r="AR408" s="590"/>
      <c r="AS408" s="590"/>
      <c r="AT408" s="590"/>
      <c r="AU408" s="590"/>
      <c r="AV408" s="590"/>
      <c r="AW408" s="504"/>
      <c r="AX408" s="504"/>
      <c r="AY408" s="504"/>
      <c r="AZ408" s="504"/>
      <c r="BA408" s="504"/>
      <c r="BB408" s="504"/>
      <c r="BC408" s="504"/>
      <c r="BD408" s="504"/>
      <c r="BE408" s="504"/>
      <c r="BF408" s="490"/>
      <c r="BG408" s="490"/>
      <c r="BH408" s="490"/>
      <c r="DQ408" s="96" t="str">
        <f t="shared" si="27"/>
        <v/>
      </c>
      <c r="DR408" s="96" t="s">
        <v>432</v>
      </c>
      <c r="DS408" s="96"/>
      <c r="DT408" s="96"/>
      <c r="DU408" s="96" t="s">
        <v>432</v>
      </c>
      <c r="DV408" s="96" t="s">
        <v>432</v>
      </c>
      <c r="DW408" s="96" t="s">
        <v>432</v>
      </c>
      <c r="DX408" s="96" t="s">
        <v>432</v>
      </c>
      <c r="DY408" s="96" t="s">
        <v>432</v>
      </c>
      <c r="DZ408" s="96" t="s">
        <v>432</v>
      </c>
      <c r="EA408" s="96" t="s">
        <v>432</v>
      </c>
      <c r="EB408" s="96" t="s">
        <v>432</v>
      </c>
      <c r="EC408" s="96" t="s">
        <v>432</v>
      </c>
      <c r="ED408" s="119" t="str">
        <f t="shared" si="23"/>
        <v/>
      </c>
      <c r="EE408" s="119" t="str">
        <f t="shared" si="24"/>
        <v/>
      </c>
      <c r="EF408" s="119" t="str">
        <f t="shared" si="25"/>
        <v/>
      </c>
      <c r="EG408" s="96"/>
      <c r="EH408" s="96" t="str">
        <f t="shared" si="28"/>
        <v/>
      </c>
      <c r="EI408" s="96" t="str">
        <f t="shared" si="29"/>
        <v/>
      </c>
      <c r="EJ408" s="96" t="str">
        <f t="shared" si="30"/>
        <v/>
      </c>
      <c r="EK408" s="96" t="str">
        <f t="shared" si="31"/>
        <v/>
      </c>
      <c r="EL408" s="96" t="str">
        <f t="shared" si="32"/>
        <v/>
      </c>
      <c r="EM408" s="96" t="str">
        <f t="shared" si="33"/>
        <v/>
      </c>
      <c r="EN408" s="96"/>
      <c r="EO408" s="96"/>
      <c r="EP408" s="96" t="str">
        <f>IF(DQ408="","",IF(OR(営業ASM設定管理!$BB$54="",営業ASM設定管理!$BB$54=0,営業ASM設定管理!$BE$54=0),"",営業ASM設定管理!$BB$54))</f>
        <v/>
      </c>
      <c r="EQ408" s="96" t="str">
        <f t="shared" si="34"/>
        <v/>
      </c>
      <c r="ER408" s="96" t="str">
        <f t="shared" si="35"/>
        <v/>
      </c>
      <c r="ES408" s="96" t="str">
        <f t="shared" si="36"/>
        <v/>
      </c>
      <c r="ET408" s="96" t="str">
        <f t="shared" si="37"/>
        <v/>
      </c>
      <c r="EU408" s="96" t="str">
        <f t="shared" si="38"/>
        <v/>
      </c>
      <c r="EV408" s="96" t="str">
        <f t="shared" si="39"/>
        <v/>
      </c>
      <c r="EW408" s="96" t="str">
        <f t="shared" si="40"/>
        <v/>
      </c>
      <c r="EX408" s="96" t="str">
        <f t="shared" si="41"/>
        <v/>
      </c>
      <c r="EY408" s="96" t="str">
        <f t="shared" si="42"/>
        <v/>
      </c>
      <c r="EZ408" s="96" t="str">
        <f t="shared" si="43"/>
        <v/>
      </c>
      <c r="FA408" s="96" t="str">
        <f t="shared" si="44"/>
        <v/>
      </c>
      <c r="FB408" s="96" t="str">
        <f t="shared" si="26"/>
        <v/>
      </c>
      <c r="FC408" s="96" t="s">
        <v>432</v>
      </c>
      <c r="IA408" s="105"/>
      <c r="IB408" s="86"/>
      <c r="IC408" s="86"/>
      <c r="ID408" s="86"/>
      <c r="IE408" s="86"/>
      <c r="IF408" s="86"/>
      <c r="IG408" s="86"/>
      <c r="IH408" s="86"/>
      <c r="II408" s="86"/>
      <c r="IJ408" s="86"/>
      <c r="IK408" s="86"/>
      <c r="IL408" s="86"/>
      <c r="IM408" s="86"/>
      <c r="IN408" s="86"/>
      <c r="IO408" s="86"/>
      <c r="IP408" s="86"/>
      <c r="IQ408" s="86"/>
      <c r="IR408" s="86"/>
      <c r="IS408" s="86"/>
      <c r="IT408" s="86"/>
      <c r="IU408" s="86"/>
      <c r="IV408" s="106"/>
      <c r="IY408" s="105"/>
      <c r="IZ408" s="86"/>
      <c r="JA408" s="86"/>
      <c r="JB408" s="86"/>
      <c r="JC408" s="86"/>
      <c r="JD408" s="86"/>
      <c r="JE408" s="86"/>
      <c r="JF408" s="86"/>
      <c r="JG408" s="86"/>
      <c r="JH408" s="86"/>
      <c r="JI408" s="86"/>
      <c r="JJ408" s="86"/>
      <c r="JK408" s="86"/>
      <c r="JL408" s="86"/>
      <c r="JM408" s="86"/>
      <c r="JN408" s="86"/>
      <c r="JO408" s="86"/>
      <c r="JP408" s="86"/>
      <c r="JQ408" s="86"/>
      <c r="JR408" s="86"/>
      <c r="JS408" s="86"/>
      <c r="JT408" s="86"/>
      <c r="JU408" s="86"/>
      <c r="JV408" s="86"/>
      <c r="JW408" s="86"/>
      <c r="JX408" s="86"/>
      <c r="JY408" s="86"/>
      <c r="JZ408" s="86"/>
      <c r="KA408" s="86"/>
      <c r="KB408" s="86"/>
      <c r="KC408" s="86"/>
      <c r="KD408" s="86"/>
      <c r="KE408" s="86"/>
      <c r="KF408" s="106"/>
    </row>
    <row r="409" spans="10:292" ht="30" customHeight="1" x14ac:dyDescent="0.45">
      <c r="J409" s="84"/>
      <c r="K409" s="77">
        <v>9</v>
      </c>
      <c r="L409" s="590"/>
      <c r="M409" s="590"/>
      <c r="N409" s="590"/>
      <c r="O409" s="590"/>
      <c r="P409" s="590"/>
      <c r="Q409" s="590"/>
      <c r="R409" s="593"/>
      <c r="S409" s="593"/>
      <c r="T409" s="590"/>
      <c r="U409" s="590"/>
      <c r="V409" s="590"/>
      <c r="W409" s="590"/>
      <c r="X409" s="590"/>
      <c r="Y409" s="590"/>
      <c r="Z409" s="590"/>
      <c r="AA409" s="590"/>
      <c r="AB409" s="590"/>
      <c r="AC409" s="590"/>
      <c r="AD409" s="590"/>
      <c r="AE409" s="590"/>
      <c r="AF409" s="590"/>
      <c r="AG409" s="590"/>
      <c r="AH409" s="590"/>
      <c r="AI409" s="590"/>
      <c r="AJ409" s="590"/>
      <c r="AK409" s="590"/>
      <c r="AL409" s="590"/>
      <c r="AM409" s="590"/>
      <c r="AN409" s="590"/>
      <c r="AO409" s="590"/>
      <c r="AP409" s="590"/>
      <c r="AQ409" s="590"/>
      <c r="AR409" s="590"/>
      <c r="AS409" s="590"/>
      <c r="AT409" s="590"/>
      <c r="AU409" s="590"/>
      <c r="AV409" s="590"/>
      <c r="AW409" s="504"/>
      <c r="AX409" s="504"/>
      <c r="AY409" s="504"/>
      <c r="AZ409" s="504"/>
      <c r="BA409" s="504"/>
      <c r="BB409" s="504"/>
      <c r="BC409" s="504"/>
      <c r="BD409" s="504"/>
      <c r="BE409" s="504"/>
      <c r="BF409" s="490"/>
      <c r="BG409" s="490"/>
      <c r="BH409" s="490"/>
      <c r="DQ409" s="96" t="str">
        <f t="shared" si="27"/>
        <v/>
      </c>
      <c r="DR409" s="96" t="s">
        <v>432</v>
      </c>
      <c r="DS409" s="96"/>
      <c r="DT409" s="96"/>
      <c r="DU409" s="96" t="s">
        <v>432</v>
      </c>
      <c r="DV409" s="96" t="s">
        <v>432</v>
      </c>
      <c r="DW409" s="96" t="s">
        <v>432</v>
      </c>
      <c r="DX409" s="96" t="s">
        <v>432</v>
      </c>
      <c r="DY409" s="96" t="s">
        <v>432</v>
      </c>
      <c r="DZ409" s="96" t="s">
        <v>432</v>
      </c>
      <c r="EA409" s="96" t="s">
        <v>432</v>
      </c>
      <c r="EB409" s="96" t="s">
        <v>432</v>
      </c>
      <c r="EC409" s="96" t="s">
        <v>432</v>
      </c>
      <c r="ED409" s="119" t="str">
        <f t="shared" si="23"/>
        <v/>
      </c>
      <c r="EE409" s="119" t="str">
        <f t="shared" si="24"/>
        <v/>
      </c>
      <c r="EF409" s="119" t="str">
        <f t="shared" si="25"/>
        <v/>
      </c>
      <c r="EG409" s="96"/>
      <c r="EH409" s="96" t="str">
        <f t="shared" si="28"/>
        <v/>
      </c>
      <c r="EI409" s="96" t="str">
        <f t="shared" si="29"/>
        <v/>
      </c>
      <c r="EJ409" s="96" t="str">
        <f t="shared" si="30"/>
        <v/>
      </c>
      <c r="EK409" s="96" t="str">
        <f t="shared" si="31"/>
        <v/>
      </c>
      <c r="EL409" s="96" t="str">
        <f t="shared" si="32"/>
        <v/>
      </c>
      <c r="EM409" s="96" t="str">
        <f t="shared" si="33"/>
        <v/>
      </c>
      <c r="EN409" s="96"/>
      <c r="EO409" s="96"/>
      <c r="EP409" s="96" t="str">
        <f>IF(DQ409="","",IF(OR(営業ASM設定管理!$BB$54="",営業ASM設定管理!$BB$54=0,営業ASM設定管理!$BE$54=0),"",営業ASM設定管理!$BB$54))</f>
        <v/>
      </c>
      <c r="EQ409" s="96" t="str">
        <f t="shared" si="34"/>
        <v/>
      </c>
      <c r="ER409" s="96" t="str">
        <f t="shared" si="35"/>
        <v/>
      </c>
      <c r="ES409" s="96" t="str">
        <f t="shared" si="36"/>
        <v/>
      </c>
      <c r="ET409" s="96" t="str">
        <f t="shared" si="37"/>
        <v/>
      </c>
      <c r="EU409" s="96" t="str">
        <f t="shared" si="38"/>
        <v/>
      </c>
      <c r="EV409" s="96" t="str">
        <f t="shared" si="39"/>
        <v/>
      </c>
      <c r="EW409" s="96" t="str">
        <f t="shared" si="40"/>
        <v/>
      </c>
      <c r="EX409" s="96" t="str">
        <f t="shared" si="41"/>
        <v/>
      </c>
      <c r="EY409" s="96" t="str">
        <f t="shared" si="42"/>
        <v/>
      </c>
      <c r="EZ409" s="96" t="str">
        <f t="shared" si="43"/>
        <v/>
      </c>
      <c r="FA409" s="96" t="str">
        <f t="shared" si="44"/>
        <v/>
      </c>
      <c r="FB409" s="96" t="str">
        <f t="shared" si="26"/>
        <v/>
      </c>
      <c r="FC409" s="96" t="s">
        <v>432</v>
      </c>
      <c r="IA409" s="105"/>
      <c r="IB409" s="86"/>
      <c r="IC409" s="86"/>
      <c r="ID409" s="86"/>
      <c r="IE409" s="86"/>
      <c r="IF409" s="86"/>
      <c r="IG409" s="86"/>
      <c r="IH409" s="86"/>
      <c r="II409" s="86"/>
      <c r="IJ409" s="86"/>
      <c r="IK409" s="86"/>
      <c r="IL409" s="86"/>
      <c r="IM409" s="86"/>
      <c r="IN409" s="86"/>
      <c r="IO409" s="86"/>
      <c r="IP409" s="86"/>
      <c r="IQ409" s="86"/>
      <c r="IR409" s="86"/>
      <c r="IS409" s="86"/>
      <c r="IT409" s="86"/>
      <c r="IU409" s="86"/>
      <c r="IV409" s="106"/>
      <c r="IY409" s="105"/>
      <c r="IZ409" s="86"/>
      <c r="JA409" s="86"/>
      <c r="JB409" s="86"/>
      <c r="JC409" s="86"/>
      <c r="JD409" s="86"/>
      <c r="JE409" s="86"/>
      <c r="JF409" s="86"/>
      <c r="JG409" s="86"/>
      <c r="JH409" s="86"/>
      <c r="JI409" s="86"/>
      <c r="JJ409" s="86"/>
      <c r="JK409" s="86"/>
      <c r="JL409" s="86"/>
      <c r="JM409" s="86"/>
      <c r="JN409" s="86"/>
      <c r="JO409" s="86"/>
      <c r="JP409" s="86"/>
      <c r="JQ409" s="86"/>
      <c r="JR409" s="86"/>
      <c r="JS409" s="86"/>
      <c r="JT409" s="86"/>
      <c r="JU409" s="86"/>
      <c r="JV409" s="86"/>
      <c r="JW409" s="86"/>
      <c r="JX409" s="86"/>
      <c r="JY409" s="86"/>
      <c r="JZ409" s="86"/>
      <c r="KA409" s="86"/>
      <c r="KB409" s="86"/>
      <c r="KC409" s="86"/>
      <c r="KD409" s="86"/>
      <c r="KE409" s="86"/>
      <c r="KF409" s="106"/>
    </row>
    <row r="410" spans="10:292" ht="30" customHeight="1" x14ac:dyDescent="0.45">
      <c r="J410" s="84"/>
      <c r="K410" s="77">
        <v>10</v>
      </c>
      <c r="L410" s="590"/>
      <c r="M410" s="590"/>
      <c r="N410" s="590"/>
      <c r="O410" s="590"/>
      <c r="P410" s="590"/>
      <c r="Q410" s="590"/>
      <c r="R410" s="593"/>
      <c r="S410" s="593"/>
      <c r="T410" s="590"/>
      <c r="U410" s="590"/>
      <c r="V410" s="590"/>
      <c r="W410" s="590"/>
      <c r="X410" s="590"/>
      <c r="Y410" s="590"/>
      <c r="Z410" s="590"/>
      <c r="AA410" s="590"/>
      <c r="AB410" s="590"/>
      <c r="AC410" s="590"/>
      <c r="AD410" s="590"/>
      <c r="AE410" s="590"/>
      <c r="AF410" s="590"/>
      <c r="AG410" s="590"/>
      <c r="AH410" s="590"/>
      <c r="AI410" s="590"/>
      <c r="AJ410" s="590"/>
      <c r="AK410" s="590"/>
      <c r="AL410" s="590"/>
      <c r="AM410" s="590"/>
      <c r="AN410" s="590"/>
      <c r="AO410" s="590"/>
      <c r="AP410" s="590"/>
      <c r="AQ410" s="590"/>
      <c r="AR410" s="590"/>
      <c r="AS410" s="590"/>
      <c r="AT410" s="590"/>
      <c r="AU410" s="590"/>
      <c r="AV410" s="590"/>
      <c r="AW410" s="504"/>
      <c r="AX410" s="504"/>
      <c r="AY410" s="504"/>
      <c r="AZ410" s="504"/>
      <c r="BA410" s="504"/>
      <c r="BB410" s="504"/>
      <c r="BC410" s="504"/>
      <c r="BD410" s="504"/>
      <c r="BE410" s="504"/>
      <c r="BF410" s="490"/>
      <c r="BG410" s="490"/>
      <c r="BH410" s="490"/>
      <c r="DQ410" s="96" t="str">
        <f t="shared" si="27"/>
        <v/>
      </c>
      <c r="DR410" s="96" t="s">
        <v>432</v>
      </c>
      <c r="DS410" s="96"/>
      <c r="DT410" s="96"/>
      <c r="DU410" s="96" t="s">
        <v>432</v>
      </c>
      <c r="DV410" s="96" t="s">
        <v>432</v>
      </c>
      <c r="DW410" s="96" t="s">
        <v>432</v>
      </c>
      <c r="DX410" s="96" t="s">
        <v>432</v>
      </c>
      <c r="DY410" s="96" t="s">
        <v>432</v>
      </c>
      <c r="DZ410" s="96" t="s">
        <v>432</v>
      </c>
      <c r="EA410" s="96" t="s">
        <v>432</v>
      </c>
      <c r="EB410" s="96" t="s">
        <v>432</v>
      </c>
      <c r="EC410" s="96" t="s">
        <v>432</v>
      </c>
      <c r="ED410" s="119" t="str">
        <f t="shared" si="23"/>
        <v/>
      </c>
      <c r="EE410" s="119" t="str">
        <f t="shared" si="24"/>
        <v/>
      </c>
      <c r="EF410" s="119" t="str">
        <f t="shared" si="25"/>
        <v/>
      </c>
      <c r="EG410" s="96"/>
      <c r="EH410" s="96" t="str">
        <f t="shared" si="28"/>
        <v/>
      </c>
      <c r="EI410" s="96" t="str">
        <f t="shared" si="29"/>
        <v/>
      </c>
      <c r="EJ410" s="96" t="str">
        <f t="shared" si="30"/>
        <v/>
      </c>
      <c r="EK410" s="96" t="str">
        <f t="shared" si="31"/>
        <v/>
      </c>
      <c r="EL410" s="96" t="str">
        <f t="shared" si="32"/>
        <v/>
      </c>
      <c r="EM410" s="96" t="str">
        <f t="shared" si="33"/>
        <v/>
      </c>
      <c r="EN410" s="96"/>
      <c r="EO410" s="96"/>
      <c r="EP410" s="96" t="str">
        <f>IF(DQ410="","",IF(OR(営業ASM設定管理!$BB$54="",営業ASM設定管理!$BB$54=0,営業ASM設定管理!$BE$54=0),"",営業ASM設定管理!$BB$54))</f>
        <v/>
      </c>
      <c r="EQ410" s="96" t="str">
        <f t="shared" si="34"/>
        <v/>
      </c>
      <c r="ER410" s="96" t="str">
        <f t="shared" si="35"/>
        <v/>
      </c>
      <c r="ES410" s="96" t="str">
        <f t="shared" si="36"/>
        <v/>
      </c>
      <c r="ET410" s="96" t="str">
        <f t="shared" si="37"/>
        <v/>
      </c>
      <c r="EU410" s="96" t="str">
        <f t="shared" si="38"/>
        <v/>
      </c>
      <c r="EV410" s="96" t="str">
        <f t="shared" si="39"/>
        <v/>
      </c>
      <c r="EW410" s="96" t="str">
        <f t="shared" si="40"/>
        <v/>
      </c>
      <c r="EX410" s="96" t="str">
        <f t="shared" si="41"/>
        <v/>
      </c>
      <c r="EY410" s="96" t="str">
        <f t="shared" si="42"/>
        <v/>
      </c>
      <c r="EZ410" s="96" t="str">
        <f t="shared" si="43"/>
        <v/>
      </c>
      <c r="FA410" s="96" t="str">
        <f t="shared" si="44"/>
        <v/>
      </c>
      <c r="FB410" s="96" t="str">
        <f t="shared" si="26"/>
        <v/>
      </c>
      <c r="FC410" s="96" t="s">
        <v>432</v>
      </c>
      <c r="IA410" s="105"/>
      <c r="IB410" s="86"/>
      <c r="IC410" s="86"/>
      <c r="ID410" s="86"/>
      <c r="IE410" s="86"/>
      <c r="IF410" s="86"/>
      <c r="IG410" s="86"/>
      <c r="IH410" s="86"/>
      <c r="II410" s="86"/>
      <c r="IJ410" s="86"/>
      <c r="IK410" s="86"/>
      <c r="IL410" s="86"/>
      <c r="IM410" s="86"/>
      <c r="IN410" s="86"/>
      <c r="IO410" s="86"/>
      <c r="IP410" s="86"/>
      <c r="IQ410" s="86"/>
      <c r="IR410" s="86"/>
      <c r="IS410" s="86"/>
      <c r="IT410" s="86"/>
      <c r="IU410" s="86"/>
      <c r="IV410" s="106"/>
      <c r="IY410" s="105"/>
      <c r="IZ410" s="86"/>
      <c r="JA410" s="86"/>
      <c r="JB410" s="86"/>
      <c r="JC410" s="86"/>
      <c r="JD410" s="86"/>
      <c r="JE410" s="86"/>
      <c r="JF410" s="86"/>
      <c r="JG410" s="86"/>
      <c r="JH410" s="86"/>
      <c r="JI410" s="86"/>
      <c r="JJ410" s="86"/>
      <c r="JK410" s="86"/>
      <c r="JL410" s="86"/>
      <c r="JM410" s="86"/>
      <c r="JN410" s="86"/>
      <c r="JO410" s="86"/>
      <c r="JP410" s="86"/>
      <c r="JQ410" s="86"/>
      <c r="JR410" s="86"/>
      <c r="JS410" s="86"/>
      <c r="JT410" s="86"/>
      <c r="JU410" s="86"/>
      <c r="JV410" s="86"/>
      <c r="JW410" s="86"/>
      <c r="JX410" s="86"/>
      <c r="JY410" s="86"/>
      <c r="JZ410" s="86"/>
      <c r="KA410" s="86"/>
      <c r="KB410" s="86"/>
      <c r="KC410" s="86"/>
      <c r="KD410" s="86"/>
      <c r="KE410" s="86"/>
      <c r="KF410" s="106"/>
    </row>
    <row r="411" spans="10:292" ht="30" customHeight="1" x14ac:dyDescent="0.45">
      <c r="J411" s="84"/>
      <c r="K411" s="77">
        <v>11</v>
      </c>
      <c r="L411" s="590"/>
      <c r="M411" s="590"/>
      <c r="N411" s="590"/>
      <c r="O411" s="590"/>
      <c r="P411" s="590"/>
      <c r="Q411" s="590"/>
      <c r="R411" s="593"/>
      <c r="S411" s="593"/>
      <c r="T411" s="590"/>
      <c r="U411" s="590"/>
      <c r="V411" s="590"/>
      <c r="W411" s="590"/>
      <c r="X411" s="590"/>
      <c r="Y411" s="590"/>
      <c r="Z411" s="590"/>
      <c r="AA411" s="590"/>
      <c r="AB411" s="590"/>
      <c r="AC411" s="590"/>
      <c r="AD411" s="590"/>
      <c r="AE411" s="590"/>
      <c r="AF411" s="590"/>
      <c r="AG411" s="590"/>
      <c r="AH411" s="590"/>
      <c r="AI411" s="590"/>
      <c r="AJ411" s="590"/>
      <c r="AK411" s="590"/>
      <c r="AL411" s="590"/>
      <c r="AM411" s="590"/>
      <c r="AN411" s="590"/>
      <c r="AO411" s="590"/>
      <c r="AP411" s="590"/>
      <c r="AQ411" s="590"/>
      <c r="AR411" s="590"/>
      <c r="AS411" s="590"/>
      <c r="AT411" s="590"/>
      <c r="AU411" s="590"/>
      <c r="AV411" s="590"/>
      <c r="AW411" s="504"/>
      <c r="AX411" s="504"/>
      <c r="AY411" s="504"/>
      <c r="AZ411" s="504"/>
      <c r="BA411" s="504"/>
      <c r="BB411" s="504"/>
      <c r="BC411" s="504"/>
      <c r="BD411" s="504"/>
      <c r="BE411" s="504"/>
      <c r="BF411" s="490"/>
      <c r="BG411" s="490"/>
      <c r="BH411" s="490"/>
      <c r="DQ411" s="96" t="str">
        <f t="shared" si="27"/>
        <v/>
      </c>
      <c r="DR411" s="96" t="s">
        <v>432</v>
      </c>
      <c r="DS411" s="96"/>
      <c r="DT411" s="96"/>
      <c r="DU411" s="96" t="s">
        <v>432</v>
      </c>
      <c r="DV411" s="96" t="s">
        <v>432</v>
      </c>
      <c r="DW411" s="96" t="s">
        <v>432</v>
      </c>
      <c r="DX411" s="96" t="s">
        <v>432</v>
      </c>
      <c r="DY411" s="96" t="s">
        <v>432</v>
      </c>
      <c r="DZ411" s="96" t="s">
        <v>432</v>
      </c>
      <c r="EA411" s="96" t="s">
        <v>432</v>
      </c>
      <c r="EB411" s="96" t="s">
        <v>432</v>
      </c>
      <c r="EC411" s="96" t="s">
        <v>432</v>
      </c>
      <c r="ED411" s="119" t="str">
        <f t="shared" si="23"/>
        <v/>
      </c>
      <c r="EE411" s="119" t="str">
        <f t="shared" si="24"/>
        <v/>
      </c>
      <c r="EF411" s="119" t="str">
        <f t="shared" si="25"/>
        <v/>
      </c>
      <c r="EG411" s="96"/>
      <c r="EH411" s="96" t="str">
        <f t="shared" si="28"/>
        <v/>
      </c>
      <c r="EI411" s="96" t="str">
        <f t="shared" si="29"/>
        <v/>
      </c>
      <c r="EJ411" s="96" t="str">
        <f t="shared" si="30"/>
        <v/>
      </c>
      <c r="EK411" s="96" t="str">
        <f t="shared" si="31"/>
        <v/>
      </c>
      <c r="EL411" s="96" t="str">
        <f t="shared" si="32"/>
        <v/>
      </c>
      <c r="EM411" s="96" t="str">
        <f t="shared" si="33"/>
        <v/>
      </c>
      <c r="EN411" s="96"/>
      <c r="EO411" s="96"/>
      <c r="EP411" s="96" t="str">
        <f>IF(DQ411="","",IF(OR(営業ASM設定管理!$BB$54="",営業ASM設定管理!$BB$54=0,営業ASM設定管理!$BE$54=0),"",営業ASM設定管理!$BB$54))</f>
        <v/>
      </c>
      <c r="EQ411" s="96" t="str">
        <f t="shared" si="34"/>
        <v/>
      </c>
      <c r="ER411" s="96" t="str">
        <f t="shared" si="35"/>
        <v/>
      </c>
      <c r="ES411" s="96" t="str">
        <f t="shared" si="36"/>
        <v/>
      </c>
      <c r="ET411" s="96" t="str">
        <f t="shared" si="37"/>
        <v/>
      </c>
      <c r="EU411" s="96" t="str">
        <f t="shared" si="38"/>
        <v/>
      </c>
      <c r="EV411" s="96" t="str">
        <f t="shared" si="39"/>
        <v/>
      </c>
      <c r="EW411" s="96" t="str">
        <f t="shared" si="40"/>
        <v/>
      </c>
      <c r="EX411" s="96" t="str">
        <f t="shared" si="41"/>
        <v/>
      </c>
      <c r="EY411" s="96" t="str">
        <f t="shared" si="42"/>
        <v/>
      </c>
      <c r="EZ411" s="96" t="str">
        <f t="shared" si="43"/>
        <v/>
      </c>
      <c r="FA411" s="96" t="str">
        <f t="shared" si="44"/>
        <v/>
      </c>
      <c r="FB411" s="96" t="str">
        <f t="shared" si="26"/>
        <v/>
      </c>
      <c r="FC411" s="96" t="s">
        <v>432</v>
      </c>
      <c r="IA411" s="105"/>
      <c r="IB411" s="86"/>
      <c r="IC411" s="86"/>
      <c r="ID411" s="86"/>
      <c r="IE411" s="86"/>
      <c r="IF411" s="86"/>
      <c r="IG411" s="86"/>
      <c r="IH411" s="86"/>
      <c r="II411" s="86"/>
      <c r="IJ411" s="86"/>
      <c r="IK411" s="86"/>
      <c r="IL411" s="86"/>
      <c r="IM411" s="86"/>
      <c r="IN411" s="86"/>
      <c r="IO411" s="86"/>
      <c r="IP411" s="86"/>
      <c r="IQ411" s="86"/>
      <c r="IR411" s="86"/>
      <c r="IS411" s="86"/>
      <c r="IT411" s="86"/>
      <c r="IU411" s="86"/>
      <c r="IV411" s="106"/>
      <c r="IY411" s="105"/>
      <c r="IZ411" s="86"/>
      <c r="JA411" s="86"/>
      <c r="JB411" s="86"/>
      <c r="JC411" s="86"/>
      <c r="JD411" s="86"/>
      <c r="JE411" s="86"/>
      <c r="JF411" s="86"/>
      <c r="JG411" s="86"/>
      <c r="JH411" s="86"/>
      <c r="JI411" s="86"/>
      <c r="JJ411" s="86"/>
      <c r="JK411" s="86"/>
      <c r="JL411" s="86"/>
      <c r="JM411" s="86"/>
      <c r="JN411" s="86"/>
      <c r="JO411" s="86"/>
      <c r="JP411" s="86"/>
      <c r="JQ411" s="86"/>
      <c r="JR411" s="86"/>
      <c r="JS411" s="86"/>
      <c r="JT411" s="86"/>
      <c r="JU411" s="86"/>
      <c r="JV411" s="86"/>
      <c r="JW411" s="86"/>
      <c r="JX411" s="86"/>
      <c r="JY411" s="86"/>
      <c r="JZ411" s="86"/>
      <c r="KA411" s="86"/>
      <c r="KB411" s="86"/>
      <c r="KC411" s="86"/>
      <c r="KD411" s="86"/>
      <c r="KE411" s="86"/>
      <c r="KF411" s="106"/>
    </row>
    <row r="412" spans="10:292" ht="30" customHeight="1" x14ac:dyDescent="0.45">
      <c r="J412" s="84"/>
      <c r="K412" s="122">
        <v>12</v>
      </c>
      <c r="L412" s="590"/>
      <c r="M412" s="590"/>
      <c r="N412" s="590"/>
      <c r="O412" s="590"/>
      <c r="P412" s="590"/>
      <c r="Q412" s="590"/>
      <c r="R412" s="593"/>
      <c r="S412" s="593"/>
      <c r="T412" s="590"/>
      <c r="U412" s="590"/>
      <c r="V412" s="590"/>
      <c r="W412" s="590"/>
      <c r="X412" s="590"/>
      <c r="Y412" s="590"/>
      <c r="Z412" s="590"/>
      <c r="AA412" s="590"/>
      <c r="AB412" s="590"/>
      <c r="AC412" s="590"/>
      <c r="AD412" s="590"/>
      <c r="AE412" s="590"/>
      <c r="AF412" s="590"/>
      <c r="AG412" s="590"/>
      <c r="AH412" s="590"/>
      <c r="AI412" s="590"/>
      <c r="AJ412" s="590"/>
      <c r="AK412" s="590"/>
      <c r="AL412" s="590"/>
      <c r="AM412" s="590"/>
      <c r="AN412" s="590"/>
      <c r="AO412" s="590"/>
      <c r="AP412" s="590"/>
      <c r="AQ412" s="590"/>
      <c r="AR412" s="590"/>
      <c r="AS412" s="590"/>
      <c r="AT412" s="590"/>
      <c r="AU412" s="590"/>
      <c r="AV412" s="590"/>
      <c r="AW412" s="504"/>
      <c r="AX412" s="504"/>
      <c r="AY412" s="504"/>
      <c r="AZ412" s="504"/>
      <c r="BA412" s="504"/>
      <c r="BB412" s="504"/>
      <c r="BC412" s="504"/>
      <c r="BD412" s="504"/>
      <c r="BE412" s="504"/>
      <c r="BF412" s="490"/>
      <c r="BG412" s="490"/>
      <c r="BH412" s="490"/>
      <c r="DQ412" s="96" t="str">
        <f t="shared" si="27"/>
        <v/>
      </c>
      <c r="DR412" s="96" t="s">
        <v>432</v>
      </c>
      <c r="DS412" s="96"/>
      <c r="DT412" s="96"/>
      <c r="DU412" s="96" t="s">
        <v>432</v>
      </c>
      <c r="DV412" s="96" t="s">
        <v>432</v>
      </c>
      <c r="DW412" s="96" t="s">
        <v>432</v>
      </c>
      <c r="DX412" s="96" t="s">
        <v>432</v>
      </c>
      <c r="DY412" s="96" t="s">
        <v>432</v>
      </c>
      <c r="DZ412" s="96" t="s">
        <v>432</v>
      </c>
      <c r="EA412" s="96" t="s">
        <v>432</v>
      </c>
      <c r="EB412" s="96" t="s">
        <v>432</v>
      </c>
      <c r="EC412" s="96" t="s">
        <v>432</v>
      </c>
      <c r="ED412" s="119" t="str">
        <f t="shared" si="23"/>
        <v/>
      </c>
      <c r="EE412" s="119" t="str">
        <f t="shared" si="24"/>
        <v/>
      </c>
      <c r="EF412" s="119" t="str">
        <f t="shared" si="25"/>
        <v/>
      </c>
      <c r="EG412" s="96"/>
      <c r="EH412" s="96" t="str">
        <f t="shared" si="28"/>
        <v/>
      </c>
      <c r="EI412" s="96" t="str">
        <f t="shared" si="29"/>
        <v/>
      </c>
      <c r="EJ412" s="96" t="str">
        <f t="shared" si="30"/>
        <v/>
      </c>
      <c r="EK412" s="96" t="str">
        <f t="shared" si="31"/>
        <v/>
      </c>
      <c r="EL412" s="96" t="str">
        <f t="shared" si="32"/>
        <v/>
      </c>
      <c r="EM412" s="96" t="str">
        <f t="shared" si="33"/>
        <v/>
      </c>
      <c r="EN412" s="96"/>
      <c r="EO412" s="96"/>
      <c r="EP412" s="96" t="str">
        <f>IF(DQ412="","",IF(OR(営業ASM設定管理!$BB$54="",営業ASM設定管理!$BB$54=0,営業ASM設定管理!$BE$54=0),"",営業ASM設定管理!$BB$54))</f>
        <v/>
      </c>
      <c r="EQ412" s="96" t="str">
        <f t="shared" si="34"/>
        <v/>
      </c>
      <c r="ER412" s="96" t="str">
        <f t="shared" si="35"/>
        <v/>
      </c>
      <c r="ES412" s="96" t="str">
        <f t="shared" si="36"/>
        <v/>
      </c>
      <c r="ET412" s="96" t="str">
        <f t="shared" si="37"/>
        <v/>
      </c>
      <c r="EU412" s="96" t="str">
        <f t="shared" si="38"/>
        <v/>
      </c>
      <c r="EV412" s="96" t="str">
        <f t="shared" si="39"/>
        <v/>
      </c>
      <c r="EW412" s="96" t="str">
        <f t="shared" si="40"/>
        <v/>
      </c>
      <c r="EX412" s="96" t="str">
        <f t="shared" si="41"/>
        <v/>
      </c>
      <c r="EY412" s="96" t="str">
        <f t="shared" si="42"/>
        <v/>
      </c>
      <c r="EZ412" s="96" t="str">
        <f t="shared" si="43"/>
        <v/>
      </c>
      <c r="FA412" s="96" t="str">
        <f t="shared" si="44"/>
        <v/>
      </c>
      <c r="FB412" s="96" t="str">
        <f t="shared" si="26"/>
        <v/>
      </c>
      <c r="FC412" s="96" t="s">
        <v>432</v>
      </c>
      <c r="IA412" s="105"/>
      <c r="IB412" s="86"/>
      <c r="IC412" s="86"/>
      <c r="ID412" s="86"/>
      <c r="IE412" s="86"/>
      <c r="IF412" s="86"/>
      <c r="IG412" s="86"/>
      <c r="IH412" s="86"/>
      <c r="II412" s="86"/>
      <c r="IJ412" s="86"/>
      <c r="IK412" s="86"/>
      <c r="IL412" s="86"/>
      <c r="IM412" s="86"/>
      <c r="IN412" s="86"/>
      <c r="IO412" s="86"/>
      <c r="IP412" s="86"/>
      <c r="IQ412" s="86"/>
      <c r="IR412" s="86"/>
      <c r="IS412" s="86"/>
      <c r="IT412" s="86"/>
      <c r="IU412" s="86"/>
      <c r="IV412" s="106"/>
      <c r="IY412" s="105"/>
      <c r="IZ412" s="86"/>
      <c r="JA412" s="86"/>
      <c r="JB412" s="86"/>
      <c r="JC412" s="86"/>
      <c r="JD412" s="86"/>
      <c r="JE412" s="86"/>
      <c r="JF412" s="86"/>
      <c r="JG412" s="86"/>
      <c r="JH412" s="86"/>
      <c r="JI412" s="86"/>
      <c r="JJ412" s="86"/>
      <c r="JK412" s="86"/>
      <c r="JL412" s="86"/>
      <c r="JM412" s="86"/>
      <c r="JN412" s="86"/>
      <c r="JO412" s="86"/>
      <c r="JP412" s="86"/>
      <c r="JQ412" s="86"/>
      <c r="JR412" s="86"/>
      <c r="JS412" s="86"/>
      <c r="JT412" s="86"/>
      <c r="JU412" s="86"/>
      <c r="JV412" s="86"/>
      <c r="JW412" s="86"/>
      <c r="JX412" s="86"/>
      <c r="JY412" s="86"/>
      <c r="JZ412" s="86"/>
      <c r="KA412" s="86"/>
      <c r="KB412" s="86"/>
      <c r="KC412" s="86"/>
      <c r="KD412" s="86"/>
      <c r="KE412" s="86"/>
      <c r="KF412" s="106"/>
    </row>
    <row r="413" spans="10:292" ht="30" customHeight="1" x14ac:dyDescent="0.45">
      <c r="J413" s="84"/>
      <c r="K413" s="122">
        <v>13</v>
      </c>
      <c r="L413" s="590"/>
      <c r="M413" s="590"/>
      <c r="N413" s="590"/>
      <c r="O413" s="590"/>
      <c r="P413" s="590"/>
      <c r="Q413" s="590"/>
      <c r="R413" s="593"/>
      <c r="S413" s="593"/>
      <c r="T413" s="590"/>
      <c r="U413" s="590"/>
      <c r="V413" s="590"/>
      <c r="W413" s="590"/>
      <c r="X413" s="590"/>
      <c r="Y413" s="590"/>
      <c r="Z413" s="590"/>
      <c r="AA413" s="590"/>
      <c r="AB413" s="590"/>
      <c r="AC413" s="590"/>
      <c r="AD413" s="590"/>
      <c r="AE413" s="590"/>
      <c r="AF413" s="590"/>
      <c r="AG413" s="590"/>
      <c r="AH413" s="590"/>
      <c r="AI413" s="590"/>
      <c r="AJ413" s="590"/>
      <c r="AK413" s="590"/>
      <c r="AL413" s="590"/>
      <c r="AM413" s="590"/>
      <c r="AN413" s="590"/>
      <c r="AO413" s="590"/>
      <c r="AP413" s="590"/>
      <c r="AQ413" s="590"/>
      <c r="AR413" s="590"/>
      <c r="AS413" s="590"/>
      <c r="AT413" s="590"/>
      <c r="AU413" s="590"/>
      <c r="AV413" s="590"/>
      <c r="AW413" s="504"/>
      <c r="AX413" s="504"/>
      <c r="AY413" s="504"/>
      <c r="AZ413" s="504"/>
      <c r="BA413" s="504"/>
      <c r="BB413" s="504"/>
      <c r="BC413" s="504"/>
      <c r="BD413" s="504"/>
      <c r="BE413" s="504"/>
      <c r="BF413" s="490"/>
      <c r="BG413" s="490"/>
      <c r="BH413" s="490"/>
      <c r="DQ413" s="96" t="str">
        <f t="shared" si="27"/>
        <v/>
      </c>
      <c r="DR413" s="96" t="s">
        <v>432</v>
      </c>
      <c r="DS413" s="96"/>
      <c r="DT413" s="96"/>
      <c r="DU413" s="96" t="s">
        <v>432</v>
      </c>
      <c r="DV413" s="96" t="s">
        <v>432</v>
      </c>
      <c r="DW413" s="96" t="s">
        <v>432</v>
      </c>
      <c r="DX413" s="96" t="s">
        <v>432</v>
      </c>
      <c r="DY413" s="96" t="s">
        <v>432</v>
      </c>
      <c r="DZ413" s="96" t="s">
        <v>432</v>
      </c>
      <c r="EA413" s="96" t="s">
        <v>432</v>
      </c>
      <c r="EB413" s="96" t="s">
        <v>432</v>
      </c>
      <c r="EC413" s="96" t="s">
        <v>432</v>
      </c>
      <c r="ED413" s="119" t="str">
        <f t="shared" si="23"/>
        <v/>
      </c>
      <c r="EE413" s="119" t="str">
        <f t="shared" si="24"/>
        <v/>
      </c>
      <c r="EF413" s="119" t="str">
        <f t="shared" si="25"/>
        <v/>
      </c>
      <c r="EG413" s="96"/>
      <c r="EH413" s="96" t="str">
        <f t="shared" si="28"/>
        <v/>
      </c>
      <c r="EI413" s="96" t="str">
        <f t="shared" si="29"/>
        <v/>
      </c>
      <c r="EJ413" s="96" t="str">
        <f t="shared" si="30"/>
        <v/>
      </c>
      <c r="EK413" s="96" t="str">
        <f t="shared" si="31"/>
        <v/>
      </c>
      <c r="EL413" s="96" t="str">
        <f t="shared" si="32"/>
        <v/>
      </c>
      <c r="EM413" s="96" t="str">
        <f t="shared" si="33"/>
        <v/>
      </c>
      <c r="EN413" s="96"/>
      <c r="EO413" s="96"/>
      <c r="EP413" s="96" t="str">
        <f>IF(DQ413="","",IF(OR(営業ASM設定管理!$BB$54="",営業ASM設定管理!$BB$54=0,営業ASM設定管理!$BE$54=0),"",営業ASM設定管理!$BB$54))</f>
        <v/>
      </c>
      <c r="EQ413" s="96" t="str">
        <f t="shared" si="34"/>
        <v/>
      </c>
      <c r="ER413" s="96" t="str">
        <f t="shared" si="35"/>
        <v/>
      </c>
      <c r="ES413" s="96" t="str">
        <f t="shared" si="36"/>
        <v/>
      </c>
      <c r="ET413" s="96" t="str">
        <f t="shared" si="37"/>
        <v/>
      </c>
      <c r="EU413" s="96" t="str">
        <f t="shared" si="38"/>
        <v/>
      </c>
      <c r="EV413" s="96" t="str">
        <f t="shared" si="39"/>
        <v/>
      </c>
      <c r="EW413" s="96" t="str">
        <f t="shared" si="40"/>
        <v/>
      </c>
      <c r="EX413" s="96" t="str">
        <f t="shared" si="41"/>
        <v/>
      </c>
      <c r="EY413" s="96" t="str">
        <f t="shared" si="42"/>
        <v/>
      </c>
      <c r="EZ413" s="96" t="str">
        <f t="shared" si="43"/>
        <v/>
      </c>
      <c r="FA413" s="96" t="str">
        <f t="shared" si="44"/>
        <v/>
      </c>
      <c r="FB413" s="96" t="str">
        <f t="shared" si="26"/>
        <v/>
      </c>
      <c r="FC413" s="96" t="s">
        <v>432</v>
      </c>
      <c r="IA413" s="105"/>
      <c r="IB413" s="86"/>
      <c r="IC413" s="86"/>
      <c r="ID413" s="86"/>
      <c r="IE413" s="86"/>
      <c r="IF413" s="86"/>
      <c r="IG413" s="86"/>
      <c r="IH413" s="86"/>
      <c r="II413" s="86"/>
      <c r="IJ413" s="86"/>
      <c r="IK413" s="86"/>
      <c r="IL413" s="86"/>
      <c r="IM413" s="86"/>
      <c r="IN413" s="86"/>
      <c r="IO413" s="86"/>
      <c r="IP413" s="86"/>
      <c r="IQ413" s="86"/>
      <c r="IR413" s="86"/>
      <c r="IS413" s="86"/>
      <c r="IT413" s="86"/>
      <c r="IU413" s="86"/>
      <c r="IV413" s="106"/>
      <c r="IY413" s="105"/>
      <c r="IZ413" s="86"/>
      <c r="JA413" s="86"/>
      <c r="JB413" s="86"/>
      <c r="JC413" s="86"/>
      <c r="JD413" s="86"/>
      <c r="JE413" s="86"/>
      <c r="JF413" s="86"/>
      <c r="JG413" s="86"/>
      <c r="JH413" s="86"/>
      <c r="JI413" s="86"/>
      <c r="JJ413" s="86"/>
      <c r="JK413" s="86"/>
      <c r="JL413" s="86"/>
      <c r="JM413" s="86"/>
      <c r="JN413" s="86"/>
      <c r="JO413" s="86"/>
      <c r="JP413" s="86"/>
      <c r="JQ413" s="86"/>
      <c r="JR413" s="86"/>
      <c r="JS413" s="86"/>
      <c r="JT413" s="86"/>
      <c r="JU413" s="86"/>
      <c r="JV413" s="86"/>
      <c r="JW413" s="86"/>
      <c r="JX413" s="86"/>
      <c r="JY413" s="86"/>
      <c r="JZ413" s="86"/>
      <c r="KA413" s="86"/>
      <c r="KB413" s="86"/>
      <c r="KC413" s="86"/>
      <c r="KD413" s="86"/>
      <c r="KE413" s="86"/>
      <c r="KF413" s="106"/>
    </row>
    <row r="414" spans="10:292" ht="30" customHeight="1" x14ac:dyDescent="0.45">
      <c r="J414" s="84"/>
      <c r="K414" s="122">
        <v>14</v>
      </c>
      <c r="L414" s="590"/>
      <c r="M414" s="590"/>
      <c r="N414" s="590"/>
      <c r="O414" s="590"/>
      <c r="P414" s="590"/>
      <c r="Q414" s="590"/>
      <c r="R414" s="593"/>
      <c r="S414" s="593"/>
      <c r="T414" s="590"/>
      <c r="U414" s="590"/>
      <c r="V414" s="590"/>
      <c r="W414" s="590"/>
      <c r="X414" s="590"/>
      <c r="Y414" s="590"/>
      <c r="Z414" s="590"/>
      <c r="AA414" s="590"/>
      <c r="AB414" s="590"/>
      <c r="AC414" s="590"/>
      <c r="AD414" s="590"/>
      <c r="AE414" s="590"/>
      <c r="AF414" s="590"/>
      <c r="AG414" s="590"/>
      <c r="AH414" s="590"/>
      <c r="AI414" s="590"/>
      <c r="AJ414" s="590"/>
      <c r="AK414" s="590"/>
      <c r="AL414" s="590"/>
      <c r="AM414" s="590"/>
      <c r="AN414" s="590"/>
      <c r="AO414" s="590"/>
      <c r="AP414" s="590"/>
      <c r="AQ414" s="590"/>
      <c r="AR414" s="590"/>
      <c r="AS414" s="590"/>
      <c r="AT414" s="590"/>
      <c r="AU414" s="590"/>
      <c r="AV414" s="590"/>
      <c r="AW414" s="504"/>
      <c r="AX414" s="504"/>
      <c r="AY414" s="504"/>
      <c r="AZ414" s="504"/>
      <c r="BA414" s="504"/>
      <c r="BB414" s="504"/>
      <c r="BC414" s="504"/>
      <c r="BD414" s="504"/>
      <c r="BE414" s="504"/>
      <c r="BF414" s="490"/>
      <c r="BG414" s="490"/>
      <c r="BH414" s="490"/>
      <c r="DQ414" s="96" t="str">
        <f t="shared" si="27"/>
        <v/>
      </c>
      <c r="DR414" s="96" t="s">
        <v>432</v>
      </c>
      <c r="DS414" s="96"/>
      <c r="DT414" s="96"/>
      <c r="DU414" s="96" t="s">
        <v>432</v>
      </c>
      <c r="DV414" s="96" t="s">
        <v>432</v>
      </c>
      <c r="DW414" s="96" t="s">
        <v>432</v>
      </c>
      <c r="DX414" s="96" t="s">
        <v>432</v>
      </c>
      <c r="DY414" s="96" t="s">
        <v>432</v>
      </c>
      <c r="DZ414" s="96" t="s">
        <v>432</v>
      </c>
      <c r="EA414" s="96" t="s">
        <v>432</v>
      </c>
      <c r="EB414" s="96" t="s">
        <v>432</v>
      </c>
      <c r="EC414" s="96" t="s">
        <v>432</v>
      </c>
      <c r="ED414" s="119" t="str">
        <f t="shared" si="23"/>
        <v/>
      </c>
      <c r="EE414" s="119" t="str">
        <f t="shared" si="24"/>
        <v/>
      </c>
      <c r="EF414" s="119" t="str">
        <f t="shared" si="25"/>
        <v/>
      </c>
      <c r="EG414" s="96"/>
      <c r="EH414" s="96" t="str">
        <f t="shared" si="28"/>
        <v/>
      </c>
      <c r="EI414" s="96" t="str">
        <f t="shared" si="29"/>
        <v/>
      </c>
      <c r="EJ414" s="96" t="str">
        <f t="shared" si="30"/>
        <v/>
      </c>
      <c r="EK414" s="96" t="str">
        <f t="shared" si="31"/>
        <v/>
      </c>
      <c r="EL414" s="96" t="str">
        <f t="shared" si="32"/>
        <v/>
      </c>
      <c r="EM414" s="96" t="str">
        <f t="shared" si="33"/>
        <v/>
      </c>
      <c r="EN414" s="96"/>
      <c r="EO414" s="96"/>
      <c r="EP414" s="96" t="str">
        <f>IF(DQ414="","",IF(OR(営業ASM設定管理!$BB$54="",営業ASM設定管理!$BB$54=0,営業ASM設定管理!$BE$54=0),"",営業ASM設定管理!$BB$54))</f>
        <v/>
      </c>
      <c r="EQ414" s="96" t="str">
        <f t="shared" si="34"/>
        <v/>
      </c>
      <c r="ER414" s="96" t="str">
        <f t="shared" si="35"/>
        <v/>
      </c>
      <c r="ES414" s="96" t="str">
        <f t="shared" si="36"/>
        <v/>
      </c>
      <c r="ET414" s="96" t="str">
        <f t="shared" si="37"/>
        <v/>
      </c>
      <c r="EU414" s="96" t="str">
        <f t="shared" si="38"/>
        <v/>
      </c>
      <c r="EV414" s="96" t="str">
        <f t="shared" si="39"/>
        <v/>
      </c>
      <c r="EW414" s="96" t="str">
        <f t="shared" si="40"/>
        <v/>
      </c>
      <c r="EX414" s="96" t="str">
        <f t="shared" si="41"/>
        <v/>
      </c>
      <c r="EY414" s="96" t="str">
        <f t="shared" si="42"/>
        <v/>
      </c>
      <c r="EZ414" s="96" t="str">
        <f t="shared" si="43"/>
        <v/>
      </c>
      <c r="FA414" s="96" t="str">
        <f t="shared" si="44"/>
        <v/>
      </c>
      <c r="FB414" s="96" t="str">
        <f t="shared" si="26"/>
        <v/>
      </c>
      <c r="FC414" s="96" t="s">
        <v>432</v>
      </c>
      <c r="IA414" s="105"/>
      <c r="IB414" s="86"/>
      <c r="IC414" s="86"/>
      <c r="ID414" s="86"/>
      <c r="IE414" s="86"/>
      <c r="IF414" s="86"/>
      <c r="IG414" s="86"/>
      <c r="IH414" s="86"/>
      <c r="II414" s="86"/>
      <c r="IJ414" s="86"/>
      <c r="IK414" s="86"/>
      <c r="IL414" s="86"/>
      <c r="IM414" s="86"/>
      <c r="IN414" s="86"/>
      <c r="IO414" s="86"/>
      <c r="IP414" s="86"/>
      <c r="IQ414" s="86"/>
      <c r="IR414" s="86"/>
      <c r="IS414" s="86"/>
      <c r="IT414" s="86"/>
      <c r="IU414" s="86"/>
      <c r="IV414" s="106"/>
      <c r="IY414" s="105"/>
      <c r="IZ414" s="86"/>
      <c r="JA414" s="86"/>
      <c r="JB414" s="86"/>
      <c r="JC414" s="86"/>
      <c r="JD414" s="86"/>
      <c r="JE414" s="86"/>
      <c r="JF414" s="86"/>
      <c r="JG414" s="86"/>
      <c r="JH414" s="86"/>
      <c r="JI414" s="86"/>
      <c r="JJ414" s="86"/>
      <c r="JK414" s="86"/>
      <c r="JL414" s="86"/>
      <c r="JM414" s="86"/>
      <c r="JN414" s="86"/>
      <c r="JO414" s="86"/>
      <c r="JP414" s="86"/>
      <c r="JQ414" s="86"/>
      <c r="JR414" s="86"/>
      <c r="JS414" s="86"/>
      <c r="JT414" s="86"/>
      <c r="JU414" s="86"/>
      <c r="JV414" s="86"/>
      <c r="JW414" s="86"/>
      <c r="JX414" s="86"/>
      <c r="JY414" s="86"/>
      <c r="JZ414" s="86"/>
      <c r="KA414" s="86"/>
      <c r="KB414" s="86"/>
      <c r="KC414" s="86"/>
      <c r="KD414" s="86"/>
      <c r="KE414" s="86"/>
      <c r="KF414" s="106"/>
    </row>
    <row r="415" spans="10:292" ht="30" customHeight="1" x14ac:dyDescent="0.45">
      <c r="J415" s="84"/>
      <c r="K415" s="122">
        <v>15</v>
      </c>
      <c r="L415" s="590"/>
      <c r="M415" s="590"/>
      <c r="N415" s="590"/>
      <c r="O415" s="590"/>
      <c r="P415" s="590"/>
      <c r="Q415" s="590"/>
      <c r="R415" s="593"/>
      <c r="S415" s="593"/>
      <c r="T415" s="590"/>
      <c r="U415" s="590"/>
      <c r="V415" s="590"/>
      <c r="W415" s="590"/>
      <c r="X415" s="590"/>
      <c r="Y415" s="590"/>
      <c r="Z415" s="590"/>
      <c r="AA415" s="590"/>
      <c r="AB415" s="590"/>
      <c r="AC415" s="590"/>
      <c r="AD415" s="590"/>
      <c r="AE415" s="590"/>
      <c r="AF415" s="590"/>
      <c r="AG415" s="590"/>
      <c r="AH415" s="590"/>
      <c r="AI415" s="590"/>
      <c r="AJ415" s="590"/>
      <c r="AK415" s="590"/>
      <c r="AL415" s="590"/>
      <c r="AM415" s="590"/>
      <c r="AN415" s="590"/>
      <c r="AO415" s="590"/>
      <c r="AP415" s="590"/>
      <c r="AQ415" s="590"/>
      <c r="AR415" s="590"/>
      <c r="AS415" s="590"/>
      <c r="AT415" s="590"/>
      <c r="AU415" s="590"/>
      <c r="AV415" s="590"/>
      <c r="AW415" s="504"/>
      <c r="AX415" s="504"/>
      <c r="AY415" s="504"/>
      <c r="AZ415" s="504"/>
      <c r="BA415" s="504"/>
      <c r="BB415" s="504"/>
      <c r="BC415" s="504"/>
      <c r="BD415" s="504"/>
      <c r="BE415" s="504"/>
      <c r="BF415" s="490"/>
      <c r="BG415" s="490"/>
      <c r="BH415" s="490"/>
      <c r="DQ415" s="96" t="str">
        <f t="shared" si="27"/>
        <v/>
      </c>
      <c r="DR415" s="96" t="s">
        <v>432</v>
      </c>
      <c r="DS415" s="96"/>
      <c r="DT415" s="96"/>
      <c r="DU415" s="96" t="s">
        <v>432</v>
      </c>
      <c r="DV415" s="96" t="s">
        <v>432</v>
      </c>
      <c r="DW415" s="96" t="s">
        <v>432</v>
      </c>
      <c r="DX415" s="96" t="s">
        <v>432</v>
      </c>
      <c r="DY415" s="96" t="s">
        <v>432</v>
      </c>
      <c r="DZ415" s="96" t="s">
        <v>432</v>
      </c>
      <c r="EA415" s="96" t="s">
        <v>432</v>
      </c>
      <c r="EB415" s="96" t="s">
        <v>432</v>
      </c>
      <c r="EC415" s="96" t="s">
        <v>432</v>
      </c>
      <c r="ED415" s="119" t="str">
        <f t="shared" si="23"/>
        <v/>
      </c>
      <c r="EE415" s="119" t="str">
        <f t="shared" si="24"/>
        <v/>
      </c>
      <c r="EF415" s="119" t="str">
        <f t="shared" si="25"/>
        <v/>
      </c>
      <c r="EG415" s="96"/>
      <c r="EH415" s="96" t="str">
        <f t="shared" si="28"/>
        <v/>
      </c>
      <c r="EI415" s="96" t="str">
        <f t="shared" si="29"/>
        <v/>
      </c>
      <c r="EJ415" s="96" t="str">
        <f t="shared" si="30"/>
        <v/>
      </c>
      <c r="EK415" s="96" t="str">
        <f t="shared" si="31"/>
        <v/>
      </c>
      <c r="EL415" s="96" t="str">
        <f t="shared" si="32"/>
        <v/>
      </c>
      <c r="EM415" s="96" t="str">
        <f t="shared" si="33"/>
        <v/>
      </c>
      <c r="EN415" s="96"/>
      <c r="EO415" s="96"/>
      <c r="EP415" s="96" t="str">
        <f>IF(DQ415="","",IF(OR(営業ASM設定管理!$BB$54="",営業ASM設定管理!$BB$54=0,営業ASM設定管理!$BE$54=0),"",営業ASM設定管理!$BB$54))</f>
        <v/>
      </c>
      <c r="EQ415" s="96" t="str">
        <f t="shared" si="34"/>
        <v/>
      </c>
      <c r="ER415" s="96" t="str">
        <f t="shared" si="35"/>
        <v/>
      </c>
      <c r="ES415" s="96" t="str">
        <f t="shared" si="36"/>
        <v/>
      </c>
      <c r="ET415" s="96" t="str">
        <f t="shared" si="37"/>
        <v/>
      </c>
      <c r="EU415" s="96" t="str">
        <f t="shared" si="38"/>
        <v/>
      </c>
      <c r="EV415" s="96" t="str">
        <f t="shared" si="39"/>
        <v/>
      </c>
      <c r="EW415" s="96" t="str">
        <f t="shared" si="40"/>
        <v/>
      </c>
      <c r="EX415" s="96" t="str">
        <f t="shared" si="41"/>
        <v/>
      </c>
      <c r="EY415" s="96" t="str">
        <f t="shared" si="42"/>
        <v/>
      </c>
      <c r="EZ415" s="96" t="str">
        <f t="shared" si="43"/>
        <v/>
      </c>
      <c r="FA415" s="96" t="str">
        <f t="shared" si="44"/>
        <v/>
      </c>
      <c r="FB415" s="96" t="str">
        <f t="shared" si="26"/>
        <v/>
      </c>
      <c r="FC415" s="96" t="s">
        <v>432</v>
      </c>
      <c r="IA415" s="105"/>
      <c r="IB415" s="86"/>
      <c r="IC415" s="86"/>
      <c r="ID415" s="86"/>
      <c r="IE415" s="86"/>
      <c r="IF415" s="86"/>
      <c r="IG415" s="86"/>
      <c r="IH415" s="86"/>
      <c r="II415" s="86"/>
      <c r="IJ415" s="86"/>
      <c r="IK415" s="86"/>
      <c r="IL415" s="86"/>
      <c r="IM415" s="86"/>
      <c r="IN415" s="86"/>
      <c r="IO415" s="86"/>
      <c r="IP415" s="86"/>
      <c r="IQ415" s="86"/>
      <c r="IR415" s="86"/>
      <c r="IS415" s="86"/>
      <c r="IT415" s="86"/>
      <c r="IU415" s="86"/>
      <c r="IV415" s="106"/>
      <c r="IY415" s="105"/>
      <c r="IZ415" s="86"/>
      <c r="JA415" s="86"/>
      <c r="JB415" s="86"/>
      <c r="JC415" s="86"/>
      <c r="JD415" s="86"/>
      <c r="JE415" s="86"/>
      <c r="JF415" s="86"/>
      <c r="JG415" s="86"/>
      <c r="JH415" s="86"/>
      <c r="JI415" s="86"/>
      <c r="JJ415" s="86"/>
      <c r="JK415" s="86"/>
      <c r="JL415" s="86"/>
      <c r="JM415" s="86"/>
      <c r="JN415" s="86"/>
      <c r="JO415" s="86"/>
      <c r="JP415" s="86"/>
      <c r="JQ415" s="86"/>
      <c r="JR415" s="86"/>
      <c r="JS415" s="86"/>
      <c r="JT415" s="86"/>
      <c r="JU415" s="86"/>
      <c r="JV415" s="86"/>
      <c r="JW415" s="86"/>
      <c r="JX415" s="86"/>
      <c r="JY415" s="86"/>
      <c r="JZ415" s="86"/>
      <c r="KA415" s="86"/>
      <c r="KB415" s="86"/>
      <c r="KC415" s="86"/>
      <c r="KD415" s="86"/>
      <c r="KE415" s="86"/>
      <c r="KF415" s="106"/>
    </row>
    <row r="416" spans="10:292" ht="30" customHeight="1" x14ac:dyDescent="0.45">
      <c r="J416" s="84"/>
      <c r="K416" s="122">
        <v>16</v>
      </c>
      <c r="L416" s="590"/>
      <c r="M416" s="590"/>
      <c r="N416" s="590"/>
      <c r="O416" s="590"/>
      <c r="P416" s="590"/>
      <c r="Q416" s="590"/>
      <c r="R416" s="593"/>
      <c r="S416" s="593"/>
      <c r="T416" s="590"/>
      <c r="U416" s="590"/>
      <c r="V416" s="590"/>
      <c r="W416" s="590"/>
      <c r="X416" s="590"/>
      <c r="Y416" s="590"/>
      <c r="Z416" s="590"/>
      <c r="AA416" s="590"/>
      <c r="AB416" s="590"/>
      <c r="AC416" s="590"/>
      <c r="AD416" s="590"/>
      <c r="AE416" s="590"/>
      <c r="AF416" s="590"/>
      <c r="AG416" s="590"/>
      <c r="AH416" s="590"/>
      <c r="AI416" s="590"/>
      <c r="AJ416" s="590"/>
      <c r="AK416" s="590"/>
      <c r="AL416" s="590"/>
      <c r="AM416" s="590"/>
      <c r="AN416" s="590"/>
      <c r="AO416" s="590"/>
      <c r="AP416" s="590"/>
      <c r="AQ416" s="590"/>
      <c r="AR416" s="590"/>
      <c r="AS416" s="590"/>
      <c r="AT416" s="590"/>
      <c r="AU416" s="590"/>
      <c r="AV416" s="590"/>
      <c r="AW416" s="504"/>
      <c r="AX416" s="504"/>
      <c r="AY416" s="504"/>
      <c r="AZ416" s="504"/>
      <c r="BA416" s="504"/>
      <c r="BB416" s="504"/>
      <c r="BC416" s="504"/>
      <c r="BD416" s="504"/>
      <c r="BE416" s="504"/>
      <c r="BF416" s="490"/>
      <c r="BG416" s="490"/>
      <c r="BH416" s="490"/>
      <c r="DQ416" s="96" t="str">
        <f t="shared" si="27"/>
        <v/>
      </c>
      <c r="DR416" s="96" t="s">
        <v>432</v>
      </c>
      <c r="DS416" s="96"/>
      <c r="DT416" s="96"/>
      <c r="DU416" s="96" t="s">
        <v>432</v>
      </c>
      <c r="DV416" s="96" t="s">
        <v>432</v>
      </c>
      <c r="DW416" s="96" t="s">
        <v>432</v>
      </c>
      <c r="DX416" s="96" t="s">
        <v>432</v>
      </c>
      <c r="DY416" s="96" t="s">
        <v>432</v>
      </c>
      <c r="DZ416" s="96" t="s">
        <v>432</v>
      </c>
      <c r="EA416" s="96" t="s">
        <v>432</v>
      </c>
      <c r="EB416" s="96" t="s">
        <v>432</v>
      </c>
      <c r="EC416" s="96" t="s">
        <v>432</v>
      </c>
      <c r="ED416" s="119" t="str">
        <f t="shared" si="23"/>
        <v/>
      </c>
      <c r="EE416" s="119" t="str">
        <f t="shared" si="24"/>
        <v/>
      </c>
      <c r="EF416" s="119" t="str">
        <f t="shared" si="25"/>
        <v/>
      </c>
      <c r="EG416" s="96"/>
      <c r="EH416" s="96" t="str">
        <f t="shared" si="28"/>
        <v/>
      </c>
      <c r="EI416" s="96" t="str">
        <f t="shared" si="29"/>
        <v/>
      </c>
      <c r="EJ416" s="96" t="str">
        <f t="shared" si="30"/>
        <v/>
      </c>
      <c r="EK416" s="96" t="str">
        <f t="shared" si="31"/>
        <v/>
      </c>
      <c r="EL416" s="96" t="str">
        <f t="shared" si="32"/>
        <v/>
      </c>
      <c r="EM416" s="96" t="str">
        <f t="shared" si="33"/>
        <v/>
      </c>
      <c r="EN416" s="96"/>
      <c r="EO416" s="96"/>
      <c r="EP416" s="96" t="str">
        <f>IF(DQ416="","",IF(OR(営業ASM設定管理!$BB$54="",営業ASM設定管理!$BB$54=0,営業ASM設定管理!$BE$54=0),"",営業ASM設定管理!$BB$54))</f>
        <v/>
      </c>
      <c r="EQ416" s="96" t="str">
        <f t="shared" si="34"/>
        <v/>
      </c>
      <c r="ER416" s="96" t="str">
        <f t="shared" si="35"/>
        <v/>
      </c>
      <c r="ES416" s="96" t="str">
        <f t="shared" si="36"/>
        <v/>
      </c>
      <c r="ET416" s="96" t="str">
        <f t="shared" si="37"/>
        <v/>
      </c>
      <c r="EU416" s="96" t="str">
        <f t="shared" si="38"/>
        <v/>
      </c>
      <c r="EV416" s="96" t="str">
        <f t="shared" si="39"/>
        <v/>
      </c>
      <c r="EW416" s="96" t="str">
        <f t="shared" si="40"/>
        <v/>
      </c>
      <c r="EX416" s="96" t="str">
        <f t="shared" si="41"/>
        <v/>
      </c>
      <c r="EY416" s="96" t="str">
        <f t="shared" si="42"/>
        <v/>
      </c>
      <c r="EZ416" s="96" t="str">
        <f t="shared" si="43"/>
        <v/>
      </c>
      <c r="FA416" s="96" t="str">
        <f t="shared" si="44"/>
        <v/>
      </c>
      <c r="FB416" s="96" t="str">
        <f t="shared" si="26"/>
        <v/>
      </c>
      <c r="FC416" s="96" t="s">
        <v>432</v>
      </c>
      <c r="IA416" s="105"/>
      <c r="IB416" s="86"/>
      <c r="IC416" s="86"/>
      <c r="ID416" s="86"/>
      <c r="IE416" s="86"/>
      <c r="IF416" s="86"/>
      <c r="IG416" s="86"/>
      <c r="IH416" s="86"/>
      <c r="II416" s="86"/>
      <c r="IJ416" s="86"/>
      <c r="IK416" s="86"/>
      <c r="IL416" s="86"/>
      <c r="IM416" s="86"/>
      <c r="IN416" s="86"/>
      <c r="IO416" s="86"/>
      <c r="IP416" s="86"/>
      <c r="IQ416" s="86"/>
      <c r="IR416" s="86"/>
      <c r="IS416" s="86"/>
      <c r="IT416" s="86"/>
      <c r="IU416" s="86"/>
      <c r="IV416" s="106"/>
      <c r="IY416" s="105"/>
      <c r="IZ416" s="86"/>
      <c r="JA416" s="86"/>
      <c r="JB416" s="86"/>
      <c r="JC416" s="86"/>
      <c r="JD416" s="86"/>
      <c r="JE416" s="86"/>
      <c r="JF416" s="86"/>
      <c r="JG416" s="86"/>
      <c r="JH416" s="86"/>
      <c r="JI416" s="86"/>
      <c r="JJ416" s="86"/>
      <c r="JK416" s="86"/>
      <c r="JL416" s="86"/>
      <c r="JM416" s="86"/>
      <c r="JN416" s="86"/>
      <c r="JO416" s="86"/>
      <c r="JP416" s="86"/>
      <c r="JQ416" s="86"/>
      <c r="JR416" s="86"/>
      <c r="JS416" s="86"/>
      <c r="JT416" s="86"/>
      <c r="JU416" s="86"/>
      <c r="JV416" s="86"/>
      <c r="JW416" s="86"/>
      <c r="JX416" s="86"/>
      <c r="JY416" s="86"/>
      <c r="JZ416" s="86"/>
      <c r="KA416" s="86"/>
      <c r="KB416" s="86"/>
      <c r="KC416" s="86"/>
      <c r="KD416" s="86"/>
      <c r="KE416" s="86"/>
      <c r="KF416" s="106"/>
    </row>
    <row r="417" spans="10:292" ht="30" customHeight="1" x14ac:dyDescent="0.45">
      <c r="J417" s="84"/>
      <c r="K417" s="122">
        <v>17</v>
      </c>
      <c r="L417" s="590"/>
      <c r="M417" s="590"/>
      <c r="N417" s="590"/>
      <c r="O417" s="590"/>
      <c r="P417" s="590"/>
      <c r="Q417" s="590"/>
      <c r="R417" s="593"/>
      <c r="S417" s="593"/>
      <c r="T417" s="590"/>
      <c r="U417" s="590"/>
      <c r="V417" s="590"/>
      <c r="W417" s="590"/>
      <c r="X417" s="590"/>
      <c r="Y417" s="590"/>
      <c r="Z417" s="590"/>
      <c r="AA417" s="590"/>
      <c r="AB417" s="590"/>
      <c r="AC417" s="590"/>
      <c r="AD417" s="590"/>
      <c r="AE417" s="590"/>
      <c r="AF417" s="590"/>
      <c r="AG417" s="590"/>
      <c r="AH417" s="590"/>
      <c r="AI417" s="590"/>
      <c r="AJ417" s="590"/>
      <c r="AK417" s="590"/>
      <c r="AL417" s="590"/>
      <c r="AM417" s="590"/>
      <c r="AN417" s="590"/>
      <c r="AO417" s="590"/>
      <c r="AP417" s="590"/>
      <c r="AQ417" s="590"/>
      <c r="AR417" s="590"/>
      <c r="AS417" s="590"/>
      <c r="AT417" s="590"/>
      <c r="AU417" s="590"/>
      <c r="AV417" s="590"/>
      <c r="AW417" s="504"/>
      <c r="AX417" s="504"/>
      <c r="AY417" s="504"/>
      <c r="AZ417" s="504"/>
      <c r="BA417" s="504"/>
      <c r="BB417" s="504"/>
      <c r="BC417" s="504"/>
      <c r="BD417" s="504"/>
      <c r="BE417" s="504"/>
      <c r="BF417" s="490"/>
      <c r="BG417" s="490"/>
      <c r="BH417" s="490"/>
      <c r="DQ417" s="96" t="str">
        <f t="shared" si="27"/>
        <v/>
      </c>
      <c r="DR417" s="96" t="s">
        <v>432</v>
      </c>
      <c r="DS417" s="96"/>
      <c r="DT417" s="96"/>
      <c r="DU417" s="96" t="s">
        <v>432</v>
      </c>
      <c r="DV417" s="96" t="s">
        <v>432</v>
      </c>
      <c r="DW417" s="96" t="s">
        <v>432</v>
      </c>
      <c r="DX417" s="96" t="s">
        <v>432</v>
      </c>
      <c r="DY417" s="96" t="s">
        <v>432</v>
      </c>
      <c r="DZ417" s="96" t="s">
        <v>432</v>
      </c>
      <c r="EA417" s="96" t="s">
        <v>432</v>
      </c>
      <c r="EB417" s="96" t="s">
        <v>432</v>
      </c>
      <c r="EC417" s="96" t="s">
        <v>432</v>
      </c>
      <c r="ED417" s="119" t="str">
        <f t="shared" si="23"/>
        <v/>
      </c>
      <c r="EE417" s="119" t="str">
        <f t="shared" si="24"/>
        <v/>
      </c>
      <c r="EF417" s="119" t="str">
        <f t="shared" si="25"/>
        <v/>
      </c>
      <c r="EG417" s="96"/>
      <c r="EH417" s="96" t="str">
        <f t="shared" si="28"/>
        <v/>
      </c>
      <c r="EI417" s="96" t="str">
        <f t="shared" si="29"/>
        <v/>
      </c>
      <c r="EJ417" s="96" t="str">
        <f t="shared" si="30"/>
        <v/>
      </c>
      <c r="EK417" s="96" t="str">
        <f t="shared" si="31"/>
        <v/>
      </c>
      <c r="EL417" s="96" t="str">
        <f t="shared" si="32"/>
        <v/>
      </c>
      <c r="EM417" s="96" t="str">
        <f t="shared" si="33"/>
        <v/>
      </c>
      <c r="EN417" s="96"/>
      <c r="EO417" s="96"/>
      <c r="EP417" s="96" t="str">
        <f>IF(DQ417="","",IF(OR(営業ASM設定管理!$BB$54="",営業ASM設定管理!$BB$54=0,営業ASM設定管理!$BE$54=0),"",営業ASM設定管理!$BB$54))</f>
        <v/>
      </c>
      <c r="EQ417" s="96" t="str">
        <f t="shared" si="34"/>
        <v/>
      </c>
      <c r="ER417" s="96" t="str">
        <f t="shared" si="35"/>
        <v/>
      </c>
      <c r="ES417" s="96" t="str">
        <f t="shared" si="36"/>
        <v/>
      </c>
      <c r="ET417" s="96" t="str">
        <f t="shared" si="37"/>
        <v/>
      </c>
      <c r="EU417" s="96" t="str">
        <f t="shared" si="38"/>
        <v/>
      </c>
      <c r="EV417" s="96" t="str">
        <f t="shared" si="39"/>
        <v/>
      </c>
      <c r="EW417" s="96" t="str">
        <f t="shared" si="40"/>
        <v/>
      </c>
      <c r="EX417" s="96" t="str">
        <f t="shared" si="41"/>
        <v/>
      </c>
      <c r="EY417" s="96" t="str">
        <f t="shared" si="42"/>
        <v/>
      </c>
      <c r="EZ417" s="96" t="str">
        <f t="shared" si="43"/>
        <v/>
      </c>
      <c r="FA417" s="96" t="str">
        <f t="shared" si="44"/>
        <v/>
      </c>
      <c r="FB417" s="96" t="str">
        <f t="shared" si="26"/>
        <v/>
      </c>
      <c r="FC417" s="96" t="s">
        <v>432</v>
      </c>
      <c r="IA417" s="105"/>
      <c r="IB417" s="86"/>
      <c r="IC417" s="86"/>
      <c r="ID417" s="86"/>
      <c r="IE417" s="86"/>
      <c r="IF417" s="86"/>
      <c r="IG417" s="86"/>
      <c r="IH417" s="86"/>
      <c r="II417" s="86"/>
      <c r="IJ417" s="86"/>
      <c r="IK417" s="86"/>
      <c r="IL417" s="86"/>
      <c r="IM417" s="86"/>
      <c r="IN417" s="86"/>
      <c r="IO417" s="86"/>
      <c r="IP417" s="86"/>
      <c r="IQ417" s="86"/>
      <c r="IR417" s="86"/>
      <c r="IS417" s="86"/>
      <c r="IT417" s="86"/>
      <c r="IU417" s="86"/>
      <c r="IV417" s="106"/>
      <c r="IY417" s="105"/>
      <c r="IZ417" s="86"/>
      <c r="JA417" s="86"/>
      <c r="JB417" s="86"/>
      <c r="JC417" s="86"/>
      <c r="JD417" s="86"/>
      <c r="JE417" s="86"/>
      <c r="JF417" s="86"/>
      <c r="JG417" s="86"/>
      <c r="JH417" s="86"/>
      <c r="JI417" s="86"/>
      <c r="JJ417" s="86"/>
      <c r="JK417" s="86"/>
      <c r="JL417" s="86"/>
      <c r="JM417" s="86"/>
      <c r="JN417" s="86"/>
      <c r="JO417" s="86"/>
      <c r="JP417" s="86"/>
      <c r="JQ417" s="86"/>
      <c r="JR417" s="86"/>
      <c r="JS417" s="86"/>
      <c r="JT417" s="86"/>
      <c r="JU417" s="86"/>
      <c r="JV417" s="86"/>
      <c r="JW417" s="86"/>
      <c r="JX417" s="86"/>
      <c r="JY417" s="86"/>
      <c r="JZ417" s="86"/>
      <c r="KA417" s="86"/>
      <c r="KB417" s="86"/>
      <c r="KC417" s="86"/>
      <c r="KD417" s="86"/>
      <c r="KE417" s="86"/>
      <c r="KF417" s="106"/>
    </row>
    <row r="418" spans="10:292" ht="30" customHeight="1" x14ac:dyDescent="0.45">
      <c r="J418" s="84"/>
      <c r="K418" s="122">
        <v>18</v>
      </c>
      <c r="L418" s="590"/>
      <c r="M418" s="590"/>
      <c r="N418" s="590"/>
      <c r="O418" s="590"/>
      <c r="P418" s="590"/>
      <c r="Q418" s="590"/>
      <c r="R418" s="593"/>
      <c r="S418" s="593"/>
      <c r="T418" s="590"/>
      <c r="U418" s="590"/>
      <c r="V418" s="590"/>
      <c r="W418" s="590"/>
      <c r="X418" s="590"/>
      <c r="Y418" s="590"/>
      <c r="Z418" s="590"/>
      <c r="AA418" s="590"/>
      <c r="AB418" s="590"/>
      <c r="AC418" s="590"/>
      <c r="AD418" s="590"/>
      <c r="AE418" s="590"/>
      <c r="AF418" s="590"/>
      <c r="AG418" s="590"/>
      <c r="AH418" s="590"/>
      <c r="AI418" s="590"/>
      <c r="AJ418" s="590"/>
      <c r="AK418" s="590"/>
      <c r="AL418" s="590"/>
      <c r="AM418" s="590"/>
      <c r="AN418" s="590"/>
      <c r="AO418" s="590"/>
      <c r="AP418" s="590"/>
      <c r="AQ418" s="590"/>
      <c r="AR418" s="590"/>
      <c r="AS418" s="590"/>
      <c r="AT418" s="590"/>
      <c r="AU418" s="590"/>
      <c r="AV418" s="590"/>
      <c r="AW418" s="504"/>
      <c r="AX418" s="504"/>
      <c r="AY418" s="504"/>
      <c r="AZ418" s="504"/>
      <c r="BA418" s="504"/>
      <c r="BB418" s="504"/>
      <c r="BC418" s="504"/>
      <c r="BD418" s="504"/>
      <c r="BE418" s="504"/>
      <c r="BF418" s="490"/>
      <c r="BG418" s="490"/>
      <c r="BH418" s="490"/>
      <c r="DQ418" s="96" t="str">
        <f t="shared" si="27"/>
        <v/>
      </c>
      <c r="DR418" s="96" t="s">
        <v>432</v>
      </c>
      <c r="DS418" s="96"/>
      <c r="DT418" s="96"/>
      <c r="DU418" s="96" t="s">
        <v>432</v>
      </c>
      <c r="DV418" s="96" t="s">
        <v>432</v>
      </c>
      <c r="DW418" s="96" t="s">
        <v>432</v>
      </c>
      <c r="DX418" s="96" t="s">
        <v>432</v>
      </c>
      <c r="DY418" s="96" t="s">
        <v>432</v>
      </c>
      <c r="DZ418" s="96" t="s">
        <v>432</v>
      </c>
      <c r="EA418" s="96" t="s">
        <v>432</v>
      </c>
      <c r="EB418" s="96" t="s">
        <v>432</v>
      </c>
      <c r="EC418" s="96" t="s">
        <v>432</v>
      </c>
      <c r="ED418" s="119" t="str">
        <f t="shared" si="23"/>
        <v/>
      </c>
      <c r="EE418" s="119" t="str">
        <f t="shared" si="24"/>
        <v/>
      </c>
      <c r="EF418" s="119" t="str">
        <f t="shared" si="25"/>
        <v/>
      </c>
      <c r="EG418" s="96"/>
      <c r="EH418" s="96" t="str">
        <f t="shared" si="28"/>
        <v/>
      </c>
      <c r="EI418" s="96" t="str">
        <f t="shared" si="29"/>
        <v/>
      </c>
      <c r="EJ418" s="96" t="str">
        <f t="shared" si="30"/>
        <v/>
      </c>
      <c r="EK418" s="96" t="str">
        <f t="shared" si="31"/>
        <v/>
      </c>
      <c r="EL418" s="96" t="str">
        <f t="shared" si="32"/>
        <v/>
      </c>
      <c r="EM418" s="96" t="str">
        <f t="shared" si="33"/>
        <v/>
      </c>
      <c r="EN418" s="96"/>
      <c r="EO418" s="96"/>
      <c r="EP418" s="96" t="str">
        <f>IF(DQ418="","",IF(OR(営業ASM設定管理!$BB$54="",営業ASM設定管理!$BB$54=0,営業ASM設定管理!$BE$54=0),"",営業ASM設定管理!$BB$54))</f>
        <v/>
      </c>
      <c r="EQ418" s="96" t="str">
        <f t="shared" si="34"/>
        <v/>
      </c>
      <c r="ER418" s="96" t="str">
        <f t="shared" si="35"/>
        <v/>
      </c>
      <c r="ES418" s="96" t="str">
        <f t="shared" si="36"/>
        <v/>
      </c>
      <c r="ET418" s="96" t="str">
        <f t="shared" si="37"/>
        <v/>
      </c>
      <c r="EU418" s="96" t="str">
        <f t="shared" si="38"/>
        <v/>
      </c>
      <c r="EV418" s="96" t="str">
        <f t="shared" si="39"/>
        <v/>
      </c>
      <c r="EW418" s="96" t="str">
        <f t="shared" si="40"/>
        <v/>
      </c>
      <c r="EX418" s="96" t="str">
        <f t="shared" si="41"/>
        <v/>
      </c>
      <c r="EY418" s="96" t="str">
        <f t="shared" si="42"/>
        <v/>
      </c>
      <c r="EZ418" s="96" t="str">
        <f t="shared" si="43"/>
        <v/>
      </c>
      <c r="FA418" s="96" t="str">
        <f t="shared" si="44"/>
        <v/>
      </c>
      <c r="FB418" s="96" t="str">
        <f t="shared" si="26"/>
        <v/>
      </c>
      <c r="FC418" s="96" t="s">
        <v>432</v>
      </c>
      <c r="IA418" s="105"/>
      <c r="IB418" s="86"/>
      <c r="IC418" s="86"/>
      <c r="ID418" s="86"/>
      <c r="IE418" s="86"/>
      <c r="IF418" s="86"/>
      <c r="IG418" s="86"/>
      <c r="IH418" s="86"/>
      <c r="II418" s="86"/>
      <c r="IJ418" s="86"/>
      <c r="IK418" s="86"/>
      <c r="IL418" s="86"/>
      <c r="IM418" s="86"/>
      <c r="IN418" s="86"/>
      <c r="IO418" s="86"/>
      <c r="IP418" s="86"/>
      <c r="IQ418" s="86"/>
      <c r="IR418" s="86"/>
      <c r="IS418" s="86"/>
      <c r="IT418" s="86"/>
      <c r="IU418" s="86"/>
      <c r="IV418" s="106"/>
      <c r="IY418" s="105"/>
      <c r="IZ418" s="86"/>
      <c r="JA418" s="86"/>
      <c r="JB418" s="86"/>
      <c r="JC418" s="86"/>
      <c r="JD418" s="86"/>
      <c r="JE418" s="86"/>
      <c r="JF418" s="86"/>
      <c r="JG418" s="86"/>
      <c r="JH418" s="86"/>
      <c r="JI418" s="86"/>
      <c r="JJ418" s="86"/>
      <c r="JK418" s="86"/>
      <c r="JL418" s="86"/>
      <c r="JM418" s="86"/>
      <c r="JN418" s="86"/>
      <c r="JO418" s="86"/>
      <c r="JP418" s="86"/>
      <c r="JQ418" s="86"/>
      <c r="JR418" s="86"/>
      <c r="JS418" s="86"/>
      <c r="JT418" s="86"/>
      <c r="JU418" s="86"/>
      <c r="JV418" s="86"/>
      <c r="JW418" s="86"/>
      <c r="JX418" s="86"/>
      <c r="JY418" s="86"/>
      <c r="JZ418" s="86"/>
      <c r="KA418" s="86"/>
      <c r="KB418" s="86"/>
      <c r="KC418" s="86"/>
      <c r="KD418" s="86"/>
      <c r="KE418" s="86"/>
      <c r="KF418" s="106"/>
    </row>
    <row r="419" spans="10:292" ht="30" customHeight="1" x14ac:dyDescent="0.45">
      <c r="J419" s="84"/>
      <c r="K419" s="122">
        <v>19</v>
      </c>
      <c r="L419" s="590"/>
      <c r="M419" s="590"/>
      <c r="N419" s="590"/>
      <c r="O419" s="590"/>
      <c r="P419" s="590"/>
      <c r="Q419" s="590"/>
      <c r="R419" s="593"/>
      <c r="S419" s="593"/>
      <c r="T419" s="590"/>
      <c r="U419" s="590"/>
      <c r="V419" s="590"/>
      <c r="W419" s="590"/>
      <c r="X419" s="590"/>
      <c r="Y419" s="590"/>
      <c r="Z419" s="590"/>
      <c r="AA419" s="590"/>
      <c r="AB419" s="590"/>
      <c r="AC419" s="590"/>
      <c r="AD419" s="590"/>
      <c r="AE419" s="590"/>
      <c r="AF419" s="590"/>
      <c r="AG419" s="590"/>
      <c r="AH419" s="590"/>
      <c r="AI419" s="590"/>
      <c r="AJ419" s="590"/>
      <c r="AK419" s="590"/>
      <c r="AL419" s="590"/>
      <c r="AM419" s="590"/>
      <c r="AN419" s="590"/>
      <c r="AO419" s="590"/>
      <c r="AP419" s="590"/>
      <c r="AQ419" s="590"/>
      <c r="AR419" s="590"/>
      <c r="AS419" s="590"/>
      <c r="AT419" s="590"/>
      <c r="AU419" s="590"/>
      <c r="AV419" s="590"/>
      <c r="AW419" s="504"/>
      <c r="AX419" s="504"/>
      <c r="AY419" s="504"/>
      <c r="AZ419" s="504"/>
      <c r="BA419" s="504"/>
      <c r="BB419" s="504"/>
      <c r="BC419" s="504"/>
      <c r="BD419" s="504"/>
      <c r="BE419" s="504"/>
      <c r="BF419" s="490"/>
      <c r="BG419" s="490"/>
      <c r="BH419" s="490"/>
      <c r="DQ419" s="96" t="str">
        <f t="shared" si="27"/>
        <v/>
      </c>
      <c r="DR419" s="96" t="s">
        <v>432</v>
      </c>
      <c r="DS419" s="96"/>
      <c r="DT419" s="96"/>
      <c r="DU419" s="96" t="s">
        <v>432</v>
      </c>
      <c r="DV419" s="96" t="s">
        <v>432</v>
      </c>
      <c r="DW419" s="96" t="s">
        <v>432</v>
      </c>
      <c r="DX419" s="96" t="s">
        <v>432</v>
      </c>
      <c r="DY419" s="96" t="s">
        <v>432</v>
      </c>
      <c r="DZ419" s="96" t="s">
        <v>432</v>
      </c>
      <c r="EA419" s="96" t="s">
        <v>432</v>
      </c>
      <c r="EB419" s="96" t="s">
        <v>432</v>
      </c>
      <c r="EC419" s="96" t="s">
        <v>432</v>
      </c>
      <c r="ED419" s="119" t="str">
        <f t="shared" si="23"/>
        <v/>
      </c>
      <c r="EE419" s="119" t="str">
        <f t="shared" si="24"/>
        <v/>
      </c>
      <c r="EF419" s="119" t="str">
        <f t="shared" si="25"/>
        <v/>
      </c>
      <c r="EG419" s="96"/>
      <c r="EH419" s="96" t="str">
        <f t="shared" si="28"/>
        <v/>
      </c>
      <c r="EI419" s="96" t="str">
        <f t="shared" si="29"/>
        <v/>
      </c>
      <c r="EJ419" s="96" t="str">
        <f t="shared" si="30"/>
        <v/>
      </c>
      <c r="EK419" s="96" t="str">
        <f t="shared" si="31"/>
        <v/>
      </c>
      <c r="EL419" s="96" t="str">
        <f t="shared" si="32"/>
        <v/>
      </c>
      <c r="EM419" s="96" t="str">
        <f t="shared" si="33"/>
        <v/>
      </c>
      <c r="EN419" s="96"/>
      <c r="EO419" s="96"/>
      <c r="EP419" s="96" t="str">
        <f>IF(DQ419="","",IF(OR(営業ASM設定管理!$BB$54="",営業ASM設定管理!$BB$54=0,営業ASM設定管理!$BE$54=0),"",営業ASM設定管理!$BB$54))</f>
        <v/>
      </c>
      <c r="EQ419" s="96" t="str">
        <f t="shared" si="34"/>
        <v/>
      </c>
      <c r="ER419" s="96" t="str">
        <f t="shared" si="35"/>
        <v/>
      </c>
      <c r="ES419" s="96" t="str">
        <f t="shared" si="36"/>
        <v/>
      </c>
      <c r="ET419" s="96" t="str">
        <f t="shared" si="37"/>
        <v/>
      </c>
      <c r="EU419" s="96" t="str">
        <f t="shared" si="38"/>
        <v/>
      </c>
      <c r="EV419" s="96" t="str">
        <f t="shared" si="39"/>
        <v/>
      </c>
      <c r="EW419" s="96" t="str">
        <f t="shared" si="40"/>
        <v/>
      </c>
      <c r="EX419" s="96" t="str">
        <f t="shared" si="41"/>
        <v/>
      </c>
      <c r="EY419" s="96" t="str">
        <f t="shared" si="42"/>
        <v/>
      </c>
      <c r="EZ419" s="96" t="str">
        <f t="shared" si="43"/>
        <v/>
      </c>
      <c r="FA419" s="96" t="str">
        <f t="shared" si="44"/>
        <v/>
      </c>
      <c r="FB419" s="96" t="str">
        <f t="shared" si="26"/>
        <v/>
      </c>
      <c r="FC419" s="96" t="s">
        <v>432</v>
      </c>
      <c r="IA419" s="105"/>
      <c r="IB419" s="86"/>
      <c r="IC419" s="86"/>
      <c r="ID419" s="86"/>
      <c r="IE419" s="86"/>
      <c r="IF419" s="86"/>
      <c r="IG419" s="86"/>
      <c r="IH419" s="86"/>
      <c r="II419" s="86"/>
      <c r="IJ419" s="86"/>
      <c r="IK419" s="86"/>
      <c r="IL419" s="86"/>
      <c r="IM419" s="86"/>
      <c r="IN419" s="86"/>
      <c r="IO419" s="86"/>
      <c r="IP419" s="86"/>
      <c r="IQ419" s="86"/>
      <c r="IR419" s="86"/>
      <c r="IS419" s="86"/>
      <c r="IT419" s="86"/>
      <c r="IU419" s="86"/>
      <c r="IV419" s="106"/>
      <c r="IY419" s="105"/>
      <c r="IZ419" s="86"/>
      <c r="JA419" s="86"/>
      <c r="JB419" s="86"/>
      <c r="JC419" s="86"/>
      <c r="JD419" s="86"/>
      <c r="JE419" s="86"/>
      <c r="JF419" s="86"/>
      <c r="JG419" s="86"/>
      <c r="JH419" s="86"/>
      <c r="JI419" s="86"/>
      <c r="JJ419" s="86"/>
      <c r="JK419" s="86"/>
      <c r="JL419" s="86"/>
      <c r="JM419" s="86"/>
      <c r="JN419" s="86"/>
      <c r="JO419" s="86"/>
      <c r="JP419" s="86"/>
      <c r="JQ419" s="86"/>
      <c r="JR419" s="86"/>
      <c r="JS419" s="86"/>
      <c r="JT419" s="86"/>
      <c r="JU419" s="86"/>
      <c r="JV419" s="86"/>
      <c r="JW419" s="86"/>
      <c r="JX419" s="86"/>
      <c r="JY419" s="86"/>
      <c r="JZ419" s="86"/>
      <c r="KA419" s="86"/>
      <c r="KB419" s="86"/>
      <c r="KC419" s="86"/>
      <c r="KD419" s="86"/>
      <c r="KE419" s="86"/>
      <c r="KF419" s="106"/>
    </row>
    <row r="420" spans="10:292" ht="30" customHeight="1" x14ac:dyDescent="0.45">
      <c r="J420" s="84"/>
      <c r="K420" s="122">
        <v>20</v>
      </c>
      <c r="L420" s="590"/>
      <c r="M420" s="590"/>
      <c r="N420" s="590"/>
      <c r="O420" s="590"/>
      <c r="P420" s="590"/>
      <c r="Q420" s="590"/>
      <c r="R420" s="593"/>
      <c r="S420" s="593"/>
      <c r="T420" s="590"/>
      <c r="U420" s="590"/>
      <c r="V420" s="590"/>
      <c r="W420" s="590"/>
      <c r="X420" s="590"/>
      <c r="Y420" s="590"/>
      <c r="Z420" s="590"/>
      <c r="AA420" s="590"/>
      <c r="AB420" s="590"/>
      <c r="AC420" s="590"/>
      <c r="AD420" s="590"/>
      <c r="AE420" s="590"/>
      <c r="AF420" s="590"/>
      <c r="AG420" s="590"/>
      <c r="AH420" s="590"/>
      <c r="AI420" s="590"/>
      <c r="AJ420" s="590"/>
      <c r="AK420" s="590"/>
      <c r="AL420" s="590"/>
      <c r="AM420" s="590"/>
      <c r="AN420" s="590"/>
      <c r="AO420" s="590"/>
      <c r="AP420" s="590"/>
      <c r="AQ420" s="590"/>
      <c r="AR420" s="590"/>
      <c r="AS420" s="590"/>
      <c r="AT420" s="590"/>
      <c r="AU420" s="590"/>
      <c r="AV420" s="590"/>
      <c r="AW420" s="504"/>
      <c r="AX420" s="504"/>
      <c r="AY420" s="504"/>
      <c r="AZ420" s="504"/>
      <c r="BA420" s="504"/>
      <c r="BB420" s="504"/>
      <c r="BC420" s="504"/>
      <c r="BD420" s="504"/>
      <c r="BE420" s="504"/>
      <c r="BF420" s="490"/>
      <c r="BG420" s="490"/>
      <c r="BH420" s="490"/>
      <c r="DQ420" s="96" t="str">
        <f t="shared" si="27"/>
        <v/>
      </c>
      <c r="DR420" s="96" t="s">
        <v>432</v>
      </c>
      <c r="DS420" s="96"/>
      <c r="DT420" s="96"/>
      <c r="DU420" s="96" t="s">
        <v>432</v>
      </c>
      <c r="DV420" s="96" t="s">
        <v>432</v>
      </c>
      <c r="DW420" s="96" t="s">
        <v>432</v>
      </c>
      <c r="DX420" s="96" t="s">
        <v>432</v>
      </c>
      <c r="DY420" s="96" t="s">
        <v>432</v>
      </c>
      <c r="DZ420" s="96" t="s">
        <v>432</v>
      </c>
      <c r="EA420" s="96" t="s">
        <v>432</v>
      </c>
      <c r="EB420" s="96" t="s">
        <v>432</v>
      </c>
      <c r="EC420" s="96" t="s">
        <v>432</v>
      </c>
      <c r="ED420" s="119" t="str">
        <f t="shared" si="23"/>
        <v/>
      </c>
      <c r="EE420" s="119" t="str">
        <f t="shared" si="24"/>
        <v/>
      </c>
      <c r="EF420" s="119" t="str">
        <f t="shared" si="25"/>
        <v/>
      </c>
      <c r="EG420" s="96"/>
      <c r="EH420" s="96" t="str">
        <f t="shared" si="28"/>
        <v/>
      </c>
      <c r="EI420" s="96" t="str">
        <f t="shared" si="29"/>
        <v/>
      </c>
      <c r="EJ420" s="96" t="str">
        <f t="shared" si="30"/>
        <v/>
      </c>
      <c r="EK420" s="96" t="str">
        <f t="shared" si="31"/>
        <v/>
      </c>
      <c r="EL420" s="96" t="str">
        <f t="shared" si="32"/>
        <v/>
      </c>
      <c r="EM420" s="96" t="str">
        <f t="shared" si="33"/>
        <v/>
      </c>
      <c r="EN420" s="96"/>
      <c r="EO420" s="96"/>
      <c r="EP420" s="96" t="str">
        <f>IF(DQ420="","",IF(OR(営業ASM設定管理!$BB$54="",営業ASM設定管理!$BB$54=0,営業ASM設定管理!$BE$54=0),"",営業ASM設定管理!$BB$54))</f>
        <v/>
      </c>
      <c r="EQ420" s="96" t="str">
        <f t="shared" si="34"/>
        <v/>
      </c>
      <c r="ER420" s="96" t="str">
        <f t="shared" si="35"/>
        <v/>
      </c>
      <c r="ES420" s="96" t="str">
        <f t="shared" si="36"/>
        <v/>
      </c>
      <c r="ET420" s="96" t="str">
        <f t="shared" si="37"/>
        <v/>
      </c>
      <c r="EU420" s="96" t="str">
        <f t="shared" si="38"/>
        <v/>
      </c>
      <c r="EV420" s="96" t="str">
        <f t="shared" si="39"/>
        <v/>
      </c>
      <c r="EW420" s="96" t="str">
        <f t="shared" si="40"/>
        <v/>
      </c>
      <c r="EX420" s="96" t="str">
        <f t="shared" si="41"/>
        <v/>
      </c>
      <c r="EY420" s="96" t="str">
        <f t="shared" si="42"/>
        <v/>
      </c>
      <c r="EZ420" s="96" t="str">
        <f t="shared" si="43"/>
        <v/>
      </c>
      <c r="FA420" s="96" t="str">
        <f t="shared" si="44"/>
        <v/>
      </c>
      <c r="FB420" s="96" t="str">
        <f t="shared" si="26"/>
        <v/>
      </c>
      <c r="FC420" s="96" t="s">
        <v>432</v>
      </c>
      <c r="IA420" s="105"/>
      <c r="IB420" s="86"/>
      <c r="IC420" s="86"/>
      <c r="ID420" s="86"/>
      <c r="IE420" s="86"/>
      <c r="IF420" s="86"/>
      <c r="IG420" s="86"/>
      <c r="IH420" s="86"/>
      <c r="II420" s="86"/>
      <c r="IJ420" s="86"/>
      <c r="IK420" s="86"/>
      <c r="IL420" s="86"/>
      <c r="IM420" s="86"/>
      <c r="IN420" s="86"/>
      <c r="IO420" s="86"/>
      <c r="IP420" s="86"/>
      <c r="IQ420" s="86"/>
      <c r="IR420" s="86"/>
      <c r="IS420" s="86"/>
      <c r="IT420" s="86"/>
      <c r="IU420" s="86"/>
      <c r="IV420" s="106"/>
      <c r="IY420" s="105"/>
      <c r="IZ420" s="86"/>
      <c r="JA420" s="86"/>
      <c r="JB420" s="86"/>
      <c r="JC420" s="86"/>
      <c r="JD420" s="86"/>
      <c r="JE420" s="86"/>
      <c r="JF420" s="86"/>
      <c r="JG420" s="86"/>
      <c r="JH420" s="86"/>
      <c r="JI420" s="86"/>
      <c r="JJ420" s="86"/>
      <c r="JK420" s="86"/>
      <c r="JL420" s="86"/>
      <c r="JM420" s="86"/>
      <c r="JN420" s="86"/>
      <c r="JO420" s="86"/>
      <c r="JP420" s="86"/>
      <c r="JQ420" s="86"/>
      <c r="JR420" s="86"/>
      <c r="JS420" s="86"/>
      <c r="JT420" s="86"/>
      <c r="JU420" s="86"/>
      <c r="JV420" s="86"/>
      <c r="JW420" s="86"/>
      <c r="JX420" s="86"/>
      <c r="JY420" s="86"/>
      <c r="JZ420" s="86"/>
      <c r="KA420" s="86"/>
      <c r="KB420" s="86"/>
      <c r="KC420" s="86"/>
      <c r="KD420" s="86"/>
      <c r="KE420" s="86"/>
      <c r="KF420" s="106"/>
    </row>
    <row r="421" spans="10:292" ht="30" customHeight="1" x14ac:dyDescent="0.45">
      <c r="J421" s="84"/>
      <c r="K421" s="122">
        <v>21</v>
      </c>
      <c r="L421" s="590"/>
      <c r="M421" s="590"/>
      <c r="N421" s="590"/>
      <c r="O421" s="590"/>
      <c r="P421" s="590"/>
      <c r="Q421" s="590"/>
      <c r="R421" s="593"/>
      <c r="S421" s="593"/>
      <c r="T421" s="590"/>
      <c r="U421" s="590"/>
      <c r="V421" s="590"/>
      <c r="W421" s="590"/>
      <c r="X421" s="590"/>
      <c r="Y421" s="590"/>
      <c r="Z421" s="590"/>
      <c r="AA421" s="590"/>
      <c r="AB421" s="590"/>
      <c r="AC421" s="590"/>
      <c r="AD421" s="590"/>
      <c r="AE421" s="590"/>
      <c r="AF421" s="590"/>
      <c r="AG421" s="590"/>
      <c r="AH421" s="590"/>
      <c r="AI421" s="590"/>
      <c r="AJ421" s="590"/>
      <c r="AK421" s="590"/>
      <c r="AL421" s="590"/>
      <c r="AM421" s="590"/>
      <c r="AN421" s="590"/>
      <c r="AO421" s="590"/>
      <c r="AP421" s="590"/>
      <c r="AQ421" s="590"/>
      <c r="AR421" s="590"/>
      <c r="AS421" s="590"/>
      <c r="AT421" s="590"/>
      <c r="AU421" s="590"/>
      <c r="AV421" s="590"/>
      <c r="AW421" s="504"/>
      <c r="AX421" s="504"/>
      <c r="AY421" s="504"/>
      <c r="AZ421" s="504"/>
      <c r="BA421" s="504"/>
      <c r="BB421" s="504"/>
      <c r="BC421" s="504"/>
      <c r="BD421" s="504"/>
      <c r="BE421" s="504"/>
      <c r="BF421" s="490"/>
      <c r="BG421" s="490"/>
      <c r="BH421" s="490"/>
      <c r="DQ421" s="96" t="str">
        <f t="shared" si="27"/>
        <v/>
      </c>
      <c r="DR421" s="96" t="s">
        <v>432</v>
      </c>
      <c r="DS421" s="96"/>
      <c r="DT421" s="96"/>
      <c r="DU421" s="96" t="s">
        <v>432</v>
      </c>
      <c r="DV421" s="96" t="s">
        <v>432</v>
      </c>
      <c r="DW421" s="96" t="s">
        <v>432</v>
      </c>
      <c r="DX421" s="96" t="s">
        <v>432</v>
      </c>
      <c r="DY421" s="96" t="s">
        <v>432</v>
      </c>
      <c r="DZ421" s="96" t="s">
        <v>432</v>
      </c>
      <c r="EA421" s="96" t="s">
        <v>432</v>
      </c>
      <c r="EB421" s="96" t="s">
        <v>432</v>
      </c>
      <c r="EC421" s="96" t="s">
        <v>432</v>
      </c>
      <c r="ED421" s="119" t="str">
        <f t="shared" si="23"/>
        <v/>
      </c>
      <c r="EE421" s="119" t="str">
        <f t="shared" si="24"/>
        <v/>
      </c>
      <c r="EF421" s="119" t="str">
        <f t="shared" si="25"/>
        <v/>
      </c>
      <c r="EG421" s="96"/>
      <c r="EH421" s="96" t="str">
        <f t="shared" si="28"/>
        <v/>
      </c>
      <c r="EI421" s="96" t="str">
        <f t="shared" si="29"/>
        <v/>
      </c>
      <c r="EJ421" s="96" t="str">
        <f t="shared" si="30"/>
        <v/>
      </c>
      <c r="EK421" s="96" t="str">
        <f t="shared" si="31"/>
        <v/>
      </c>
      <c r="EL421" s="96" t="str">
        <f t="shared" si="32"/>
        <v/>
      </c>
      <c r="EM421" s="96" t="str">
        <f t="shared" si="33"/>
        <v/>
      </c>
      <c r="EN421" s="96"/>
      <c r="EO421" s="96"/>
      <c r="EP421" s="96" t="str">
        <f>IF(DQ421="","",IF(OR(営業ASM設定管理!$BB$54="",営業ASM設定管理!$BB$54=0,営業ASM設定管理!$BE$54=0),"",営業ASM設定管理!$BB$54))</f>
        <v/>
      </c>
      <c r="EQ421" s="96" t="str">
        <f t="shared" si="34"/>
        <v/>
      </c>
      <c r="ER421" s="96" t="str">
        <f t="shared" si="35"/>
        <v/>
      </c>
      <c r="ES421" s="96" t="str">
        <f t="shared" si="36"/>
        <v/>
      </c>
      <c r="ET421" s="96" t="str">
        <f t="shared" si="37"/>
        <v/>
      </c>
      <c r="EU421" s="96" t="str">
        <f t="shared" si="38"/>
        <v/>
      </c>
      <c r="EV421" s="96" t="str">
        <f t="shared" si="39"/>
        <v/>
      </c>
      <c r="EW421" s="96" t="str">
        <f t="shared" si="40"/>
        <v/>
      </c>
      <c r="EX421" s="96" t="str">
        <f t="shared" si="41"/>
        <v/>
      </c>
      <c r="EY421" s="96" t="str">
        <f t="shared" si="42"/>
        <v/>
      </c>
      <c r="EZ421" s="96" t="str">
        <f t="shared" si="43"/>
        <v/>
      </c>
      <c r="FA421" s="96" t="str">
        <f t="shared" si="44"/>
        <v/>
      </c>
      <c r="FB421" s="96" t="str">
        <f t="shared" si="26"/>
        <v/>
      </c>
      <c r="FC421" s="96" t="s">
        <v>432</v>
      </c>
      <c r="IA421" s="105"/>
      <c r="IB421" s="86"/>
      <c r="IC421" s="86"/>
      <c r="ID421" s="86"/>
      <c r="IE421" s="86"/>
      <c r="IF421" s="86"/>
      <c r="IG421" s="86"/>
      <c r="IH421" s="86"/>
      <c r="II421" s="86"/>
      <c r="IJ421" s="86"/>
      <c r="IK421" s="86"/>
      <c r="IL421" s="86"/>
      <c r="IM421" s="86"/>
      <c r="IN421" s="86"/>
      <c r="IO421" s="86"/>
      <c r="IP421" s="86"/>
      <c r="IQ421" s="86"/>
      <c r="IR421" s="86"/>
      <c r="IS421" s="86"/>
      <c r="IT421" s="86"/>
      <c r="IU421" s="86"/>
      <c r="IV421" s="106"/>
      <c r="IY421" s="105"/>
      <c r="IZ421" s="86"/>
      <c r="JA421" s="86"/>
      <c r="JB421" s="86"/>
      <c r="JC421" s="86"/>
      <c r="JD421" s="86"/>
      <c r="JE421" s="86"/>
      <c r="JF421" s="86"/>
      <c r="JG421" s="86"/>
      <c r="JH421" s="86"/>
      <c r="JI421" s="86"/>
      <c r="JJ421" s="86"/>
      <c r="JK421" s="86"/>
      <c r="JL421" s="86"/>
      <c r="JM421" s="86"/>
      <c r="JN421" s="86"/>
      <c r="JO421" s="86"/>
      <c r="JP421" s="86"/>
      <c r="JQ421" s="86"/>
      <c r="JR421" s="86"/>
      <c r="JS421" s="86"/>
      <c r="JT421" s="86"/>
      <c r="JU421" s="86"/>
      <c r="JV421" s="86"/>
      <c r="JW421" s="86"/>
      <c r="JX421" s="86"/>
      <c r="JY421" s="86"/>
      <c r="JZ421" s="86"/>
      <c r="KA421" s="86"/>
      <c r="KB421" s="86"/>
      <c r="KC421" s="86"/>
      <c r="KD421" s="86"/>
      <c r="KE421" s="86"/>
      <c r="KF421" s="106"/>
    </row>
    <row r="422" spans="10:292" ht="30" customHeight="1" x14ac:dyDescent="0.45">
      <c r="J422" s="84"/>
      <c r="K422" s="122">
        <v>22</v>
      </c>
      <c r="L422" s="590"/>
      <c r="M422" s="590"/>
      <c r="N422" s="590"/>
      <c r="O422" s="590"/>
      <c r="P422" s="590"/>
      <c r="Q422" s="590"/>
      <c r="R422" s="593"/>
      <c r="S422" s="593"/>
      <c r="T422" s="590"/>
      <c r="U422" s="590"/>
      <c r="V422" s="590"/>
      <c r="W422" s="590"/>
      <c r="X422" s="590"/>
      <c r="Y422" s="590"/>
      <c r="Z422" s="590"/>
      <c r="AA422" s="590"/>
      <c r="AB422" s="590"/>
      <c r="AC422" s="590"/>
      <c r="AD422" s="590"/>
      <c r="AE422" s="590"/>
      <c r="AF422" s="590"/>
      <c r="AG422" s="590"/>
      <c r="AH422" s="590"/>
      <c r="AI422" s="590"/>
      <c r="AJ422" s="590"/>
      <c r="AK422" s="590"/>
      <c r="AL422" s="590"/>
      <c r="AM422" s="590"/>
      <c r="AN422" s="590"/>
      <c r="AO422" s="590"/>
      <c r="AP422" s="590"/>
      <c r="AQ422" s="590"/>
      <c r="AR422" s="590"/>
      <c r="AS422" s="590"/>
      <c r="AT422" s="590"/>
      <c r="AU422" s="590"/>
      <c r="AV422" s="590"/>
      <c r="AW422" s="504"/>
      <c r="AX422" s="504"/>
      <c r="AY422" s="504"/>
      <c r="AZ422" s="504"/>
      <c r="BA422" s="504"/>
      <c r="BB422" s="504"/>
      <c r="BC422" s="504"/>
      <c r="BD422" s="504"/>
      <c r="BE422" s="504"/>
      <c r="BF422" s="490"/>
      <c r="BG422" s="490"/>
      <c r="BH422" s="490"/>
      <c r="DQ422" s="96" t="str">
        <f t="shared" si="27"/>
        <v/>
      </c>
      <c r="DR422" s="96" t="s">
        <v>432</v>
      </c>
      <c r="DS422" s="96"/>
      <c r="DT422" s="96"/>
      <c r="DU422" s="96" t="s">
        <v>432</v>
      </c>
      <c r="DV422" s="96" t="s">
        <v>432</v>
      </c>
      <c r="DW422" s="96" t="s">
        <v>432</v>
      </c>
      <c r="DX422" s="96" t="s">
        <v>432</v>
      </c>
      <c r="DY422" s="96" t="s">
        <v>432</v>
      </c>
      <c r="DZ422" s="96" t="s">
        <v>432</v>
      </c>
      <c r="EA422" s="96" t="s">
        <v>432</v>
      </c>
      <c r="EB422" s="96" t="s">
        <v>432</v>
      </c>
      <c r="EC422" s="96" t="s">
        <v>432</v>
      </c>
      <c r="ED422" s="119" t="str">
        <f t="shared" si="23"/>
        <v/>
      </c>
      <c r="EE422" s="119" t="str">
        <f t="shared" si="24"/>
        <v/>
      </c>
      <c r="EF422" s="119" t="str">
        <f t="shared" si="25"/>
        <v/>
      </c>
      <c r="EG422" s="96"/>
      <c r="EH422" s="96" t="str">
        <f t="shared" si="28"/>
        <v/>
      </c>
      <c r="EI422" s="96" t="str">
        <f t="shared" si="29"/>
        <v/>
      </c>
      <c r="EJ422" s="96" t="str">
        <f t="shared" si="30"/>
        <v/>
      </c>
      <c r="EK422" s="96" t="str">
        <f t="shared" si="31"/>
        <v/>
      </c>
      <c r="EL422" s="96" t="str">
        <f t="shared" si="32"/>
        <v/>
      </c>
      <c r="EM422" s="96" t="str">
        <f t="shared" si="33"/>
        <v/>
      </c>
      <c r="EN422" s="96"/>
      <c r="EO422" s="96"/>
      <c r="EP422" s="96" t="str">
        <f>IF(DQ422="","",IF(OR(営業ASM設定管理!$BB$54="",営業ASM設定管理!$BB$54=0,営業ASM設定管理!$BE$54=0),"",営業ASM設定管理!$BB$54))</f>
        <v/>
      </c>
      <c r="EQ422" s="96" t="str">
        <f t="shared" si="34"/>
        <v/>
      </c>
      <c r="ER422" s="96" t="str">
        <f t="shared" si="35"/>
        <v/>
      </c>
      <c r="ES422" s="96" t="str">
        <f t="shared" si="36"/>
        <v/>
      </c>
      <c r="ET422" s="96" t="str">
        <f t="shared" si="37"/>
        <v/>
      </c>
      <c r="EU422" s="96" t="str">
        <f t="shared" si="38"/>
        <v/>
      </c>
      <c r="EV422" s="96" t="str">
        <f t="shared" si="39"/>
        <v/>
      </c>
      <c r="EW422" s="96" t="str">
        <f t="shared" si="40"/>
        <v/>
      </c>
      <c r="EX422" s="96" t="str">
        <f t="shared" si="41"/>
        <v/>
      </c>
      <c r="EY422" s="96" t="str">
        <f t="shared" si="42"/>
        <v/>
      </c>
      <c r="EZ422" s="96" t="str">
        <f t="shared" si="43"/>
        <v/>
      </c>
      <c r="FA422" s="96" t="str">
        <f t="shared" si="44"/>
        <v/>
      </c>
      <c r="FB422" s="96" t="str">
        <f t="shared" si="26"/>
        <v/>
      </c>
      <c r="FC422" s="96" t="s">
        <v>432</v>
      </c>
      <c r="IA422" s="105"/>
      <c r="IB422" s="86"/>
      <c r="IC422" s="86"/>
      <c r="ID422" s="86"/>
      <c r="IE422" s="86"/>
      <c r="IF422" s="86"/>
      <c r="IG422" s="86"/>
      <c r="IH422" s="86"/>
      <c r="II422" s="86"/>
      <c r="IJ422" s="86"/>
      <c r="IK422" s="86"/>
      <c r="IL422" s="86"/>
      <c r="IM422" s="86"/>
      <c r="IN422" s="86"/>
      <c r="IO422" s="86"/>
      <c r="IP422" s="86"/>
      <c r="IQ422" s="86"/>
      <c r="IR422" s="86"/>
      <c r="IS422" s="86"/>
      <c r="IT422" s="86"/>
      <c r="IU422" s="86"/>
      <c r="IV422" s="106"/>
      <c r="IY422" s="105"/>
      <c r="IZ422" s="86"/>
      <c r="JA422" s="86"/>
      <c r="JB422" s="86"/>
      <c r="JC422" s="86"/>
      <c r="JD422" s="86"/>
      <c r="JE422" s="86"/>
      <c r="JF422" s="86"/>
      <c r="JG422" s="86"/>
      <c r="JH422" s="86"/>
      <c r="JI422" s="86"/>
      <c r="JJ422" s="86"/>
      <c r="JK422" s="86"/>
      <c r="JL422" s="86"/>
      <c r="JM422" s="86"/>
      <c r="JN422" s="86"/>
      <c r="JO422" s="86"/>
      <c r="JP422" s="86"/>
      <c r="JQ422" s="86"/>
      <c r="JR422" s="86"/>
      <c r="JS422" s="86"/>
      <c r="JT422" s="86"/>
      <c r="JU422" s="86"/>
      <c r="JV422" s="86"/>
      <c r="JW422" s="86"/>
      <c r="JX422" s="86"/>
      <c r="JY422" s="86"/>
      <c r="JZ422" s="86"/>
      <c r="KA422" s="86"/>
      <c r="KB422" s="86"/>
      <c r="KC422" s="86"/>
      <c r="KD422" s="86"/>
      <c r="KE422" s="86"/>
      <c r="KF422" s="106"/>
    </row>
    <row r="423" spans="10:292" ht="30" customHeight="1" x14ac:dyDescent="0.45">
      <c r="J423" s="84"/>
      <c r="K423" s="122">
        <v>23</v>
      </c>
      <c r="L423" s="590"/>
      <c r="M423" s="590"/>
      <c r="N423" s="590"/>
      <c r="O423" s="590"/>
      <c r="P423" s="590"/>
      <c r="Q423" s="590"/>
      <c r="R423" s="593"/>
      <c r="S423" s="593"/>
      <c r="T423" s="590"/>
      <c r="U423" s="590"/>
      <c r="V423" s="590"/>
      <c r="W423" s="590"/>
      <c r="X423" s="590"/>
      <c r="Y423" s="590"/>
      <c r="Z423" s="590"/>
      <c r="AA423" s="590"/>
      <c r="AB423" s="590"/>
      <c r="AC423" s="590"/>
      <c r="AD423" s="590"/>
      <c r="AE423" s="590"/>
      <c r="AF423" s="590"/>
      <c r="AG423" s="590"/>
      <c r="AH423" s="590"/>
      <c r="AI423" s="590"/>
      <c r="AJ423" s="590"/>
      <c r="AK423" s="590"/>
      <c r="AL423" s="590"/>
      <c r="AM423" s="590"/>
      <c r="AN423" s="590"/>
      <c r="AO423" s="590"/>
      <c r="AP423" s="590"/>
      <c r="AQ423" s="590"/>
      <c r="AR423" s="590"/>
      <c r="AS423" s="590"/>
      <c r="AT423" s="590"/>
      <c r="AU423" s="590"/>
      <c r="AV423" s="590"/>
      <c r="AW423" s="504"/>
      <c r="AX423" s="504"/>
      <c r="AY423" s="504"/>
      <c r="AZ423" s="504"/>
      <c r="BA423" s="504"/>
      <c r="BB423" s="504"/>
      <c r="BC423" s="504"/>
      <c r="BD423" s="504"/>
      <c r="BE423" s="504"/>
      <c r="BF423" s="490"/>
      <c r="BG423" s="490"/>
      <c r="BH423" s="490"/>
      <c r="DQ423" s="96" t="str">
        <f t="shared" si="27"/>
        <v/>
      </c>
      <c r="DR423" s="96" t="s">
        <v>432</v>
      </c>
      <c r="DS423" s="96"/>
      <c r="DT423" s="96"/>
      <c r="DU423" s="96" t="s">
        <v>432</v>
      </c>
      <c r="DV423" s="96" t="s">
        <v>432</v>
      </c>
      <c r="DW423" s="96" t="s">
        <v>432</v>
      </c>
      <c r="DX423" s="96" t="s">
        <v>432</v>
      </c>
      <c r="DY423" s="96" t="s">
        <v>432</v>
      </c>
      <c r="DZ423" s="96" t="s">
        <v>432</v>
      </c>
      <c r="EA423" s="96" t="s">
        <v>432</v>
      </c>
      <c r="EB423" s="96" t="s">
        <v>432</v>
      </c>
      <c r="EC423" s="96" t="s">
        <v>432</v>
      </c>
      <c r="ED423" s="119" t="str">
        <f t="shared" si="23"/>
        <v/>
      </c>
      <c r="EE423" s="119" t="str">
        <f t="shared" si="24"/>
        <v/>
      </c>
      <c r="EF423" s="119" t="str">
        <f t="shared" si="25"/>
        <v/>
      </c>
      <c r="EG423" s="96"/>
      <c r="EH423" s="96" t="str">
        <f t="shared" si="28"/>
        <v/>
      </c>
      <c r="EI423" s="96" t="str">
        <f t="shared" si="29"/>
        <v/>
      </c>
      <c r="EJ423" s="96" t="str">
        <f t="shared" si="30"/>
        <v/>
      </c>
      <c r="EK423" s="96" t="str">
        <f t="shared" si="31"/>
        <v/>
      </c>
      <c r="EL423" s="96" t="str">
        <f t="shared" si="32"/>
        <v/>
      </c>
      <c r="EM423" s="96" t="str">
        <f t="shared" si="33"/>
        <v/>
      </c>
      <c r="EN423" s="96"/>
      <c r="EO423" s="96"/>
      <c r="EP423" s="96" t="str">
        <f>IF(DQ423="","",IF(OR(営業ASM設定管理!$BB$54="",営業ASM設定管理!$BB$54=0,営業ASM設定管理!$BE$54=0),"",営業ASM設定管理!$BB$54))</f>
        <v/>
      </c>
      <c r="EQ423" s="96" t="str">
        <f t="shared" si="34"/>
        <v/>
      </c>
      <c r="ER423" s="96" t="str">
        <f t="shared" si="35"/>
        <v/>
      </c>
      <c r="ES423" s="96" t="str">
        <f t="shared" si="36"/>
        <v/>
      </c>
      <c r="ET423" s="96" t="str">
        <f t="shared" si="37"/>
        <v/>
      </c>
      <c r="EU423" s="96" t="str">
        <f t="shared" si="38"/>
        <v/>
      </c>
      <c r="EV423" s="96" t="str">
        <f t="shared" si="39"/>
        <v/>
      </c>
      <c r="EW423" s="96" t="str">
        <f t="shared" si="40"/>
        <v/>
      </c>
      <c r="EX423" s="96" t="str">
        <f t="shared" si="41"/>
        <v/>
      </c>
      <c r="EY423" s="96" t="str">
        <f t="shared" si="42"/>
        <v/>
      </c>
      <c r="EZ423" s="96" t="str">
        <f t="shared" si="43"/>
        <v/>
      </c>
      <c r="FA423" s="96" t="str">
        <f t="shared" si="44"/>
        <v/>
      </c>
      <c r="FB423" s="96" t="str">
        <f t="shared" si="26"/>
        <v/>
      </c>
      <c r="FC423" s="96" t="s">
        <v>432</v>
      </c>
      <c r="IA423" s="105"/>
      <c r="IB423" s="86"/>
      <c r="IC423" s="86"/>
      <c r="ID423" s="86"/>
      <c r="IE423" s="86"/>
      <c r="IF423" s="86"/>
      <c r="IG423" s="86"/>
      <c r="IH423" s="86"/>
      <c r="II423" s="86"/>
      <c r="IJ423" s="86"/>
      <c r="IK423" s="86"/>
      <c r="IL423" s="86"/>
      <c r="IM423" s="86"/>
      <c r="IN423" s="86"/>
      <c r="IO423" s="86"/>
      <c r="IP423" s="86"/>
      <c r="IQ423" s="86"/>
      <c r="IR423" s="86"/>
      <c r="IS423" s="86"/>
      <c r="IT423" s="86"/>
      <c r="IU423" s="86"/>
      <c r="IV423" s="106"/>
      <c r="IY423" s="105"/>
      <c r="IZ423" s="86"/>
      <c r="JA423" s="86"/>
      <c r="JB423" s="86"/>
      <c r="JC423" s="86"/>
      <c r="JD423" s="86"/>
      <c r="JE423" s="86"/>
      <c r="JF423" s="86"/>
      <c r="JG423" s="86"/>
      <c r="JH423" s="86"/>
      <c r="JI423" s="86"/>
      <c r="JJ423" s="86"/>
      <c r="JK423" s="86"/>
      <c r="JL423" s="86"/>
      <c r="JM423" s="86"/>
      <c r="JN423" s="86"/>
      <c r="JO423" s="86"/>
      <c r="JP423" s="86"/>
      <c r="JQ423" s="86"/>
      <c r="JR423" s="86"/>
      <c r="JS423" s="86"/>
      <c r="JT423" s="86"/>
      <c r="JU423" s="86"/>
      <c r="JV423" s="86"/>
      <c r="JW423" s="86"/>
      <c r="JX423" s="86"/>
      <c r="JY423" s="86"/>
      <c r="JZ423" s="86"/>
      <c r="KA423" s="86"/>
      <c r="KB423" s="86"/>
      <c r="KC423" s="86"/>
      <c r="KD423" s="86"/>
      <c r="KE423" s="86"/>
      <c r="KF423" s="106"/>
    </row>
    <row r="424" spans="10:292" ht="30" customHeight="1" x14ac:dyDescent="0.45">
      <c r="J424" s="84"/>
      <c r="K424" s="122">
        <v>24</v>
      </c>
      <c r="L424" s="590"/>
      <c r="M424" s="590"/>
      <c r="N424" s="590"/>
      <c r="O424" s="590"/>
      <c r="P424" s="590"/>
      <c r="Q424" s="590"/>
      <c r="R424" s="593"/>
      <c r="S424" s="593"/>
      <c r="T424" s="590"/>
      <c r="U424" s="590"/>
      <c r="V424" s="590"/>
      <c r="W424" s="590"/>
      <c r="X424" s="590"/>
      <c r="Y424" s="590"/>
      <c r="Z424" s="590"/>
      <c r="AA424" s="590"/>
      <c r="AB424" s="590"/>
      <c r="AC424" s="590"/>
      <c r="AD424" s="590"/>
      <c r="AE424" s="590"/>
      <c r="AF424" s="590"/>
      <c r="AG424" s="590"/>
      <c r="AH424" s="590"/>
      <c r="AI424" s="590"/>
      <c r="AJ424" s="590"/>
      <c r="AK424" s="590"/>
      <c r="AL424" s="590"/>
      <c r="AM424" s="590"/>
      <c r="AN424" s="590"/>
      <c r="AO424" s="590"/>
      <c r="AP424" s="590"/>
      <c r="AQ424" s="590"/>
      <c r="AR424" s="590"/>
      <c r="AS424" s="590"/>
      <c r="AT424" s="590"/>
      <c r="AU424" s="590"/>
      <c r="AV424" s="590"/>
      <c r="AW424" s="504"/>
      <c r="AX424" s="504"/>
      <c r="AY424" s="504"/>
      <c r="AZ424" s="504"/>
      <c r="BA424" s="504"/>
      <c r="BB424" s="504"/>
      <c r="BC424" s="504"/>
      <c r="BD424" s="504"/>
      <c r="BE424" s="504"/>
      <c r="BF424" s="490"/>
      <c r="BG424" s="490"/>
      <c r="BH424" s="490"/>
      <c r="DQ424" s="96" t="str">
        <f t="shared" si="27"/>
        <v/>
      </c>
      <c r="DR424" s="96" t="s">
        <v>432</v>
      </c>
      <c r="DS424" s="96"/>
      <c r="DT424" s="96"/>
      <c r="DU424" s="96" t="s">
        <v>432</v>
      </c>
      <c r="DV424" s="96" t="s">
        <v>432</v>
      </c>
      <c r="DW424" s="96" t="s">
        <v>432</v>
      </c>
      <c r="DX424" s="96" t="s">
        <v>432</v>
      </c>
      <c r="DY424" s="96" t="s">
        <v>432</v>
      </c>
      <c r="DZ424" s="96" t="s">
        <v>432</v>
      </c>
      <c r="EA424" s="96" t="s">
        <v>432</v>
      </c>
      <c r="EB424" s="96" t="s">
        <v>432</v>
      </c>
      <c r="EC424" s="96" t="s">
        <v>432</v>
      </c>
      <c r="ED424" s="119" t="str">
        <f t="shared" si="23"/>
        <v/>
      </c>
      <c r="EE424" s="119" t="str">
        <f t="shared" si="24"/>
        <v/>
      </c>
      <c r="EF424" s="119" t="str">
        <f t="shared" si="25"/>
        <v/>
      </c>
      <c r="EG424" s="96"/>
      <c r="EH424" s="96" t="str">
        <f t="shared" si="28"/>
        <v/>
      </c>
      <c r="EI424" s="96" t="str">
        <f t="shared" si="29"/>
        <v/>
      </c>
      <c r="EJ424" s="96" t="str">
        <f t="shared" si="30"/>
        <v/>
      </c>
      <c r="EK424" s="96" t="str">
        <f t="shared" si="31"/>
        <v/>
      </c>
      <c r="EL424" s="96" t="str">
        <f t="shared" si="32"/>
        <v/>
      </c>
      <c r="EM424" s="96" t="str">
        <f t="shared" si="33"/>
        <v/>
      </c>
      <c r="EN424" s="96"/>
      <c r="EO424" s="96"/>
      <c r="EP424" s="96" t="str">
        <f>IF(DQ424="","",IF(OR(営業ASM設定管理!$BB$54="",営業ASM設定管理!$BB$54=0,営業ASM設定管理!$BE$54=0),"",営業ASM設定管理!$BB$54))</f>
        <v/>
      </c>
      <c r="EQ424" s="96" t="str">
        <f t="shared" si="34"/>
        <v/>
      </c>
      <c r="ER424" s="96" t="str">
        <f t="shared" si="35"/>
        <v/>
      </c>
      <c r="ES424" s="96" t="str">
        <f t="shared" si="36"/>
        <v/>
      </c>
      <c r="ET424" s="96" t="str">
        <f t="shared" si="37"/>
        <v/>
      </c>
      <c r="EU424" s="96" t="str">
        <f t="shared" si="38"/>
        <v/>
      </c>
      <c r="EV424" s="96" t="str">
        <f t="shared" si="39"/>
        <v/>
      </c>
      <c r="EW424" s="96" t="str">
        <f t="shared" si="40"/>
        <v/>
      </c>
      <c r="EX424" s="96" t="str">
        <f t="shared" si="41"/>
        <v/>
      </c>
      <c r="EY424" s="96" t="str">
        <f t="shared" si="42"/>
        <v/>
      </c>
      <c r="EZ424" s="96" t="str">
        <f t="shared" si="43"/>
        <v/>
      </c>
      <c r="FA424" s="96" t="str">
        <f t="shared" si="44"/>
        <v/>
      </c>
      <c r="FB424" s="96" t="str">
        <f t="shared" si="26"/>
        <v/>
      </c>
      <c r="FC424" s="96" t="s">
        <v>432</v>
      </c>
      <c r="IA424" s="105"/>
      <c r="IB424" s="86"/>
      <c r="IC424" s="86"/>
      <c r="ID424" s="86"/>
      <c r="IE424" s="86"/>
      <c r="IF424" s="86"/>
      <c r="IG424" s="86"/>
      <c r="IH424" s="86"/>
      <c r="II424" s="86"/>
      <c r="IJ424" s="86"/>
      <c r="IK424" s="86"/>
      <c r="IL424" s="86"/>
      <c r="IM424" s="86"/>
      <c r="IN424" s="86"/>
      <c r="IO424" s="86"/>
      <c r="IP424" s="86"/>
      <c r="IQ424" s="86"/>
      <c r="IR424" s="86"/>
      <c r="IS424" s="86"/>
      <c r="IT424" s="86"/>
      <c r="IU424" s="86"/>
      <c r="IV424" s="106"/>
      <c r="IY424" s="105"/>
      <c r="IZ424" s="86"/>
      <c r="JA424" s="86"/>
      <c r="JB424" s="86"/>
      <c r="JC424" s="86"/>
      <c r="JD424" s="86"/>
      <c r="JE424" s="86"/>
      <c r="JF424" s="86"/>
      <c r="JG424" s="86"/>
      <c r="JH424" s="86"/>
      <c r="JI424" s="86"/>
      <c r="JJ424" s="86"/>
      <c r="JK424" s="86"/>
      <c r="JL424" s="86"/>
      <c r="JM424" s="86"/>
      <c r="JN424" s="86"/>
      <c r="JO424" s="86"/>
      <c r="JP424" s="86"/>
      <c r="JQ424" s="86"/>
      <c r="JR424" s="86"/>
      <c r="JS424" s="86"/>
      <c r="JT424" s="86"/>
      <c r="JU424" s="86"/>
      <c r="JV424" s="86"/>
      <c r="JW424" s="86"/>
      <c r="JX424" s="86"/>
      <c r="JY424" s="86"/>
      <c r="JZ424" s="86"/>
      <c r="KA424" s="86"/>
      <c r="KB424" s="86"/>
      <c r="KC424" s="86"/>
      <c r="KD424" s="86"/>
      <c r="KE424" s="86"/>
      <c r="KF424" s="106"/>
    </row>
    <row r="425" spans="10:292" ht="30" customHeight="1" x14ac:dyDescent="0.45">
      <c r="J425" s="84"/>
      <c r="K425" s="122">
        <v>25</v>
      </c>
      <c r="L425" s="590"/>
      <c r="M425" s="590"/>
      <c r="N425" s="590"/>
      <c r="O425" s="590"/>
      <c r="P425" s="590"/>
      <c r="Q425" s="590"/>
      <c r="R425" s="593"/>
      <c r="S425" s="593"/>
      <c r="T425" s="590"/>
      <c r="U425" s="590"/>
      <c r="V425" s="590"/>
      <c r="W425" s="590"/>
      <c r="X425" s="590"/>
      <c r="Y425" s="590"/>
      <c r="Z425" s="590"/>
      <c r="AA425" s="590"/>
      <c r="AB425" s="590"/>
      <c r="AC425" s="590"/>
      <c r="AD425" s="590"/>
      <c r="AE425" s="590"/>
      <c r="AF425" s="590"/>
      <c r="AG425" s="590"/>
      <c r="AH425" s="590"/>
      <c r="AI425" s="590"/>
      <c r="AJ425" s="590"/>
      <c r="AK425" s="590"/>
      <c r="AL425" s="590"/>
      <c r="AM425" s="590"/>
      <c r="AN425" s="590"/>
      <c r="AO425" s="590"/>
      <c r="AP425" s="590"/>
      <c r="AQ425" s="590"/>
      <c r="AR425" s="590"/>
      <c r="AS425" s="590"/>
      <c r="AT425" s="590"/>
      <c r="AU425" s="590"/>
      <c r="AV425" s="590"/>
      <c r="AW425" s="504"/>
      <c r="AX425" s="504"/>
      <c r="AY425" s="504"/>
      <c r="AZ425" s="504"/>
      <c r="BA425" s="504"/>
      <c r="BB425" s="504"/>
      <c r="BC425" s="504"/>
      <c r="BD425" s="504"/>
      <c r="BE425" s="504"/>
      <c r="BF425" s="490"/>
      <c r="BG425" s="490"/>
      <c r="BH425" s="490"/>
      <c r="DQ425" s="96" t="str">
        <f t="shared" si="27"/>
        <v/>
      </c>
      <c r="DR425" s="96" t="s">
        <v>432</v>
      </c>
      <c r="DS425" s="96"/>
      <c r="DT425" s="96"/>
      <c r="DU425" s="96" t="s">
        <v>432</v>
      </c>
      <c r="DV425" s="96" t="s">
        <v>432</v>
      </c>
      <c r="DW425" s="96" t="s">
        <v>432</v>
      </c>
      <c r="DX425" s="96" t="s">
        <v>432</v>
      </c>
      <c r="DY425" s="96" t="s">
        <v>432</v>
      </c>
      <c r="DZ425" s="96" t="s">
        <v>432</v>
      </c>
      <c r="EA425" s="96" t="s">
        <v>432</v>
      </c>
      <c r="EB425" s="96" t="s">
        <v>432</v>
      </c>
      <c r="EC425" s="96" t="s">
        <v>432</v>
      </c>
      <c r="ED425" s="119" t="str">
        <f t="shared" si="23"/>
        <v/>
      </c>
      <c r="EE425" s="119" t="str">
        <f t="shared" si="24"/>
        <v/>
      </c>
      <c r="EF425" s="119" t="str">
        <f t="shared" si="25"/>
        <v/>
      </c>
      <c r="EG425" s="96"/>
      <c r="EH425" s="96" t="str">
        <f t="shared" si="28"/>
        <v/>
      </c>
      <c r="EI425" s="96" t="str">
        <f t="shared" si="29"/>
        <v/>
      </c>
      <c r="EJ425" s="96" t="str">
        <f t="shared" si="30"/>
        <v/>
      </c>
      <c r="EK425" s="96" t="str">
        <f t="shared" si="31"/>
        <v/>
      </c>
      <c r="EL425" s="96" t="str">
        <f t="shared" si="32"/>
        <v/>
      </c>
      <c r="EM425" s="96" t="str">
        <f t="shared" si="33"/>
        <v/>
      </c>
      <c r="EN425" s="96"/>
      <c r="EO425" s="96"/>
      <c r="EP425" s="96" t="str">
        <f>IF(DQ425="","",IF(OR(営業ASM設定管理!$BB$54="",営業ASM設定管理!$BB$54=0,営業ASM設定管理!$BE$54=0),"",営業ASM設定管理!$BB$54))</f>
        <v/>
      </c>
      <c r="EQ425" s="96" t="str">
        <f t="shared" si="34"/>
        <v/>
      </c>
      <c r="ER425" s="96" t="str">
        <f t="shared" si="35"/>
        <v/>
      </c>
      <c r="ES425" s="96" t="str">
        <f t="shared" si="36"/>
        <v/>
      </c>
      <c r="ET425" s="96" t="str">
        <f t="shared" si="37"/>
        <v/>
      </c>
      <c r="EU425" s="96" t="str">
        <f t="shared" si="38"/>
        <v/>
      </c>
      <c r="EV425" s="96" t="str">
        <f t="shared" si="39"/>
        <v/>
      </c>
      <c r="EW425" s="96" t="str">
        <f t="shared" si="40"/>
        <v/>
      </c>
      <c r="EX425" s="96" t="str">
        <f t="shared" si="41"/>
        <v/>
      </c>
      <c r="EY425" s="96" t="str">
        <f t="shared" si="42"/>
        <v/>
      </c>
      <c r="EZ425" s="96" t="str">
        <f t="shared" si="43"/>
        <v/>
      </c>
      <c r="FA425" s="96" t="str">
        <f t="shared" si="44"/>
        <v/>
      </c>
      <c r="FB425" s="96" t="str">
        <f t="shared" si="26"/>
        <v/>
      </c>
      <c r="FC425" s="96" t="s">
        <v>432</v>
      </c>
      <c r="IA425" s="105"/>
      <c r="IB425" s="86"/>
      <c r="IC425" s="86"/>
      <c r="ID425" s="86"/>
      <c r="IE425" s="86"/>
      <c r="IF425" s="86"/>
      <c r="IG425" s="86"/>
      <c r="IH425" s="86"/>
      <c r="II425" s="86"/>
      <c r="IJ425" s="86"/>
      <c r="IK425" s="86"/>
      <c r="IL425" s="86"/>
      <c r="IM425" s="86"/>
      <c r="IN425" s="86"/>
      <c r="IO425" s="86"/>
      <c r="IP425" s="86"/>
      <c r="IQ425" s="86"/>
      <c r="IR425" s="86"/>
      <c r="IS425" s="86"/>
      <c r="IT425" s="86"/>
      <c r="IU425" s="86"/>
      <c r="IV425" s="106"/>
      <c r="IY425" s="105"/>
      <c r="IZ425" s="86"/>
      <c r="JA425" s="86"/>
      <c r="JB425" s="86"/>
      <c r="JC425" s="86"/>
      <c r="JD425" s="86"/>
      <c r="JE425" s="86"/>
      <c r="JF425" s="86"/>
      <c r="JG425" s="86"/>
      <c r="JH425" s="86"/>
      <c r="JI425" s="86"/>
      <c r="JJ425" s="86"/>
      <c r="JK425" s="86"/>
      <c r="JL425" s="86"/>
      <c r="JM425" s="86"/>
      <c r="JN425" s="86"/>
      <c r="JO425" s="86"/>
      <c r="JP425" s="86"/>
      <c r="JQ425" s="86"/>
      <c r="JR425" s="86"/>
      <c r="JS425" s="86"/>
      <c r="JT425" s="86"/>
      <c r="JU425" s="86"/>
      <c r="JV425" s="86"/>
      <c r="JW425" s="86"/>
      <c r="JX425" s="86"/>
      <c r="JY425" s="86"/>
      <c r="JZ425" s="86"/>
      <c r="KA425" s="86"/>
      <c r="KB425" s="86"/>
      <c r="KC425" s="86"/>
      <c r="KD425" s="86"/>
      <c r="KE425" s="86"/>
      <c r="KF425" s="106"/>
    </row>
    <row r="426" spans="10:292" ht="30" customHeight="1" x14ac:dyDescent="0.45">
      <c r="J426" s="84"/>
      <c r="K426" s="122">
        <v>26</v>
      </c>
      <c r="L426" s="590"/>
      <c r="M426" s="590"/>
      <c r="N426" s="590"/>
      <c r="O426" s="590"/>
      <c r="P426" s="590"/>
      <c r="Q426" s="590"/>
      <c r="R426" s="593"/>
      <c r="S426" s="593"/>
      <c r="T426" s="590"/>
      <c r="U426" s="590"/>
      <c r="V426" s="590"/>
      <c r="W426" s="590"/>
      <c r="X426" s="590"/>
      <c r="Y426" s="590"/>
      <c r="Z426" s="590"/>
      <c r="AA426" s="590"/>
      <c r="AB426" s="590"/>
      <c r="AC426" s="590"/>
      <c r="AD426" s="590"/>
      <c r="AE426" s="590"/>
      <c r="AF426" s="590"/>
      <c r="AG426" s="590"/>
      <c r="AH426" s="590"/>
      <c r="AI426" s="590"/>
      <c r="AJ426" s="590"/>
      <c r="AK426" s="590"/>
      <c r="AL426" s="590"/>
      <c r="AM426" s="590"/>
      <c r="AN426" s="590"/>
      <c r="AO426" s="590"/>
      <c r="AP426" s="590"/>
      <c r="AQ426" s="590"/>
      <c r="AR426" s="590"/>
      <c r="AS426" s="590"/>
      <c r="AT426" s="590"/>
      <c r="AU426" s="590"/>
      <c r="AV426" s="590"/>
      <c r="AW426" s="504"/>
      <c r="AX426" s="504"/>
      <c r="AY426" s="504"/>
      <c r="AZ426" s="504"/>
      <c r="BA426" s="504"/>
      <c r="BB426" s="504"/>
      <c r="BC426" s="504"/>
      <c r="BD426" s="504"/>
      <c r="BE426" s="504"/>
      <c r="BF426" s="490"/>
      <c r="BG426" s="490"/>
      <c r="BH426" s="490"/>
      <c r="DQ426" s="96" t="str">
        <f t="shared" si="27"/>
        <v/>
      </c>
      <c r="DR426" s="96" t="s">
        <v>432</v>
      </c>
      <c r="DS426" s="96"/>
      <c r="DT426" s="96"/>
      <c r="DU426" s="96" t="s">
        <v>432</v>
      </c>
      <c r="DV426" s="96" t="s">
        <v>432</v>
      </c>
      <c r="DW426" s="96" t="s">
        <v>432</v>
      </c>
      <c r="DX426" s="96" t="s">
        <v>432</v>
      </c>
      <c r="DY426" s="96" t="s">
        <v>432</v>
      </c>
      <c r="DZ426" s="96" t="s">
        <v>432</v>
      </c>
      <c r="EA426" s="96" t="s">
        <v>432</v>
      </c>
      <c r="EB426" s="96" t="s">
        <v>432</v>
      </c>
      <c r="EC426" s="96" t="s">
        <v>432</v>
      </c>
      <c r="ED426" s="119" t="str">
        <f t="shared" si="23"/>
        <v/>
      </c>
      <c r="EE426" s="119" t="str">
        <f t="shared" si="24"/>
        <v/>
      </c>
      <c r="EF426" s="119" t="str">
        <f t="shared" si="25"/>
        <v/>
      </c>
      <c r="EG426" s="96"/>
      <c r="EH426" s="96" t="str">
        <f t="shared" si="28"/>
        <v/>
      </c>
      <c r="EI426" s="96" t="str">
        <f t="shared" si="29"/>
        <v/>
      </c>
      <c r="EJ426" s="96" t="str">
        <f t="shared" si="30"/>
        <v/>
      </c>
      <c r="EK426" s="96" t="str">
        <f t="shared" si="31"/>
        <v/>
      </c>
      <c r="EL426" s="96" t="str">
        <f t="shared" si="32"/>
        <v/>
      </c>
      <c r="EM426" s="96" t="str">
        <f t="shared" si="33"/>
        <v/>
      </c>
      <c r="EN426" s="96"/>
      <c r="EO426" s="96"/>
      <c r="EP426" s="96" t="str">
        <f>IF(DQ426="","",IF(OR(営業ASM設定管理!$BB$54="",営業ASM設定管理!$BB$54=0,営業ASM設定管理!$BE$54=0),"",営業ASM設定管理!$BB$54))</f>
        <v/>
      </c>
      <c r="EQ426" s="96" t="str">
        <f t="shared" si="34"/>
        <v/>
      </c>
      <c r="ER426" s="96" t="str">
        <f t="shared" si="35"/>
        <v/>
      </c>
      <c r="ES426" s="96" t="str">
        <f t="shared" si="36"/>
        <v/>
      </c>
      <c r="ET426" s="96" t="str">
        <f t="shared" si="37"/>
        <v/>
      </c>
      <c r="EU426" s="96" t="str">
        <f t="shared" si="38"/>
        <v/>
      </c>
      <c r="EV426" s="96" t="str">
        <f t="shared" si="39"/>
        <v/>
      </c>
      <c r="EW426" s="96" t="str">
        <f t="shared" si="40"/>
        <v/>
      </c>
      <c r="EX426" s="96" t="str">
        <f t="shared" si="41"/>
        <v/>
      </c>
      <c r="EY426" s="96" t="str">
        <f t="shared" si="42"/>
        <v/>
      </c>
      <c r="EZ426" s="96" t="str">
        <f t="shared" si="43"/>
        <v/>
      </c>
      <c r="FA426" s="96" t="str">
        <f t="shared" si="44"/>
        <v/>
      </c>
      <c r="FB426" s="96" t="str">
        <f t="shared" si="26"/>
        <v/>
      </c>
      <c r="FC426" s="96" t="s">
        <v>432</v>
      </c>
      <c r="IA426" s="105"/>
      <c r="IB426" s="86"/>
      <c r="IC426" s="86"/>
      <c r="ID426" s="86"/>
      <c r="IE426" s="86"/>
      <c r="IF426" s="86"/>
      <c r="IG426" s="86"/>
      <c r="IH426" s="86"/>
      <c r="II426" s="86"/>
      <c r="IJ426" s="86"/>
      <c r="IK426" s="86"/>
      <c r="IL426" s="86"/>
      <c r="IM426" s="86"/>
      <c r="IN426" s="86"/>
      <c r="IO426" s="86"/>
      <c r="IP426" s="86"/>
      <c r="IQ426" s="86"/>
      <c r="IR426" s="86"/>
      <c r="IS426" s="86"/>
      <c r="IT426" s="86"/>
      <c r="IU426" s="86"/>
      <c r="IV426" s="106"/>
      <c r="IY426" s="105"/>
      <c r="IZ426" s="86"/>
      <c r="JA426" s="86"/>
      <c r="JB426" s="86"/>
      <c r="JC426" s="86"/>
      <c r="JD426" s="86"/>
      <c r="JE426" s="86"/>
      <c r="JF426" s="86"/>
      <c r="JG426" s="86"/>
      <c r="JH426" s="86"/>
      <c r="JI426" s="86"/>
      <c r="JJ426" s="86"/>
      <c r="JK426" s="86"/>
      <c r="JL426" s="86"/>
      <c r="JM426" s="86"/>
      <c r="JN426" s="86"/>
      <c r="JO426" s="86"/>
      <c r="JP426" s="86"/>
      <c r="JQ426" s="86"/>
      <c r="JR426" s="86"/>
      <c r="JS426" s="86"/>
      <c r="JT426" s="86"/>
      <c r="JU426" s="86"/>
      <c r="JV426" s="86"/>
      <c r="JW426" s="86"/>
      <c r="JX426" s="86"/>
      <c r="JY426" s="86"/>
      <c r="JZ426" s="86"/>
      <c r="KA426" s="86"/>
      <c r="KB426" s="86"/>
      <c r="KC426" s="86"/>
      <c r="KD426" s="86"/>
      <c r="KE426" s="86"/>
      <c r="KF426" s="106"/>
    </row>
    <row r="427" spans="10:292" ht="30" customHeight="1" x14ac:dyDescent="0.45">
      <c r="J427" s="84"/>
      <c r="K427" s="122">
        <v>27</v>
      </c>
      <c r="L427" s="590"/>
      <c r="M427" s="590"/>
      <c r="N427" s="590"/>
      <c r="O427" s="590"/>
      <c r="P427" s="590"/>
      <c r="Q427" s="590"/>
      <c r="R427" s="593"/>
      <c r="S427" s="593"/>
      <c r="T427" s="590"/>
      <c r="U427" s="590"/>
      <c r="V427" s="590"/>
      <c r="W427" s="590"/>
      <c r="X427" s="590"/>
      <c r="Y427" s="590"/>
      <c r="Z427" s="590"/>
      <c r="AA427" s="590"/>
      <c r="AB427" s="590"/>
      <c r="AC427" s="590"/>
      <c r="AD427" s="590"/>
      <c r="AE427" s="590"/>
      <c r="AF427" s="590"/>
      <c r="AG427" s="590"/>
      <c r="AH427" s="590"/>
      <c r="AI427" s="590"/>
      <c r="AJ427" s="590"/>
      <c r="AK427" s="590"/>
      <c r="AL427" s="590"/>
      <c r="AM427" s="590"/>
      <c r="AN427" s="590"/>
      <c r="AO427" s="590"/>
      <c r="AP427" s="590"/>
      <c r="AQ427" s="590"/>
      <c r="AR427" s="590"/>
      <c r="AS427" s="590"/>
      <c r="AT427" s="590"/>
      <c r="AU427" s="590"/>
      <c r="AV427" s="590"/>
      <c r="AW427" s="504"/>
      <c r="AX427" s="504"/>
      <c r="AY427" s="504"/>
      <c r="AZ427" s="504"/>
      <c r="BA427" s="504"/>
      <c r="BB427" s="504"/>
      <c r="BC427" s="504"/>
      <c r="BD427" s="504"/>
      <c r="BE427" s="504"/>
      <c r="BF427" s="490"/>
      <c r="BG427" s="490"/>
      <c r="BH427" s="490"/>
      <c r="DQ427" s="96" t="str">
        <f t="shared" si="27"/>
        <v/>
      </c>
      <c r="DR427" s="96" t="s">
        <v>432</v>
      </c>
      <c r="DS427" s="96"/>
      <c r="DT427" s="96"/>
      <c r="DU427" s="96" t="s">
        <v>432</v>
      </c>
      <c r="DV427" s="96" t="s">
        <v>432</v>
      </c>
      <c r="DW427" s="96" t="s">
        <v>432</v>
      </c>
      <c r="DX427" s="96" t="s">
        <v>432</v>
      </c>
      <c r="DY427" s="96" t="s">
        <v>432</v>
      </c>
      <c r="DZ427" s="96" t="s">
        <v>432</v>
      </c>
      <c r="EA427" s="96" t="s">
        <v>432</v>
      </c>
      <c r="EB427" s="96" t="s">
        <v>432</v>
      </c>
      <c r="EC427" s="96" t="s">
        <v>432</v>
      </c>
      <c r="ED427" s="119" t="str">
        <f t="shared" si="23"/>
        <v/>
      </c>
      <c r="EE427" s="119" t="str">
        <f t="shared" si="24"/>
        <v/>
      </c>
      <c r="EF427" s="119" t="str">
        <f t="shared" si="25"/>
        <v/>
      </c>
      <c r="EG427" s="96"/>
      <c r="EH427" s="96" t="str">
        <f t="shared" si="28"/>
        <v/>
      </c>
      <c r="EI427" s="96" t="str">
        <f t="shared" si="29"/>
        <v/>
      </c>
      <c r="EJ427" s="96" t="str">
        <f t="shared" si="30"/>
        <v/>
      </c>
      <c r="EK427" s="96" t="str">
        <f t="shared" si="31"/>
        <v/>
      </c>
      <c r="EL427" s="96" t="str">
        <f t="shared" si="32"/>
        <v/>
      </c>
      <c r="EM427" s="96" t="str">
        <f t="shared" si="33"/>
        <v/>
      </c>
      <c r="EN427" s="96"/>
      <c r="EO427" s="96"/>
      <c r="EP427" s="96" t="str">
        <f>IF(DQ427="","",IF(OR(営業ASM設定管理!$BB$54="",営業ASM設定管理!$BB$54=0,営業ASM設定管理!$BE$54=0),"",営業ASM設定管理!$BB$54))</f>
        <v/>
      </c>
      <c r="EQ427" s="96" t="str">
        <f t="shared" si="34"/>
        <v/>
      </c>
      <c r="ER427" s="96" t="str">
        <f t="shared" si="35"/>
        <v/>
      </c>
      <c r="ES427" s="96" t="str">
        <f t="shared" si="36"/>
        <v/>
      </c>
      <c r="ET427" s="96" t="str">
        <f t="shared" si="37"/>
        <v/>
      </c>
      <c r="EU427" s="96" t="str">
        <f t="shared" si="38"/>
        <v/>
      </c>
      <c r="EV427" s="96" t="str">
        <f t="shared" si="39"/>
        <v/>
      </c>
      <c r="EW427" s="96" t="str">
        <f t="shared" si="40"/>
        <v/>
      </c>
      <c r="EX427" s="96" t="str">
        <f t="shared" si="41"/>
        <v/>
      </c>
      <c r="EY427" s="96" t="str">
        <f t="shared" si="42"/>
        <v/>
      </c>
      <c r="EZ427" s="96" t="str">
        <f t="shared" si="43"/>
        <v/>
      </c>
      <c r="FA427" s="96" t="str">
        <f t="shared" si="44"/>
        <v/>
      </c>
      <c r="FB427" s="96" t="str">
        <f t="shared" si="26"/>
        <v/>
      </c>
      <c r="FC427" s="96" t="s">
        <v>432</v>
      </c>
      <c r="IA427" s="105"/>
      <c r="IB427" s="86"/>
      <c r="IC427" s="86"/>
      <c r="ID427" s="86"/>
      <c r="IE427" s="86"/>
      <c r="IF427" s="86"/>
      <c r="IG427" s="86"/>
      <c r="IH427" s="86"/>
      <c r="II427" s="86"/>
      <c r="IJ427" s="86"/>
      <c r="IK427" s="86"/>
      <c r="IL427" s="86"/>
      <c r="IM427" s="86"/>
      <c r="IN427" s="86"/>
      <c r="IO427" s="86"/>
      <c r="IP427" s="86"/>
      <c r="IQ427" s="86"/>
      <c r="IR427" s="86"/>
      <c r="IS427" s="86"/>
      <c r="IT427" s="86"/>
      <c r="IU427" s="86"/>
      <c r="IV427" s="106"/>
      <c r="IY427" s="105"/>
      <c r="IZ427" s="86"/>
      <c r="JA427" s="86"/>
      <c r="JB427" s="86"/>
      <c r="JC427" s="86"/>
      <c r="JD427" s="86"/>
      <c r="JE427" s="86"/>
      <c r="JF427" s="86"/>
      <c r="JG427" s="86"/>
      <c r="JH427" s="86"/>
      <c r="JI427" s="86"/>
      <c r="JJ427" s="86"/>
      <c r="JK427" s="86"/>
      <c r="JL427" s="86"/>
      <c r="JM427" s="86"/>
      <c r="JN427" s="86"/>
      <c r="JO427" s="86"/>
      <c r="JP427" s="86"/>
      <c r="JQ427" s="86"/>
      <c r="JR427" s="86"/>
      <c r="JS427" s="86"/>
      <c r="JT427" s="86"/>
      <c r="JU427" s="86"/>
      <c r="JV427" s="86"/>
      <c r="JW427" s="86"/>
      <c r="JX427" s="86"/>
      <c r="JY427" s="86"/>
      <c r="JZ427" s="86"/>
      <c r="KA427" s="86"/>
      <c r="KB427" s="86"/>
      <c r="KC427" s="86"/>
      <c r="KD427" s="86"/>
      <c r="KE427" s="86"/>
      <c r="KF427" s="106"/>
    </row>
    <row r="428" spans="10:292" ht="30" customHeight="1" x14ac:dyDescent="0.45">
      <c r="J428" s="84"/>
      <c r="K428" s="122">
        <v>28</v>
      </c>
      <c r="L428" s="590"/>
      <c r="M428" s="590"/>
      <c r="N428" s="590"/>
      <c r="O428" s="590"/>
      <c r="P428" s="590"/>
      <c r="Q428" s="590"/>
      <c r="R428" s="593"/>
      <c r="S428" s="593"/>
      <c r="T428" s="590"/>
      <c r="U428" s="590"/>
      <c r="V428" s="590"/>
      <c r="W428" s="590"/>
      <c r="X428" s="590"/>
      <c r="Y428" s="590"/>
      <c r="Z428" s="590"/>
      <c r="AA428" s="590"/>
      <c r="AB428" s="590"/>
      <c r="AC428" s="590"/>
      <c r="AD428" s="590"/>
      <c r="AE428" s="590"/>
      <c r="AF428" s="590"/>
      <c r="AG428" s="590"/>
      <c r="AH428" s="590"/>
      <c r="AI428" s="590"/>
      <c r="AJ428" s="590"/>
      <c r="AK428" s="590"/>
      <c r="AL428" s="590"/>
      <c r="AM428" s="590"/>
      <c r="AN428" s="590"/>
      <c r="AO428" s="590"/>
      <c r="AP428" s="590"/>
      <c r="AQ428" s="590"/>
      <c r="AR428" s="590"/>
      <c r="AS428" s="590"/>
      <c r="AT428" s="590"/>
      <c r="AU428" s="590"/>
      <c r="AV428" s="590"/>
      <c r="AW428" s="504"/>
      <c r="AX428" s="504"/>
      <c r="AY428" s="504"/>
      <c r="AZ428" s="504"/>
      <c r="BA428" s="504"/>
      <c r="BB428" s="504"/>
      <c r="BC428" s="504"/>
      <c r="BD428" s="504"/>
      <c r="BE428" s="504"/>
      <c r="BF428" s="490"/>
      <c r="BG428" s="490"/>
      <c r="BH428" s="490"/>
      <c r="DQ428" s="96" t="str">
        <f t="shared" si="27"/>
        <v/>
      </c>
      <c r="DR428" s="96" t="s">
        <v>432</v>
      </c>
      <c r="DS428" s="96"/>
      <c r="DT428" s="96"/>
      <c r="DU428" s="96" t="s">
        <v>432</v>
      </c>
      <c r="DV428" s="96" t="s">
        <v>432</v>
      </c>
      <c r="DW428" s="96" t="s">
        <v>432</v>
      </c>
      <c r="DX428" s="96" t="s">
        <v>432</v>
      </c>
      <c r="DY428" s="96" t="s">
        <v>432</v>
      </c>
      <c r="DZ428" s="96" t="s">
        <v>432</v>
      </c>
      <c r="EA428" s="96" t="s">
        <v>432</v>
      </c>
      <c r="EB428" s="96" t="s">
        <v>432</v>
      </c>
      <c r="EC428" s="96" t="s">
        <v>432</v>
      </c>
      <c r="ED428" s="119" t="str">
        <f t="shared" si="23"/>
        <v/>
      </c>
      <c r="EE428" s="119" t="str">
        <f t="shared" si="24"/>
        <v/>
      </c>
      <c r="EF428" s="119" t="str">
        <f t="shared" si="25"/>
        <v/>
      </c>
      <c r="EG428" s="96"/>
      <c r="EH428" s="96" t="str">
        <f t="shared" si="28"/>
        <v/>
      </c>
      <c r="EI428" s="96" t="str">
        <f t="shared" si="29"/>
        <v/>
      </c>
      <c r="EJ428" s="96" t="str">
        <f t="shared" si="30"/>
        <v/>
      </c>
      <c r="EK428" s="96" t="str">
        <f t="shared" si="31"/>
        <v/>
      </c>
      <c r="EL428" s="96" t="str">
        <f t="shared" si="32"/>
        <v/>
      </c>
      <c r="EM428" s="96" t="str">
        <f t="shared" si="33"/>
        <v/>
      </c>
      <c r="EN428" s="96"/>
      <c r="EO428" s="96"/>
      <c r="EP428" s="96" t="str">
        <f>IF(DQ428="","",IF(OR(営業ASM設定管理!$BB$54="",営業ASM設定管理!$BB$54=0,営業ASM設定管理!$BE$54=0),"",営業ASM設定管理!$BB$54))</f>
        <v/>
      </c>
      <c r="EQ428" s="96" t="str">
        <f t="shared" si="34"/>
        <v/>
      </c>
      <c r="ER428" s="96" t="str">
        <f t="shared" si="35"/>
        <v/>
      </c>
      <c r="ES428" s="96" t="str">
        <f t="shared" si="36"/>
        <v/>
      </c>
      <c r="ET428" s="96" t="str">
        <f t="shared" si="37"/>
        <v/>
      </c>
      <c r="EU428" s="96" t="str">
        <f t="shared" si="38"/>
        <v/>
      </c>
      <c r="EV428" s="96" t="str">
        <f t="shared" si="39"/>
        <v/>
      </c>
      <c r="EW428" s="96" t="str">
        <f t="shared" si="40"/>
        <v/>
      </c>
      <c r="EX428" s="96" t="str">
        <f t="shared" si="41"/>
        <v/>
      </c>
      <c r="EY428" s="96" t="str">
        <f t="shared" si="42"/>
        <v/>
      </c>
      <c r="EZ428" s="96" t="str">
        <f t="shared" si="43"/>
        <v/>
      </c>
      <c r="FA428" s="96" t="str">
        <f t="shared" si="44"/>
        <v/>
      </c>
      <c r="FB428" s="96" t="str">
        <f t="shared" si="26"/>
        <v/>
      </c>
      <c r="FC428" s="96" t="s">
        <v>432</v>
      </c>
      <c r="IA428" s="105"/>
      <c r="IB428" s="86"/>
      <c r="IC428" s="86"/>
      <c r="ID428" s="86"/>
      <c r="IE428" s="86"/>
      <c r="IF428" s="86"/>
      <c r="IG428" s="86"/>
      <c r="IH428" s="86"/>
      <c r="II428" s="86"/>
      <c r="IJ428" s="86"/>
      <c r="IK428" s="86"/>
      <c r="IL428" s="86"/>
      <c r="IM428" s="86"/>
      <c r="IN428" s="86"/>
      <c r="IO428" s="86"/>
      <c r="IP428" s="86"/>
      <c r="IQ428" s="86"/>
      <c r="IR428" s="86"/>
      <c r="IS428" s="86"/>
      <c r="IT428" s="86"/>
      <c r="IU428" s="86"/>
      <c r="IV428" s="106"/>
      <c r="IY428" s="105"/>
      <c r="IZ428" s="86"/>
      <c r="JA428" s="86"/>
      <c r="JB428" s="86"/>
      <c r="JC428" s="86"/>
      <c r="JD428" s="86"/>
      <c r="JE428" s="86"/>
      <c r="JF428" s="86"/>
      <c r="JG428" s="86"/>
      <c r="JH428" s="86"/>
      <c r="JI428" s="86"/>
      <c r="JJ428" s="86"/>
      <c r="JK428" s="86"/>
      <c r="JL428" s="86"/>
      <c r="JM428" s="86"/>
      <c r="JN428" s="86"/>
      <c r="JO428" s="86"/>
      <c r="JP428" s="86"/>
      <c r="JQ428" s="86"/>
      <c r="JR428" s="86"/>
      <c r="JS428" s="86"/>
      <c r="JT428" s="86"/>
      <c r="JU428" s="86"/>
      <c r="JV428" s="86"/>
      <c r="JW428" s="86"/>
      <c r="JX428" s="86"/>
      <c r="JY428" s="86"/>
      <c r="JZ428" s="86"/>
      <c r="KA428" s="86"/>
      <c r="KB428" s="86"/>
      <c r="KC428" s="86"/>
      <c r="KD428" s="86"/>
      <c r="KE428" s="86"/>
      <c r="KF428" s="106"/>
    </row>
    <row r="429" spans="10:292" ht="30" customHeight="1" x14ac:dyDescent="0.45">
      <c r="J429" s="84"/>
      <c r="K429" s="122">
        <v>29</v>
      </c>
      <c r="L429" s="590"/>
      <c r="M429" s="590"/>
      <c r="N429" s="590"/>
      <c r="O429" s="590"/>
      <c r="P429" s="590"/>
      <c r="Q429" s="590"/>
      <c r="R429" s="593"/>
      <c r="S429" s="593"/>
      <c r="T429" s="590"/>
      <c r="U429" s="590"/>
      <c r="V429" s="590"/>
      <c r="W429" s="590"/>
      <c r="X429" s="590"/>
      <c r="Y429" s="590"/>
      <c r="Z429" s="590"/>
      <c r="AA429" s="590"/>
      <c r="AB429" s="590"/>
      <c r="AC429" s="590"/>
      <c r="AD429" s="590"/>
      <c r="AE429" s="590"/>
      <c r="AF429" s="590"/>
      <c r="AG429" s="590"/>
      <c r="AH429" s="590"/>
      <c r="AI429" s="590"/>
      <c r="AJ429" s="590"/>
      <c r="AK429" s="590"/>
      <c r="AL429" s="590"/>
      <c r="AM429" s="590"/>
      <c r="AN429" s="590"/>
      <c r="AO429" s="590"/>
      <c r="AP429" s="590"/>
      <c r="AQ429" s="590"/>
      <c r="AR429" s="590"/>
      <c r="AS429" s="590"/>
      <c r="AT429" s="590"/>
      <c r="AU429" s="590"/>
      <c r="AV429" s="590"/>
      <c r="AW429" s="504"/>
      <c r="AX429" s="504"/>
      <c r="AY429" s="504"/>
      <c r="AZ429" s="504"/>
      <c r="BA429" s="504"/>
      <c r="BB429" s="504"/>
      <c r="BC429" s="504"/>
      <c r="BD429" s="504"/>
      <c r="BE429" s="504"/>
      <c r="BF429" s="490"/>
      <c r="BG429" s="490"/>
      <c r="BH429" s="490"/>
      <c r="DQ429" s="96" t="str">
        <f t="shared" si="27"/>
        <v/>
      </c>
      <c r="DR429" s="96" t="s">
        <v>432</v>
      </c>
      <c r="DS429" s="96"/>
      <c r="DT429" s="96"/>
      <c r="DU429" s="96" t="s">
        <v>432</v>
      </c>
      <c r="DV429" s="96" t="s">
        <v>432</v>
      </c>
      <c r="DW429" s="96" t="s">
        <v>432</v>
      </c>
      <c r="DX429" s="96" t="s">
        <v>432</v>
      </c>
      <c r="DY429" s="96" t="s">
        <v>432</v>
      </c>
      <c r="DZ429" s="96" t="s">
        <v>432</v>
      </c>
      <c r="EA429" s="96" t="s">
        <v>432</v>
      </c>
      <c r="EB429" s="96" t="s">
        <v>432</v>
      </c>
      <c r="EC429" s="96" t="s">
        <v>432</v>
      </c>
      <c r="ED429" s="119" t="str">
        <f t="shared" si="23"/>
        <v/>
      </c>
      <c r="EE429" s="119" t="str">
        <f t="shared" si="24"/>
        <v/>
      </c>
      <c r="EF429" s="119" t="str">
        <f t="shared" si="25"/>
        <v/>
      </c>
      <c r="EG429" s="96"/>
      <c r="EH429" s="96" t="str">
        <f t="shared" si="28"/>
        <v/>
      </c>
      <c r="EI429" s="96" t="str">
        <f t="shared" si="29"/>
        <v/>
      </c>
      <c r="EJ429" s="96" t="str">
        <f t="shared" si="30"/>
        <v/>
      </c>
      <c r="EK429" s="96" t="str">
        <f t="shared" si="31"/>
        <v/>
      </c>
      <c r="EL429" s="96" t="str">
        <f t="shared" si="32"/>
        <v/>
      </c>
      <c r="EM429" s="96" t="str">
        <f t="shared" si="33"/>
        <v/>
      </c>
      <c r="EN429" s="96"/>
      <c r="EO429" s="96"/>
      <c r="EP429" s="96" t="str">
        <f>IF(DQ429="","",IF(OR(営業ASM設定管理!$BB$54="",営業ASM設定管理!$BB$54=0,営業ASM設定管理!$BE$54=0),"",営業ASM設定管理!$BB$54))</f>
        <v/>
      </c>
      <c r="EQ429" s="96" t="str">
        <f t="shared" si="34"/>
        <v/>
      </c>
      <c r="ER429" s="96" t="str">
        <f t="shared" si="35"/>
        <v/>
      </c>
      <c r="ES429" s="96" t="str">
        <f t="shared" si="36"/>
        <v/>
      </c>
      <c r="ET429" s="96" t="str">
        <f t="shared" si="37"/>
        <v/>
      </c>
      <c r="EU429" s="96" t="str">
        <f t="shared" si="38"/>
        <v/>
      </c>
      <c r="EV429" s="96" t="str">
        <f t="shared" si="39"/>
        <v/>
      </c>
      <c r="EW429" s="96" t="str">
        <f t="shared" si="40"/>
        <v/>
      </c>
      <c r="EX429" s="96" t="str">
        <f t="shared" si="41"/>
        <v/>
      </c>
      <c r="EY429" s="96" t="str">
        <f t="shared" si="42"/>
        <v/>
      </c>
      <c r="EZ429" s="96" t="str">
        <f t="shared" si="43"/>
        <v/>
      </c>
      <c r="FA429" s="96" t="str">
        <f t="shared" si="44"/>
        <v/>
      </c>
      <c r="FB429" s="96" t="str">
        <f t="shared" si="26"/>
        <v/>
      </c>
      <c r="FC429" s="96" t="s">
        <v>432</v>
      </c>
      <c r="IA429" s="105"/>
      <c r="IB429" s="86"/>
      <c r="IC429" s="86"/>
      <c r="ID429" s="86"/>
      <c r="IE429" s="86"/>
      <c r="IF429" s="86"/>
      <c r="IG429" s="86"/>
      <c r="IH429" s="86"/>
      <c r="II429" s="86"/>
      <c r="IJ429" s="86"/>
      <c r="IK429" s="86"/>
      <c r="IL429" s="86"/>
      <c r="IM429" s="86"/>
      <c r="IN429" s="86"/>
      <c r="IO429" s="86"/>
      <c r="IP429" s="86"/>
      <c r="IQ429" s="86"/>
      <c r="IR429" s="86"/>
      <c r="IS429" s="86"/>
      <c r="IT429" s="86"/>
      <c r="IU429" s="86"/>
      <c r="IV429" s="106"/>
      <c r="IY429" s="105"/>
      <c r="IZ429" s="86"/>
      <c r="JA429" s="86"/>
      <c r="JB429" s="86"/>
      <c r="JC429" s="86"/>
      <c r="JD429" s="86"/>
      <c r="JE429" s="86"/>
      <c r="JF429" s="86"/>
      <c r="JG429" s="86"/>
      <c r="JH429" s="86"/>
      <c r="JI429" s="86"/>
      <c r="JJ429" s="86"/>
      <c r="JK429" s="86"/>
      <c r="JL429" s="86"/>
      <c r="JM429" s="86"/>
      <c r="JN429" s="86"/>
      <c r="JO429" s="86"/>
      <c r="JP429" s="86"/>
      <c r="JQ429" s="86"/>
      <c r="JR429" s="86"/>
      <c r="JS429" s="86"/>
      <c r="JT429" s="86"/>
      <c r="JU429" s="86"/>
      <c r="JV429" s="86"/>
      <c r="JW429" s="86"/>
      <c r="JX429" s="86"/>
      <c r="JY429" s="86"/>
      <c r="JZ429" s="86"/>
      <c r="KA429" s="86"/>
      <c r="KB429" s="86"/>
      <c r="KC429" s="86"/>
      <c r="KD429" s="86"/>
      <c r="KE429" s="86"/>
      <c r="KF429" s="106"/>
    </row>
    <row r="430" spans="10:292" ht="30" customHeight="1" x14ac:dyDescent="0.45">
      <c r="J430" s="84"/>
      <c r="K430" s="122">
        <v>30</v>
      </c>
      <c r="L430" s="590"/>
      <c r="M430" s="590"/>
      <c r="N430" s="590"/>
      <c r="O430" s="590"/>
      <c r="P430" s="590"/>
      <c r="Q430" s="590"/>
      <c r="R430" s="593"/>
      <c r="S430" s="593"/>
      <c r="T430" s="59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04"/>
      <c r="AX430" s="504"/>
      <c r="AY430" s="504"/>
      <c r="AZ430" s="504"/>
      <c r="BA430" s="504"/>
      <c r="BB430" s="504"/>
      <c r="BC430" s="504"/>
      <c r="BD430" s="504"/>
      <c r="BE430" s="504"/>
      <c r="BF430" s="490"/>
      <c r="BG430" s="490"/>
      <c r="BH430" s="490"/>
      <c r="DQ430" s="96" t="str">
        <f t="shared" si="27"/>
        <v/>
      </c>
      <c r="DR430" s="96" t="s">
        <v>432</v>
      </c>
      <c r="DS430" s="96"/>
      <c r="DT430" s="96"/>
      <c r="DU430" s="96" t="s">
        <v>432</v>
      </c>
      <c r="DV430" s="96" t="s">
        <v>432</v>
      </c>
      <c r="DW430" s="96" t="s">
        <v>432</v>
      </c>
      <c r="DX430" s="96" t="s">
        <v>432</v>
      </c>
      <c r="DY430" s="96" t="s">
        <v>432</v>
      </c>
      <c r="DZ430" s="96" t="s">
        <v>432</v>
      </c>
      <c r="EA430" s="96" t="s">
        <v>432</v>
      </c>
      <c r="EB430" s="96" t="s">
        <v>432</v>
      </c>
      <c r="EC430" s="96" t="s">
        <v>432</v>
      </c>
      <c r="ED430" s="119" t="str">
        <f t="shared" si="23"/>
        <v/>
      </c>
      <c r="EE430" s="119" t="str">
        <f t="shared" si="24"/>
        <v/>
      </c>
      <c r="EF430" s="119" t="str">
        <f t="shared" si="25"/>
        <v/>
      </c>
      <c r="EG430" s="96"/>
      <c r="EH430" s="96" t="str">
        <f t="shared" si="28"/>
        <v/>
      </c>
      <c r="EI430" s="96" t="str">
        <f t="shared" si="29"/>
        <v/>
      </c>
      <c r="EJ430" s="96" t="str">
        <f t="shared" si="30"/>
        <v/>
      </c>
      <c r="EK430" s="96" t="str">
        <f t="shared" si="31"/>
        <v/>
      </c>
      <c r="EL430" s="96" t="str">
        <f t="shared" si="32"/>
        <v/>
      </c>
      <c r="EM430" s="96" t="str">
        <f t="shared" si="33"/>
        <v/>
      </c>
      <c r="EN430" s="96"/>
      <c r="EO430" s="96"/>
      <c r="EP430" s="96" t="str">
        <f>IF(DQ430="","",IF(OR(営業ASM設定管理!$BB$54="",営業ASM設定管理!$BB$54=0,営業ASM設定管理!$BE$54=0),"",営業ASM設定管理!$BB$54))</f>
        <v/>
      </c>
      <c r="EQ430" s="96" t="str">
        <f t="shared" si="34"/>
        <v/>
      </c>
      <c r="ER430" s="96" t="str">
        <f t="shared" si="35"/>
        <v/>
      </c>
      <c r="ES430" s="96" t="str">
        <f t="shared" si="36"/>
        <v/>
      </c>
      <c r="ET430" s="96" t="str">
        <f t="shared" si="37"/>
        <v/>
      </c>
      <c r="EU430" s="96" t="str">
        <f t="shared" si="38"/>
        <v/>
      </c>
      <c r="EV430" s="96" t="str">
        <f t="shared" si="39"/>
        <v/>
      </c>
      <c r="EW430" s="96" t="str">
        <f t="shared" si="40"/>
        <v/>
      </c>
      <c r="EX430" s="96" t="str">
        <f t="shared" si="41"/>
        <v/>
      </c>
      <c r="EY430" s="96" t="str">
        <f t="shared" si="42"/>
        <v/>
      </c>
      <c r="EZ430" s="96" t="str">
        <f t="shared" si="43"/>
        <v/>
      </c>
      <c r="FA430" s="96" t="str">
        <f t="shared" si="44"/>
        <v/>
      </c>
      <c r="FB430" s="96" t="str">
        <f t="shared" si="26"/>
        <v/>
      </c>
      <c r="FC430" s="96" t="s">
        <v>432</v>
      </c>
      <c r="IA430" s="105"/>
      <c r="IB430" s="86"/>
      <c r="IC430" s="86"/>
      <c r="ID430" s="86"/>
      <c r="IE430" s="86"/>
      <c r="IF430" s="86"/>
      <c r="IG430" s="86"/>
      <c r="IH430" s="86"/>
      <c r="II430" s="86"/>
      <c r="IJ430" s="86"/>
      <c r="IK430" s="86"/>
      <c r="IL430" s="86"/>
      <c r="IM430" s="86"/>
      <c r="IN430" s="86"/>
      <c r="IO430" s="86"/>
      <c r="IP430" s="86"/>
      <c r="IQ430" s="86"/>
      <c r="IR430" s="86"/>
      <c r="IS430" s="86"/>
      <c r="IT430" s="86"/>
      <c r="IU430" s="86"/>
      <c r="IV430" s="106"/>
      <c r="IY430" s="105"/>
      <c r="IZ430" s="86"/>
      <c r="JA430" s="86"/>
      <c r="JB430" s="86"/>
      <c r="JC430" s="86"/>
      <c r="JD430" s="86"/>
      <c r="JE430" s="86"/>
      <c r="JF430" s="86"/>
      <c r="JG430" s="86"/>
      <c r="JH430" s="86"/>
      <c r="JI430" s="86"/>
      <c r="JJ430" s="86"/>
      <c r="JK430" s="86"/>
      <c r="JL430" s="86"/>
      <c r="JM430" s="86"/>
      <c r="JN430" s="86"/>
      <c r="JO430" s="86"/>
      <c r="JP430" s="86"/>
      <c r="JQ430" s="86"/>
      <c r="JR430" s="86"/>
      <c r="JS430" s="86"/>
      <c r="JT430" s="86"/>
      <c r="JU430" s="86"/>
      <c r="JV430" s="86"/>
      <c r="JW430" s="86"/>
      <c r="JX430" s="86"/>
      <c r="JY430" s="86"/>
      <c r="JZ430" s="86"/>
      <c r="KA430" s="86"/>
      <c r="KB430" s="86"/>
      <c r="KC430" s="86"/>
      <c r="KD430" s="86"/>
      <c r="KE430" s="86"/>
      <c r="KF430" s="106"/>
    </row>
    <row r="431" spans="10:292" ht="30" customHeight="1" x14ac:dyDescent="0.45">
      <c r="J431" s="84"/>
      <c r="K431" s="122">
        <v>31</v>
      </c>
      <c r="L431" s="590"/>
      <c r="M431" s="590"/>
      <c r="N431" s="590"/>
      <c r="O431" s="590"/>
      <c r="P431" s="590"/>
      <c r="Q431" s="590"/>
      <c r="R431" s="593"/>
      <c r="S431" s="593"/>
      <c r="T431" s="590"/>
      <c r="U431" s="590"/>
      <c r="V431" s="590"/>
      <c r="W431" s="590"/>
      <c r="X431" s="590"/>
      <c r="Y431" s="590"/>
      <c r="Z431" s="590"/>
      <c r="AA431" s="590"/>
      <c r="AB431" s="590"/>
      <c r="AC431" s="590"/>
      <c r="AD431" s="590"/>
      <c r="AE431" s="590"/>
      <c r="AF431" s="590"/>
      <c r="AG431" s="590"/>
      <c r="AH431" s="590"/>
      <c r="AI431" s="590"/>
      <c r="AJ431" s="590"/>
      <c r="AK431" s="590"/>
      <c r="AL431" s="590"/>
      <c r="AM431" s="590"/>
      <c r="AN431" s="590"/>
      <c r="AO431" s="590"/>
      <c r="AP431" s="590"/>
      <c r="AQ431" s="590"/>
      <c r="AR431" s="590"/>
      <c r="AS431" s="590"/>
      <c r="AT431" s="590"/>
      <c r="AU431" s="590"/>
      <c r="AV431" s="590"/>
      <c r="AW431" s="504"/>
      <c r="AX431" s="504"/>
      <c r="AY431" s="504"/>
      <c r="AZ431" s="504"/>
      <c r="BA431" s="504"/>
      <c r="BB431" s="504"/>
      <c r="BC431" s="504"/>
      <c r="BD431" s="504"/>
      <c r="BE431" s="504"/>
      <c r="BF431" s="490"/>
      <c r="BG431" s="490"/>
      <c r="BH431" s="490"/>
      <c r="DQ431" s="96" t="str">
        <f t="shared" si="27"/>
        <v/>
      </c>
      <c r="DR431" s="96" t="s">
        <v>432</v>
      </c>
      <c r="DS431" s="96"/>
      <c r="DT431" s="96"/>
      <c r="DU431" s="96" t="s">
        <v>432</v>
      </c>
      <c r="DV431" s="96" t="s">
        <v>432</v>
      </c>
      <c r="DW431" s="96" t="s">
        <v>432</v>
      </c>
      <c r="DX431" s="96" t="s">
        <v>432</v>
      </c>
      <c r="DY431" s="96" t="s">
        <v>432</v>
      </c>
      <c r="DZ431" s="96" t="s">
        <v>432</v>
      </c>
      <c r="EA431" s="96" t="s">
        <v>432</v>
      </c>
      <c r="EB431" s="96" t="s">
        <v>432</v>
      </c>
      <c r="EC431" s="96" t="s">
        <v>432</v>
      </c>
      <c r="ED431" s="119" t="str">
        <f t="shared" si="23"/>
        <v/>
      </c>
      <c r="EE431" s="119" t="str">
        <f t="shared" si="24"/>
        <v/>
      </c>
      <c r="EF431" s="119" t="str">
        <f t="shared" si="25"/>
        <v/>
      </c>
      <c r="EG431" s="96"/>
      <c r="EH431" s="96" t="str">
        <f t="shared" si="28"/>
        <v/>
      </c>
      <c r="EI431" s="96" t="str">
        <f t="shared" si="29"/>
        <v/>
      </c>
      <c r="EJ431" s="96" t="str">
        <f t="shared" si="30"/>
        <v/>
      </c>
      <c r="EK431" s="96" t="str">
        <f t="shared" si="31"/>
        <v/>
      </c>
      <c r="EL431" s="96" t="str">
        <f t="shared" si="32"/>
        <v/>
      </c>
      <c r="EM431" s="96" t="str">
        <f t="shared" si="33"/>
        <v/>
      </c>
      <c r="EN431" s="96"/>
      <c r="EO431" s="96"/>
      <c r="EP431" s="96" t="str">
        <f>IF(DQ431="","",IF(OR(営業ASM設定管理!$BB$54="",営業ASM設定管理!$BB$54=0,営業ASM設定管理!$BE$54=0),"",営業ASM設定管理!$BB$54))</f>
        <v/>
      </c>
      <c r="EQ431" s="96" t="str">
        <f t="shared" si="34"/>
        <v/>
      </c>
      <c r="ER431" s="96" t="str">
        <f t="shared" si="35"/>
        <v/>
      </c>
      <c r="ES431" s="96" t="str">
        <f t="shared" si="36"/>
        <v/>
      </c>
      <c r="ET431" s="96" t="str">
        <f t="shared" si="37"/>
        <v/>
      </c>
      <c r="EU431" s="96" t="str">
        <f t="shared" si="38"/>
        <v/>
      </c>
      <c r="EV431" s="96" t="str">
        <f t="shared" si="39"/>
        <v/>
      </c>
      <c r="EW431" s="96" t="str">
        <f t="shared" si="40"/>
        <v/>
      </c>
      <c r="EX431" s="96" t="str">
        <f t="shared" si="41"/>
        <v/>
      </c>
      <c r="EY431" s="96" t="str">
        <f t="shared" si="42"/>
        <v/>
      </c>
      <c r="EZ431" s="96" t="str">
        <f t="shared" si="43"/>
        <v/>
      </c>
      <c r="FA431" s="96" t="str">
        <f t="shared" si="44"/>
        <v/>
      </c>
      <c r="FB431" s="96" t="str">
        <f t="shared" si="26"/>
        <v/>
      </c>
      <c r="FC431" s="96" t="s">
        <v>432</v>
      </c>
      <c r="IA431" s="105"/>
      <c r="IB431" s="86"/>
      <c r="IC431" s="86"/>
      <c r="ID431" s="86"/>
      <c r="IE431" s="86"/>
      <c r="IF431" s="86"/>
      <c r="IG431" s="86"/>
      <c r="IH431" s="86"/>
      <c r="II431" s="86"/>
      <c r="IJ431" s="86"/>
      <c r="IK431" s="86"/>
      <c r="IL431" s="86"/>
      <c r="IM431" s="86"/>
      <c r="IN431" s="86"/>
      <c r="IO431" s="86"/>
      <c r="IP431" s="86"/>
      <c r="IQ431" s="86"/>
      <c r="IR431" s="86"/>
      <c r="IS431" s="86"/>
      <c r="IT431" s="86"/>
      <c r="IU431" s="86"/>
      <c r="IV431" s="106"/>
      <c r="IY431" s="105"/>
      <c r="IZ431" s="86"/>
      <c r="JA431" s="86"/>
      <c r="JB431" s="86"/>
      <c r="JC431" s="86"/>
      <c r="JD431" s="86"/>
      <c r="JE431" s="86"/>
      <c r="JF431" s="86"/>
      <c r="JG431" s="86"/>
      <c r="JH431" s="86"/>
      <c r="JI431" s="86"/>
      <c r="JJ431" s="86"/>
      <c r="JK431" s="86"/>
      <c r="JL431" s="86"/>
      <c r="JM431" s="86"/>
      <c r="JN431" s="86"/>
      <c r="JO431" s="86"/>
      <c r="JP431" s="86"/>
      <c r="JQ431" s="86"/>
      <c r="JR431" s="86"/>
      <c r="JS431" s="86"/>
      <c r="JT431" s="86"/>
      <c r="JU431" s="86"/>
      <c r="JV431" s="86"/>
      <c r="JW431" s="86"/>
      <c r="JX431" s="86"/>
      <c r="JY431" s="86"/>
      <c r="JZ431" s="86"/>
      <c r="KA431" s="86"/>
      <c r="KB431" s="86"/>
      <c r="KC431" s="86"/>
      <c r="KD431" s="86"/>
      <c r="KE431" s="86"/>
      <c r="KF431" s="106"/>
    </row>
    <row r="432" spans="10:292" ht="30" customHeight="1" x14ac:dyDescent="0.45">
      <c r="J432" s="84"/>
      <c r="K432" s="122">
        <v>32</v>
      </c>
      <c r="L432" s="590"/>
      <c r="M432" s="590"/>
      <c r="N432" s="590"/>
      <c r="O432" s="590"/>
      <c r="P432" s="590"/>
      <c r="Q432" s="590"/>
      <c r="R432" s="593"/>
      <c r="S432" s="593"/>
      <c r="T432" s="590"/>
      <c r="U432" s="590"/>
      <c r="V432" s="590"/>
      <c r="W432" s="590"/>
      <c r="X432" s="590"/>
      <c r="Y432" s="590"/>
      <c r="Z432" s="590"/>
      <c r="AA432" s="590"/>
      <c r="AB432" s="590"/>
      <c r="AC432" s="590"/>
      <c r="AD432" s="590"/>
      <c r="AE432" s="590"/>
      <c r="AF432" s="590"/>
      <c r="AG432" s="590"/>
      <c r="AH432" s="590"/>
      <c r="AI432" s="590"/>
      <c r="AJ432" s="590"/>
      <c r="AK432" s="590"/>
      <c r="AL432" s="590"/>
      <c r="AM432" s="590"/>
      <c r="AN432" s="590"/>
      <c r="AO432" s="590"/>
      <c r="AP432" s="590"/>
      <c r="AQ432" s="590"/>
      <c r="AR432" s="590"/>
      <c r="AS432" s="590"/>
      <c r="AT432" s="590"/>
      <c r="AU432" s="590"/>
      <c r="AV432" s="590"/>
      <c r="AW432" s="504"/>
      <c r="AX432" s="504"/>
      <c r="AY432" s="504"/>
      <c r="AZ432" s="504"/>
      <c r="BA432" s="504"/>
      <c r="BB432" s="504"/>
      <c r="BC432" s="504"/>
      <c r="BD432" s="504"/>
      <c r="BE432" s="504"/>
      <c r="BF432" s="490"/>
      <c r="BG432" s="490"/>
      <c r="BH432" s="490"/>
      <c r="DQ432" s="96" t="str">
        <f t="shared" si="27"/>
        <v/>
      </c>
      <c r="DR432" s="96" t="s">
        <v>432</v>
      </c>
      <c r="DS432" s="96"/>
      <c r="DT432" s="96"/>
      <c r="DU432" s="96" t="s">
        <v>432</v>
      </c>
      <c r="DV432" s="96" t="s">
        <v>432</v>
      </c>
      <c r="DW432" s="96" t="s">
        <v>432</v>
      </c>
      <c r="DX432" s="96" t="s">
        <v>432</v>
      </c>
      <c r="DY432" s="96" t="s">
        <v>432</v>
      </c>
      <c r="DZ432" s="96" t="s">
        <v>432</v>
      </c>
      <c r="EA432" s="96" t="s">
        <v>432</v>
      </c>
      <c r="EB432" s="96" t="s">
        <v>432</v>
      </c>
      <c r="EC432" s="96" t="s">
        <v>432</v>
      </c>
      <c r="ED432" s="119" t="str">
        <f t="shared" si="23"/>
        <v/>
      </c>
      <c r="EE432" s="119" t="str">
        <f t="shared" si="24"/>
        <v/>
      </c>
      <c r="EF432" s="119" t="str">
        <f t="shared" si="25"/>
        <v/>
      </c>
      <c r="EG432" s="96"/>
      <c r="EH432" s="96" t="str">
        <f t="shared" si="28"/>
        <v/>
      </c>
      <c r="EI432" s="96" t="str">
        <f t="shared" si="29"/>
        <v/>
      </c>
      <c r="EJ432" s="96" t="str">
        <f t="shared" si="30"/>
        <v/>
      </c>
      <c r="EK432" s="96" t="str">
        <f t="shared" si="31"/>
        <v/>
      </c>
      <c r="EL432" s="96" t="str">
        <f t="shared" si="32"/>
        <v/>
      </c>
      <c r="EM432" s="96" t="str">
        <f t="shared" si="33"/>
        <v/>
      </c>
      <c r="EN432" s="96"/>
      <c r="EO432" s="96"/>
      <c r="EP432" s="96" t="str">
        <f>IF(DQ432="","",IF(OR(営業ASM設定管理!$BB$54="",営業ASM設定管理!$BB$54=0,営業ASM設定管理!$BE$54=0),"",営業ASM設定管理!$BB$54))</f>
        <v/>
      </c>
      <c r="EQ432" s="96" t="str">
        <f t="shared" si="34"/>
        <v/>
      </c>
      <c r="ER432" s="96" t="str">
        <f t="shared" si="35"/>
        <v/>
      </c>
      <c r="ES432" s="96" t="str">
        <f t="shared" si="36"/>
        <v/>
      </c>
      <c r="ET432" s="96" t="str">
        <f t="shared" si="37"/>
        <v/>
      </c>
      <c r="EU432" s="96" t="str">
        <f t="shared" si="38"/>
        <v/>
      </c>
      <c r="EV432" s="96" t="str">
        <f t="shared" si="39"/>
        <v/>
      </c>
      <c r="EW432" s="96" t="str">
        <f t="shared" si="40"/>
        <v/>
      </c>
      <c r="EX432" s="96" t="str">
        <f t="shared" si="41"/>
        <v/>
      </c>
      <c r="EY432" s="96" t="str">
        <f t="shared" si="42"/>
        <v/>
      </c>
      <c r="EZ432" s="96" t="str">
        <f t="shared" si="43"/>
        <v/>
      </c>
      <c r="FA432" s="96" t="str">
        <f t="shared" si="44"/>
        <v/>
      </c>
      <c r="FB432" s="96" t="str">
        <f t="shared" si="26"/>
        <v/>
      </c>
      <c r="FC432" s="96" t="s">
        <v>432</v>
      </c>
      <c r="IA432" s="105"/>
      <c r="IB432" s="86"/>
      <c r="IC432" s="86"/>
      <c r="ID432" s="86"/>
      <c r="IE432" s="86"/>
      <c r="IF432" s="86"/>
      <c r="IG432" s="86"/>
      <c r="IH432" s="86"/>
      <c r="II432" s="86"/>
      <c r="IJ432" s="86"/>
      <c r="IK432" s="86"/>
      <c r="IL432" s="86"/>
      <c r="IM432" s="86"/>
      <c r="IN432" s="86"/>
      <c r="IO432" s="86"/>
      <c r="IP432" s="86"/>
      <c r="IQ432" s="86"/>
      <c r="IR432" s="86"/>
      <c r="IS432" s="86"/>
      <c r="IT432" s="86"/>
      <c r="IU432" s="86"/>
      <c r="IV432" s="106"/>
      <c r="IY432" s="105"/>
      <c r="IZ432" s="86"/>
      <c r="JA432" s="86"/>
      <c r="JB432" s="86"/>
      <c r="JC432" s="86"/>
      <c r="JD432" s="86"/>
      <c r="JE432" s="86"/>
      <c r="JF432" s="86"/>
      <c r="JG432" s="86"/>
      <c r="JH432" s="86"/>
      <c r="JI432" s="86"/>
      <c r="JJ432" s="86"/>
      <c r="JK432" s="86"/>
      <c r="JL432" s="86"/>
      <c r="JM432" s="86"/>
      <c r="JN432" s="86"/>
      <c r="JO432" s="86"/>
      <c r="JP432" s="86"/>
      <c r="JQ432" s="86"/>
      <c r="JR432" s="86"/>
      <c r="JS432" s="86"/>
      <c r="JT432" s="86"/>
      <c r="JU432" s="86"/>
      <c r="JV432" s="86"/>
      <c r="JW432" s="86"/>
      <c r="JX432" s="86"/>
      <c r="JY432" s="86"/>
      <c r="JZ432" s="86"/>
      <c r="KA432" s="86"/>
      <c r="KB432" s="86"/>
      <c r="KC432" s="86"/>
      <c r="KD432" s="86"/>
      <c r="KE432" s="86"/>
      <c r="KF432" s="106"/>
    </row>
    <row r="433" spans="10:292" ht="30" customHeight="1" x14ac:dyDescent="0.45">
      <c r="J433" s="84"/>
      <c r="K433" s="122">
        <v>33</v>
      </c>
      <c r="L433" s="590"/>
      <c r="M433" s="590"/>
      <c r="N433" s="590"/>
      <c r="O433" s="590"/>
      <c r="P433" s="590"/>
      <c r="Q433" s="590"/>
      <c r="R433" s="593"/>
      <c r="S433" s="593"/>
      <c r="T433" s="590"/>
      <c r="U433" s="590"/>
      <c r="V433" s="590"/>
      <c r="W433" s="590"/>
      <c r="X433" s="590"/>
      <c r="Y433" s="590"/>
      <c r="Z433" s="590"/>
      <c r="AA433" s="590"/>
      <c r="AB433" s="590"/>
      <c r="AC433" s="590"/>
      <c r="AD433" s="590"/>
      <c r="AE433" s="590"/>
      <c r="AF433" s="590"/>
      <c r="AG433" s="590"/>
      <c r="AH433" s="590"/>
      <c r="AI433" s="590"/>
      <c r="AJ433" s="590"/>
      <c r="AK433" s="590"/>
      <c r="AL433" s="590"/>
      <c r="AM433" s="590"/>
      <c r="AN433" s="590"/>
      <c r="AO433" s="590"/>
      <c r="AP433" s="590"/>
      <c r="AQ433" s="590"/>
      <c r="AR433" s="590"/>
      <c r="AS433" s="590"/>
      <c r="AT433" s="590"/>
      <c r="AU433" s="590"/>
      <c r="AV433" s="590"/>
      <c r="AW433" s="504"/>
      <c r="AX433" s="504"/>
      <c r="AY433" s="504"/>
      <c r="AZ433" s="504"/>
      <c r="BA433" s="504"/>
      <c r="BB433" s="504"/>
      <c r="BC433" s="504"/>
      <c r="BD433" s="504"/>
      <c r="BE433" s="504"/>
      <c r="BF433" s="490"/>
      <c r="BG433" s="490"/>
      <c r="BH433" s="490"/>
      <c r="DQ433" s="96" t="str">
        <f t="shared" si="27"/>
        <v/>
      </c>
      <c r="DR433" s="96" t="s">
        <v>432</v>
      </c>
      <c r="DS433" s="96"/>
      <c r="DT433" s="96"/>
      <c r="DU433" s="96" t="s">
        <v>432</v>
      </c>
      <c r="DV433" s="96" t="s">
        <v>432</v>
      </c>
      <c r="DW433" s="96" t="s">
        <v>432</v>
      </c>
      <c r="DX433" s="96" t="s">
        <v>432</v>
      </c>
      <c r="DY433" s="96" t="s">
        <v>432</v>
      </c>
      <c r="DZ433" s="96" t="s">
        <v>432</v>
      </c>
      <c r="EA433" s="96" t="s">
        <v>432</v>
      </c>
      <c r="EB433" s="96" t="s">
        <v>432</v>
      </c>
      <c r="EC433" s="96" t="s">
        <v>432</v>
      </c>
      <c r="ED433" s="119" t="str">
        <f t="shared" ref="ED433:ED464" si="45">IF(DQ433="","",IF($P$278="","",$P$278))</f>
        <v/>
      </c>
      <c r="EE433" s="119" t="str">
        <f t="shared" ref="EE433:EE464" si="46">IF(DQ433="","",IF($P$279="","",$P$279))</f>
        <v/>
      </c>
      <c r="EF433" s="119" t="str">
        <f t="shared" ref="EF433:EF464" si="47">IF(DQ433="","",IF($P$280="","",$P$280))</f>
        <v/>
      </c>
      <c r="EG433" s="96"/>
      <c r="EH433" s="96" t="str">
        <f t="shared" si="28"/>
        <v/>
      </c>
      <c r="EI433" s="96" t="str">
        <f t="shared" si="29"/>
        <v/>
      </c>
      <c r="EJ433" s="96" t="str">
        <f t="shared" si="30"/>
        <v/>
      </c>
      <c r="EK433" s="96" t="str">
        <f t="shared" si="31"/>
        <v/>
      </c>
      <c r="EL433" s="96" t="str">
        <f t="shared" si="32"/>
        <v/>
      </c>
      <c r="EM433" s="96" t="str">
        <f t="shared" si="33"/>
        <v/>
      </c>
      <c r="EN433" s="96"/>
      <c r="EO433" s="96"/>
      <c r="EP433" s="96" t="str">
        <f>IF(DQ433="","",IF(OR(営業ASM設定管理!$BB$54="",営業ASM設定管理!$BB$54=0,営業ASM設定管理!$BE$54=0),"",営業ASM設定管理!$BB$54))</f>
        <v/>
      </c>
      <c r="EQ433" s="96" t="str">
        <f t="shared" si="34"/>
        <v/>
      </c>
      <c r="ER433" s="96" t="str">
        <f t="shared" si="35"/>
        <v/>
      </c>
      <c r="ES433" s="96" t="str">
        <f t="shared" si="36"/>
        <v/>
      </c>
      <c r="ET433" s="96" t="str">
        <f t="shared" si="37"/>
        <v/>
      </c>
      <c r="EU433" s="96" t="str">
        <f t="shared" si="38"/>
        <v/>
      </c>
      <c r="EV433" s="96" t="str">
        <f t="shared" si="39"/>
        <v/>
      </c>
      <c r="EW433" s="96" t="str">
        <f t="shared" si="40"/>
        <v/>
      </c>
      <c r="EX433" s="96" t="str">
        <f t="shared" si="41"/>
        <v/>
      </c>
      <c r="EY433" s="96" t="str">
        <f t="shared" si="42"/>
        <v/>
      </c>
      <c r="EZ433" s="96" t="str">
        <f t="shared" si="43"/>
        <v/>
      </c>
      <c r="FA433" s="96" t="str">
        <f t="shared" si="44"/>
        <v/>
      </c>
      <c r="FB433" s="96" t="str">
        <f t="shared" ref="FB433:FB464" si="48">IF(DQ433="","",IF($P$281="","",$P$281))</f>
        <v/>
      </c>
      <c r="FC433" s="96" t="s">
        <v>432</v>
      </c>
      <c r="IA433" s="105"/>
      <c r="IB433" s="86"/>
      <c r="IC433" s="86"/>
      <c r="ID433" s="86"/>
      <c r="IE433" s="86"/>
      <c r="IF433" s="86"/>
      <c r="IG433" s="86"/>
      <c r="IH433" s="86"/>
      <c r="II433" s="86"/>
      <c r="IJ433" s="86"/>
      <c r="IK433" s="86"/>
      <c r="IL433" s="86"/>
      <c r="IM433" s="86"/>
      <c r="IN433" s="86"/>
      <c r="IO433" s="86"/>
      <c r="IP433" s="86"/>
      <c r="IQ433" s="86"/>
      <c r="IR433" s="86"/>
      <c r="IS433" s="86"/>
      <c r="IT433" s="86"/>
      <c r="IU433" s="86"/>
      <c r="IV433" s="106"/>
      <c r="IY433" s="105"/>
      <c r="IZ433" s="86"/>
      <c r="JA433" s="86"/>
      <c r="JB433" s="86"/>
      <c r="JC433" s="86"/>
      <c r="JD433" s="86"/>
      <c r="JE433" s="86"/>
      <c r="JF433" s="86"/>
      <c r="JG433" s="86"/>
      <c r="JH433" s="86"/>
      <c r="JI433" s="86"/>
      <c r="JJ433" s="86"/>
      <c r="JK433" s="86"/>
      <c r="JL433" s="86"/>
      <c r="JM433" s="86"/>
      <c r="JN433" s="86"/>
      <c r="JO433" s="86"/>
      <c r="JP433" s="86"/>
      <c r="JQ433" s="86"/>
      <c r="JR433" s="86"/>
      <c r="JS433" s="86"/>
      <c r="JT433" s="86"/>
      <c r="JU433" s="86"/>
      <c r="JV433" s="86"/>
      <c r="JW433" s="86"/>
      <c r="JX433" s="86"/>
      <c r="JY433" s="86"/>
      <c r="JZ433" s="86"/>
      <c r="KA433" s="86"/>
      <c r="KB433" s="86"/>
      <c r="KC433" s="86"/>
      <c r="KD433" s="86"/>
      <c r="KE433" s="86"/>
      <c r="KF433" s="106"/>
    </row>
    <row r="434" spans="10:292" ht="30" customHeight="1" x14ac:dyDescent="0.45">
      <c r="J434" s="84"/>
      <c r="K434" s="122">
        <v>34</v>
      </c>
      <c r="L434" s="590"/>
      <c r="M434" s="590"/>
      <c r="N434" s="590"/>
      <c r="O434" s="590"/>
      <c r="P434" s="590"/>
      <c r="Q434" s="590"/>
      <c r="R434" s="593"/>
      <c r="S434" s="593"/>
      <c r="T434" s="590"/>
      <c r="U434" s="590"/>
      <c r="V434" s="590"/>
      <c r="W434" s="590"/>
      <c r="X434" s="590"/>
      <c r="Y434" s="590"/>
      <c r="Z434" s="590"/>
      <c r="AA434" s="590"/>
      <c r="AB434" s="590"/>
      <c r="AC434" s="590"/>
      <c r="AD434" s="590"/>
      <c r="AE434" s="590"/>
      <c r="AF434" s="590"/>
      <c r="AG434" s="590"/>
      <c r="AH434" s="590"/>
      <c r="AI434" s="590"/>
      <c r="AJ434" s="590"/>
      <c r="AK434" s="590"/>
      <c r="AL434" s="590"/>
      <c r="AM434" s="590"/>
      <c r="AN434" s="590"/>
      <c r="AO434" s="590"/>
      <c r="AP434" s="590"/>
      <c r="AQ434" s="590"/>
      <c r="AR434" s="590"/>
      <c r="AS434" s="590"/>
      <c r="AT434" s="590"/>
      <c r="AU434" s="590"/>
      <c r="AV434" s="590"/>
      <c r="AW434" s="504"/>
      <c r="AX434" s="504"/>
      <c r="AY434" s="504"/>
      <c r="AZ434" s="504"/>
      <c r="BA434" s="504"/>
      <c r="BB434" s="504"/>
      <c r="BC434" s="504"/>
      <c r="BD434" s="504"/>
      <c r="BE434" s="504"/>
      <c r="BF434" s="490"/>
      <c r="BG434" s="490"/>
      <c r="BH434" s="490"/>
      <c r="DQ434" s="96" t="str">
        <f t="shared" si="27"/>
        <v/>
      </c>
      <c r="DR434" s="96" t="s">
        <v>432</v>
      </c>
      <c r="DS434" s="96"/>
      <c r="DT434" s="96"/>
      <c r="DU434" s="96" t="s">
        <v>432</v>
      </c>
      <c r="DV434" s="96" t="s">
        <v>432</v>
      </c>
      <c r="DW434" s="96" t="s">
        <v>432</v>
      </c>
      <c r="DX434" s="96" t="s">
        <v>432</v>
      </c>
      <c r="DY434" s="96" t="s">
        <v>432</v>
      </c>
      <c r="DZ434" s="96" t="s">
        <v>432</v>
      </c>
      <c r="EA434" s="96" t="s">
        <v>432</v>
      </c>
      <c r="EB434" s="96" t="s">
        <v>432</v>
      </c>
      <c r="EC434" s="96" t="s">
        <v>432</v>
      </c>
      <c r="ED434" s="119" t="str">
        <f t="shared" si="45"/>
        <v/>
      </c>
      <c r="EE434" s="119" t="str">
        <f t="shared" si="46"/>
        <v/>
      </c>
      <c r="EF434" s="119" t="str">
        <f t="shared" si="47"/>
        <v/>
      </c>
      <c r="EG434" s="96"/>
      <c r="EH434" s="96" t="str">
        <f t="shared" si="28"/>
        <v/>
      </c>
      <c r="EI434" s="96" t="str">
        <f t="shared" si="29"/>
        <v/>
      </c>
      <c r="EJ434" s="96" t="str">
        <f t="shared" si="30"/>
        <v/>
      </c>
      <c r="EK434" s="96" t="str">
        <f t="shared" si="31"/>
        <v/>
      </c>
      <c r="EL434" s="96" t="str">
        <f t="shared" si="32"/>
        <v/>
      </c>
      <c r="EM434" s="96" t="str">
        <f t="shared" si="33"/>
        <v/>
      </c>
      <c r="EN434" s="96"/>
      <c r="EO434" s="96"/>
      <c r="EP434" s="96" t="str">
        <f>IF(DQ434="","",IF(OR(営業ASM設定管理!$BB$54="",営業ASM設定管理!$BB$54=0,営業ASM設定管理!$BE$54=0),"",営業ASM設定管理!$BB$54))</f>
        <v/>
      </c>
      <c r="EQ434" s="96" t="str">
        <f t="shared" si="34"/>
        <v/>
      </c>
      <c r="ER434" s="96" t="str">
        <f t="shared" si="35"/>
        <v/>
      </c>
      <c r="ES434" s="96" t="str">
        <f t="shared" si="36"/>
        <v/>
      </c>
      <c r="ET434" s="96" t="str">
        <f t="shared" si="37"/>
        <v/>
      </c>
      <c r="EU434" s="96" t="str">
        <f t="shared" si="38"/>
        <v/>
      </c>
      <c r="EV434" s="96" t="str">
        <f t="shared" si="39"/>
        <v/>
      </c>
      <c r="EW434" s="96" t="str">
        <f t="shared" si="40"/>
        <v/>
      </c>
      <c r="EX434" s="96" t="str">
        <f t="shared" si="41"/>
        <v/>
      </c>
      <c r="EY434" s="96" t="str">
        <f t="shared" si="42"/>
        <v/>
      </c>
      <c r="EZ434" s="96" t="str">
        <f t="shared" si="43"/>
        <v/>
      </c>
      <c r="FA434" s="96" t="str">
        <f t="shared" si="44"/>
        <v/>
      </c>
      <c r="FB434" s="96" t="str">
        <f t="shared" si="48"/>
        <v/>
      </c>
      <c r="FC434" s="96" t="s">
        <v>432</v>
      </c>
      <c r="IA434" s="105"/>
      <c r="IB434" s="86"/>
      <c r="IC434" s="86"/>
      <c r="ID434" s="86"/>
      <c r="IE434" s="86"/>
      <c r="IF434" s="86"/>
      <c r="IG434" s="86"/>
      <c r="IH434" s="86"/>
      <c r="II434" s="86"/>
      <c r="IJ434" s="86"/>
      <c r="IK434" s="86"/>
      <c r="IL434" s="86"/>
      <c r="IM434" s="86"/>
      <c r="IN434" s="86"/>
      <c r="IO434" s="86"/>
      <c r="IP434" s="86"/>
      <c r="IQ434" s="86"/>
      <c r="IR434" s="86"/>
      <c r="IS434" s="86"/>
      <c r="IT434" s="86"/>
      <c r="IU434" s="86"/>
      <c r="IV434" s="106"/>
      <c r="IY434" s="105"/>
      <c r="IZ434" s="86"/>
      <c r="JA434" s="86"/>
      <c r="JB434" s="86"/>
      <c r="JC434" s="86"/>
      <c r="JD434" s="86"/>
      <c r="JE434" s="86"/>
      <c r="JF434" s="86"/>
      <c r="JG434" s="86"/>
      <c r="JH434" s="86"/>
      <c r="JI434" s="86"/>
      <c r="JJ434" s="86"/>
      <c r="JK434" s="86"/>
      <c r="JL434" s="86"/>
      <c r="JM434" s="86"/>
      <c r="JN434" s="86"/>
      <c r="JO434" s="86"/>
      <c r="JP434" s="86"/>
      <c r="JQ434" s="86"/>
      <c r="JR434" s="86"/>
      <c r="JS434" s="86"/>
      <c r="JT434" s="86"/>
      <c r="JU434" s="86"/>
      <c r="JV434" s="86"/>
      <c r="JW434" s="86"/>
      <c r="JX434" s="86"/>
      <c r="JY434" s="86"/>
      <c r="JZ434" s="86"/>
      <c r="KA434" s="86"/>
      <c r="KB434" s="86"/>
      <c r="KC434" s="86"/>
      <c r="KD434" s="86"/>
      <c r="KE434" s="86"/>
      <c r="KF434" s="106"/>
    </row>
    <row r="435" spans="10:292" ht="30" customHeight="1" x14ac:dyDescent="0.45">
      <c r="J435" s="84"/>
      <c r="K435" s="122">
        <v>35</v>
      </c>
      <c r="L435" s="590"/>
      <c r="M435" s="590"/>
      <c r="N435" s="590"/>
      <c r="O435" s="590"/>
      <c r="P435" s="590"/>
      <c r="Q435" s="590"/>
      <c r="R435" s="593"/>
      <c r="S435" s="593"/>
      <c r="T435" s="590"/>
      <c r="U435" s="590"/>
      <c r="V435" s="590"/>
      <c r="W435" s="590"/>
      <c r="X435" s="590"/>
      <c r="Y435" s="590"/>
      <c r="Z435" s="590"/>
      <c r="AA435" s="590"/>
      <c r="AB435" s="590"/>
      <c r="AC435" s="590"/>
      <c r="AD435" s="590"/>
      <c r="AE435" s="590"/>
      <c r="AF435" s="590"/>
      <c r="AG435" s="590"/>
      <c r="AH435" s="590"/>
      <c r="AI435" s="590"/>
      <c r="AJ435" s="590"/>
      <c r="AK435" s="590"/>
      <c r="AL435" s="590"/>
      <c r="AM435" s="590"/>
      <c r="AN435" s="590"/>
      <c r="AO435" s="590"/>
      <c r="AP435" s="590"/>
      <c r="AQ435" s="590"/>
      <c r="AR435" s="590"/>
      <c r="AS435" s="590"/>
      <c r="AT435" s="590"/>
      <c r="AU435" s="590"/>
      <c r="AV435" s="590"/>
      <c r="AW435" s="504"/>
      <c r="AX435" s="504"/>
      <c r="AY435" s="504"/>
      <c r="AZ435" s="504"/>
      <c r="BA435" s="504"/>
      <c r="BB435" s="504"/>
      <c r="BC435" s="504"/>
      <c r="BD435" s="504"/>
      <c r="BE435" s="504"/>
      <c r="BF435" s="490"/>
      <c r="BG435" s="490"/>
      <c r="BH435" s="490"/>
      <c r="DQ435" s="96" t="str">
        <f t="shared" si="27"/>
        <v/>
      </c>
      <c r="DR435" s="96" t="s">
        <v>432</v>
      </c>
      <c r="DS435" s="96"/>
      <c r="DT435" s="96"/>
      <c r="DU435" s="96" t="s">
        <v>432</v>
      </c>
      <c r="DV435" s="96" t="s">
        <v>432</v>
      </c>
      <c r="DW435" s="96" t="s">
        <v>432</v>
      </c>
      <c r="DX435" s="96" t="s">
        <v>432</v>
      </c>
      <c r="DY435" s="96" t="s">
        <v>432</v>
      </c>
      <c r="DZ435" s="96" t="s">
        <v>432</v>
      </c>
      <c r="EA435" s="96" t="s">
        <v>432</v>
      </c>
      <c r="EB435" s="96" t="s">
        <v>432</v>
      </c>
      <c r="EC435" s="96" t="s">
        <v>432</v>
      </c>
      <c r="ED435" s="119" t="str">
        <f t="shared" si="45"/>
        <v/>
      </c>
      <c r="EE435" s="119" t="str">
        <f t="shared" si="46"/>
        <v/>
      </c>
      <c r="EF435" s="119" t="str">
        <f t="shared" si="47"/>
        <v/>
      </c>
      <c r="EG435" s="96"/>
      <c r="EH435" s="96" t="str">
        <f t="shared" si="28"/>
        <v/>
      </c>
      <c r="EI435" s="96" t="str">
        <f t="shared" si="29"/>
        <v/>
      </c>
      <c r="EJ435" s="96" t="str">
        <f t="shared" si="30"/>
        <v/>
      </c>
      <c r="EK435" s="96" t="str">
        <f t="shared" si="31"/>
        <v/>
      </c>
      <c r="EL435" s="96" t="str">
        <f t="shared" si="32"/>
        <v/>
      </c>
      <c r="EM435" s="96" t="str">
        <f t="shared" si="33"/>
        <v/>
      </c>
      <c r="EN435" s="96"/>
      <c r="EO435" s="96"/>
      <c r="EP435" s="96" t="str">
        <f>IF(DQ435="","",IF(OR(営業ASM設定管理!$BB$54="",営業ASM設定管理!$BB$54=0,営業ASM設定管理!$BE$54=0),"",営業ASM設定管理!$BB$54))</f>
        <v/>
      </c>
      <c r="EQ435" s="96" t="str">
        <f t="shared" si="34"/>
        <v/>
      </c>
      <c r="ER435" s="96" t="str">
        <f t="shared" si="35"/>
        <v/>
      </c>
      <c r="ES435" s="96" t="str">
        <f t="shared" si="36"/>
        <v/>
      </c>
      <c r="ET435" s="96" t="str">
        <f t="shared" si="37"/>
        <v/>
      </c>
      <c r="EU435" s="96" t="str">
        <f t="shared" si="38"/>
        <v/>
      </c>
      <c r="EV435" s="96" t="str">
        <f t="shared" si="39"/>
        <v/>
      </c>
      <c r="EW435" s="96" t="str">
        <f t="shared" si="40"/>
        <v/>
      </c>
      <c r="EX435" s="96" t="str">
        <f t="shared" si="41"/>
        <v/>
      </c>
      <c r="EY435" s="96" t="str">
        <f t="shared" si="42"/>
        <v/>
      </c>
      <c r="EZ435" s="96" t="str">
        <f t="shared" si="43"/>
        <v/>
      </c>
      <c r="FA435" s="96" t="str">
        <f t="shared" si="44"/>
        <v/>
      </c>
      <c r="FB435" s="96" t="str">
        <f t="shared" si="48"/>
        <v/>
      </c>
      <c r="FC435" s="96" t="s">
        <v>432</v>
      </c>
      <c r="IA435" s="105"/>
      <c r="IB435" s="86"/>
      <c r="IC435" s="86"/>
      <c r="ID435" s="86"/>
      <c r="IE435" s="86"/>
      <c r="IF435" s="86"/>
      <c r="IG435" s="86"/>
      <c r="IH435" s="86"/>
      <c r="II435" s="86"/>
      <c r="IJ435" s="86"/>
      <c r="IK435" s="86"/>
      <c r="IL435" s="86"/>
      <c r="IM435" s="86"/>
      <c r="IN435" s="86"/>
      <c r="IO435" s="86"/>
      <c r="IP435" s="86"/>
      <c r="IQ435" s="86"/>
      <c r="IR435" s="86"/>
      <c r="IS435" s="86"/>
      <c r="IT435" s="86"/>
      <c r="IU435" s="86"/>
      <c r="IV435" s="106"/>
      <c r="IY435" s="105"/>
      <c r="IZ435" s="86"/>
      <c r="JA435" s="86"/>
      <c r="JB435" s="86"/>
      <c r="JC435" s="86"/>
      <c r="JD435" s="86"/>
      <c r="JE435" s="86"/>
      <c r="JF435" s="86"/>
      <c r="JG435" s="86"/>
      <c r="JH435" s="86"/>
      <c r="JI435" s="86"/>
      <c r="JJ435" s="86"/>
      <c r="JK435" s="86"/>
      <c r="JL435" s="86"/>
      <c r="JM435" s="86"/>
      <c r="JN435" s="86"/>
      <c r="JO435" s="86"/>
      <c r="JP435" s="86"/>
      <c r="JQ435" s="86"/>
      <c r="JR435" s="86"/>
      <c r="JS435" s="86"/>
      <c r="JT435" s="86"/>
      <c r="JU435" s="86"/>
      <c r="JV435" s="86"/>
      <c r="JW435" s="86"/>
      <c r="JX435" s="86"/>
      <c r="JY435" s="86"/>
      <c r="JZ435" s="86"/>
      <c r="KA435" s="86"/>
      <c r="KB435" s="86"/>
      <c r="KC435" s="86"/>
      <c r="KD435" s="86"/>
      <c r="KE435" s="86"/>
      <c r="KF435" s="106"/>
    </row>
    <row r="436" spans="10:292" ht="30" customHeight="1" thickBot="1" x14ac:dyDescent="0.5">
      <c r="J436" s="84"/>
      <c r="K436" s="122">
        <v>36</v>
      </c>
      <c r="L436" s="590"/>
      <c r="M436" s="590"/>
      <c r="N436" s="590"/>
      <c r="O436" s="590"/>
      <c r="P436" s="590"/>
      <c r="Q436" s="590"/>
      <c r="R436" s="593"/>
      <c r="S436" s="593"/>
      <c r="T436" s="590"/>
      <c r="U436" s="590"/>
      <c r="V436" s="590"/>
      <c r="W436" s="590"/>
      <c r="X436" s="590"/>
      <c r="Y436" s="590"/>
      <c r="Z436" s="590"/>
      <c r="AA436" s="590"/>
      <c r="AB436" s="590"/>
      <c r="AC436" s="590"/>
      <c r="AD436" s="590"/>
      <c r="AE436" s="590"/>
      <c r="AF436" s="590"/>
      <c r="AG436" s="590"/>
      <c r="AH436" s="590"/>
      <c r="AI436" s="590"/>
      <c r="AJ436" s="590"/>
      <c r="AK436" s="590"/>
      <c r="AL436" s="590"/>
      <c r="AM436" s="590"/>
      <c r="AN436" s="590"/>
      <c r="AO436" s="590"/>
      <c r="AP436" s="590"/>
      <c r="AQ436" s="590"/>
      <c r="AR436" s="590"/>
      <c r="AS436" s="590"/>
      <c r="AT436" s="590"/>
      <c r="AU436" s="590"/>
      <c r="AV436" s="590"/>
      <c r="AW436" s="504"/>
      <c r="AX436" s="504"/>
      <c r="AY436" s="504"/>
      <c r="AZ436" s="504"/>
      <c r="BA436" s="504"/>
      <c r="BB436" s="504"/>
      <c r="BC436" s="504"/>
      <c r="BD436" s="504"/>
      <c r="BE436" s="504"/>
      <c r="BF436" s="490"/>
      <c r="BG436" s="490"/>
      <c r="BH436" s="490"/>
      <c r="DQ436" s="96" t="str">
        <f t="shared" si="27"/>
        <v/>
      </c>
      <c r="DR436" s="96" t="s">
        <v>432</v>
      </c>
      <c r="DS436" s="96"/>
      <c r="DT436" s="96"/>
      <c r="DU436" s="96" t="s">
        <v>432</v>
      </c>
      <c r="DV436" s="96" t="s">
        <v>432</v>
      </c>
      <c r="DW436" s="96" t="s">
        <v>432</v>
      </c>
      <c r="DX436" s="96" t="s">
        <v>432</v>
      </c>
      <c r="DY436" s="96" t="s">
        <v>432</v>
      </c>
      <c r="DZ436" s="96" t="s">
        <v>432</v>
      </c>
      <c r="EA436" s="96" t="s">
        <v>432</v>
      </c>
      <c r="EB436" s="96" t="s">
        <v>432</v>
      </c>
      <c r="EC436" s="96" t="s">
        <v>432</v>
      </c>
      <c r="ED436" s="119" t="str">
        <f t="shared" si="45"/>
        <v/>
      </c>
      <c r="EE436" s="119" t="str">
        <f t="shared" si="46"/>
        <v/>
      </c>
      <c r="EF436" s="119" t="str">
        <f t="shared" si="47"/>
        <v/>
      </c>
      <c r="EG436" s="96"/>
      <c r="EH436" s="96" t="str">
        <f t="shared" si="28"/>
        <v/>
      </c>
      <c r="EI436" s="96" t="str">
        <f t="shared" si="29"/>
        <v/>
      </c>
      <c r="EJ436" s="96" t="str">
        <f t="shared" si="30"/>
        <v/>
      </c>
      <c r="EK436" s="96" t="str">
        <f t="shared" si="31"/>
        <v/>
      </c>
      <c r="EL436" s="96" t="str">
        <f t="shared" si="32"/>
        <v/>
      </c>
      <c r="EM436" s="96" t="str">
        <f t="shared" si="33"/>
        <v/>
      </c>
      <c r="EN436" s="96"/>
      <c r="EO436" s="96"/>
      <c r="EP436" s="96" t="str">
        <f>IF(DQ436="","",IF(OR(営業ASM設定管理!$BB$54="",営業ASM設定管理!$BB$54=0,営業ASM設定管理!$BE$54=0),"",営業ASM設定管理!$BB$54))</f>
        <v/>
      </c>
      <c r="EQ436" s="96" t="str">
        <f t="shared" si="34"/>
        <v/>
      </c>
      <c r="ER436" s="96" t="str">
        <f t="shared" si="35"/>
        <v/>
      </c>
      <c r="ES436" s="96" t="str">
        <f t="shared" si="36"/>
        <v/>
      </c>
      <c r="ET436" s="96" t="str">
        <f t="shared" si="37"/>
        <v/>
      </c>
      <c r="EU436" s="96" t="str">
        <f t="shared" si="38"/>
        <v/>
      </c>
      <c r="EV436" s="96" t="str">
        <f t="shared" si="39"/>
        <v/>
      </c>
      <c r="EW436" s="96" t="str">
        <f t="shared" si="40"/>
        <v/>
      </c>
      <c r="EX436" s="96" t="str">
        <f t="shared" si="41"/>
        <v/>
      </c>
      <c r="EY436" s="96" t="str">
        <f t="shared" si="42"/>
        <v/>
      </c>
      <c r="EZ436" s="96" t="str">
        <f t="shared" si="43"/>
        <v/>
      </c>
      <c r="FA436" s="96" t="str">
        <f t="shared" si="44"/>
        <v/>
      </c>
      <c r="FB436" s="96" t="str">
        <f t="shared" si="48"/>
        <v/>
      </c>
      <c r="FC436" s="96" t="s">
        <v>432</v>
      </c>
      <c r="IA436" s="105"/>
      <c r="IB436" s="86"/>
      <c r="IC436" s="86"/>
      <c r="ID436" s="86"/>
      <c r="IE436" s="86"/>
      <c r="IF436" s="86"/>
      <c r="IG436" s="86"/>
      <c r="IH436" s="86"/>
      <c r="II436" s="86"/>
      <c r="IJ436" s="86"/>
      <c r="IK436" s="86"/>
      <c r="IL436" s="86"/>
      <c r="IM436" s="86"/>
      <c r="IN436" s="86"/>
      <c r="IO436" s="86"/>
      <c r="IP436" s="86"/>
      <c r="IQ436" s="86"/>
      <c r="IR436" s="86"/>
      <c r="IS436" s="86"/>
      <c r="IT436" s="86"/>
      <c r="IU436" s="86"/>
      <c r="IV436" s="106"/>
      <c r="IY436" s="47"/>
      <c r="IZ436" s="17"/>
      <c r="JA436" s="17"/>
      <c r="JB436" s="17"/>
      <c r="JC436" s="17"/>
      <c r="JD436" s="17"/>
      <c r="JE436" s="17"/>
      <c r="JF436" s="17"/>
      <c r="JG436" s="17"/>
      <c r="JH436" s="17"/>
      <c r="JI436" s="17"/>
      <c r="JJ436" s="17"/>
      <c r="JK436" s="17"/>
      <c r="JL436" s="17"/>
      <c r="JM436" s="17"/>
      <c r="JN436" s="17"/>
      <c r="JO436" s="17"/>
      <c r="JP436" s="17"/>
      <c r="JQ436" s="17"/>
      <c r="JR436" s="17"/>
      <c r="JS436" s="17"/>
      <c r="JT436" s="17"/>
      <c r="JU436" s="17"/>
      <c r="JV436" s="17"/>
      <c r="JW436" s="17"/>
      <c r="JX436" s="17"/>
      <c r="JY436" s="17"/>
      <c r="JZ436" s="17"/>
      <c r="KA436" s="17"/>
      <c r="KB436" s="17"/>
      <c r="KC436" s="17"/>
      <c r="KD436" s="17"/>
      <c r="KE436" s="17"/>
      <c r="KF436" s="29"/>
    </row>
    <row r="437" spans="10:292" ht="30" customHeight="1" x14ac:dyDescent="0.45">
      <c r="J437" s="84"/>
      <c r="K437" s="122">
        <v>37</v>
      </c>
      <c r="L437" s="590"/>
      <c r="M437" s="590"/>
      <c r="N437" s="590"/>
      <c r="O437" s="590"/>
      <c r="P437" s="590"/>
      <c r="Q437" s="590"/>
      <c r="R437" s="593"/>
      <c r="S437" s="593"/>
      <c r="T437" s="590"/>
      <c r="U437" s="590"/>
      <c r="V437" s="590"/>
      <c r="W437" s="590"/>
      <c r="X437" s="590"/>
      <c r="Y437" s="590"/>
      <c r="Z437" s="590"/>
      <c r="AA437" s="590"/>
      <c r="AB437" s="590"/>
      <c r="AC437" s="590"/>
      <c r="AD437" s="590"/>
      <c r="AE437" s="590"/>
      <c r="AF437" s="590"/>
      <c r="AG437" s="590"/>
      <c r="AH437" s="590"/>
      <c r="AI437" s="590"/>
      <c r="AJ437" s="590"/>
      <c r="AK437" s="590"/>
      <c r="AL437" s="590"/>
      <c r="AM437" s="590"/>
      <c r="AN437" s="590"/>
      <c r="AO437" s="590"/>
      <c r="AP437" s="590"/>
      <c r="AQ437" s="590"/>
      <c r="AR437" s="590"/>
      <c r="AS437" s="590"/>
      <c r="AT437" s="590"/>
      <c r="AU437" s="590"/>
      <c r="AV437" s="590"/>
      <c r="AW437" s="504"/>
      <c r="AX437" s="504"/>
      <c r="AY437" s="504"/>
      <c r="AZ437" s="504"/>
      <c r="BA437" s="504"/>
      <c r="BB437" s="504"/>
      <c r="BC437" s="504"/>
      <c r="BD437" s="504"/>
      <c r="BE437" s="504"/>
      <c r="BF437" s="490"/>
      <c r="BG437" s="490"/>
      <c r="BH437" s="490"/>
      <c r="DQ437" s="96" t="str">
        <f t="shared" si="27"/>
        <v/>
      </c>
      <c r="DR437" s="96" t="s">
        <v>432</v>
      </c>
      <c r="DS437" s="96"/>
      <c r="DT437" s="96"/>
      <c r="DU437" s="96" t="s">
        <v>432</v>
      </c>
      <c r="DV437" s="96" t="s">
        <v>432</v>
      </c>
      <c r="DW437" s="96" t="s">
        <v>432</v>
      </c>
      <c r="DX437" s="96" t="s">
        <v>432</v>
      </c>
      <c r="DY437" s="96" t="s">
        <v>432</v>
      </c>
      <c r="DZ437" s="96" t="s">
        <v>432</v>
      </c>
      <c r="EA437" s="96" t="s">
        <v>432</v>
      </c>
      <c r="EB437" s="96" t="s">
        <v>432</v>
      </c>
      <c r="EC437" s="96" t="s">
        <v>432</v>
      </c>
      <c r="ED437" s="119" t="str">
        <f t="shared" si="45"/>
        <v/>
      </c>
      <c r="EE437" s="119" t="str">
        <f t="shared" si="46"/>
        <v/>
      </c>
      <c r="EF437" s="119" t="str">
        <f t="shared" si="47"/>
        <v/>
      </c>
      <c r="EG437" s="96"/>
      <c r="EH437" s="96" t="str">
        <f t="shared" si="28"/>
        <v/>
      </c>
      <c r="EI437" s="96" t="str">
        <f t="shared" si="29"/>
        <v/>
      </c>
      <c r="EJ437" s="96" t="str">
        <f t="shared" si="30"/>
        <v/>
      </c>
      <c r="EK437" s="96" t="str">
        <f t="shared" si="31"/>
        <v/>
      </c>
      <c r="EL437" s="96" t="str">
        <f t="shared" si="32"/>
        <v/>
      </c>
      <c r="EM437" s="96" t="str">
        <f t="shared" si="33"/>
        <v/>
      </c>
      <c r="EN437" s="96"/>
      <c r="EO437" s="96"/>
      <c r="EP437" s="96" t="str">
        <f>IF(DQ437="","",IF(OR(営業ASM設定管理!$BB$54="",営業ASM設定管理!$BB$54=0,営業ASM設定管理!$BE$54=0),"",営業ASM設定管理!$BB$54))</f>
        <v/>
      </c>
      <c r="EQ437" s="96" t="str">
        <f t="shared" si="34"/>
        <v/>
      </c>
      <c r="ER437" s="96" t="str">
        <f t="shared" si="35"/>
        <v/>
      </c>
      <c r="ES437" s="96" t="str">
        <f t="shared" si="36"/>
        <v/>
      </c>
      <c r="ET437" s="96" t="str">
        <f t="shared" si="37"/>
        <v/>
      </c>
      <c r="EU437" s="96" t="str">
        <f t="shared" si="38"/>
        <v/>
      </c>
      <c r="EV437" s="96" t="str">
        <f t="shared" si="39"/>
        <v/>
      </c>
      <c r="EW437" s="96" t="str">
        <f t="shared" si="40"/>
        <v/>
      </c>
      <c r="EX437" s="96" t="str">
        <f t="shared" si="41"/>
        <v/>
      </c>
      <c r="EY437" s="96" t="str">
        <f t="shared" si="42"/>
        <v/>
      </c>
      <c r="EZ437" s="96" t="str">
        <f t="shared" si="43"/>
        <v/>
      </c>
      <c r="FA437" s="96" t="str">
        <f t="shared" si="44"/>
        <v/>
      </c>
      <c r="FB437" s="96" t="str">
        <f t="shared" si="48"/>
        <v/>
      </c>
      <c r="FC437" s="96" t="s">
        <v>432</v>
      </c>
      <c r="IA437" s="105"/>
      <c r="IB437" s="86"/>
      <c r="IC437" s="86"/>
      <c r="ID437" s="86"/>
      <c r="IE437" s="86"/>
      <c r="IF437" s="86"/>
      <c r="IG437" s="86"/>
      <c r="IH437" s="86"/>
      <c r="II437" s="86"/>
      <c r="IJ437" s="86"/>
      <c r="IK437" s="86"/>
      <c r="IL437" s="86"/>
      <c r="IM437" s="86"/>
      <c r="IN437" s="86"/>
      <c r="IO437" s="86"/>
      <c r="IP437" s="86"/>
      <c r="IQ437" s="86"/>
      <c r="IR437" s="86"/>
      <c r="IS437" s="86"/>
      <c r="IT437" s="86"/>
      <c r="IU437" s="86"/>
      <c r="IV437" s="106"/>
    </row>
    <row r="438" spans="10:292" ht="30" customHeight="1" x14ac:dyDescent="0.45">
      <c r="J438" s="84"/>
      <c r="K438" s="122">
        <v>38</v>
      </c>
      <c r="L438" s="590"/>
      <c r="M438" s="590"/>
      <c r="N438" s="590"/>
      <c r="O438" s="590"/>
      <c r="P438" s="590"/>
      <c r="Q438" s="590"/>
      <c r="R438" s="593"/>
      <c r="S438" s="593"/>
      <c r="T438" s="590"/>
      <c r="U438" s="590"/>
      <c r="V438" s="590"/>
      <c r="W438" s="590"/>
      <c r="X438" s="590"/>
      <c r="Y438" s="590"/>
      <c r="Z438" s="590"/>
      <c r="AA438" s="590"/>
      <c r="AB438" s="590"/>
      <c r="AC438" s="590"/>
      <c r="AD438" s="590"/>
      <c r="AE438" s="590"/>
      <c r="AF438" s="590"/>
      <c r="AG438" s="590"/>
      <c r="AH438" s="590"/>
      <c r="AI438" s="590"/>
      <c r="AJ438" s="590"/>
      <c r="AK438" s="590"/>
      <c r="AL438" s="590"/>
      <c r="AM438" s="590"/>
      <c r="AN438" s="590"/>
      <c r="AO438" s="590"/>
      <c r="AP438" s="590"/>
      <c r="AQ438" s="590"/>
      <c r="AR438" s="590"/>
      <c r="AS438" s="590"/>
      <c r="AT438" s="590"/>
      <c r="AU438" s="590"/>
      <c r="AV438" s="590"/>
      <c r="AW438" s="504"/>
      <c r="AX438" s="504"/>
      <c r="AY438" s="504"/>
      <c r="AZ438" s="504"/>
      <c r="BA438" s="504"/>
      <c r="BB438" s="504"/>
      <c r="BC438" s="504"/>
      <c r="BD438" s="504"/>
      <c r="BE438" s="504"/>
      <c r="BF438" s="490"/>
      <c r="BG438" s="490"/>
      <c r="BH438" s="490"/>
      <c r="DQ438" s="96" t="str">
        <f t="shared" si="27"/>
        <v/>
      </c>
      <c r="DR438" s="96" t="s">
        <v>432</v>
      </c>
      <c r="DS438" s="96"/>
      <c r="DT438" s="96"/>
      <c r="DU438" s="96" t="s">
        <v>432</v>
      </c>
      <c r="DV438" s="96" t="s">
        <v>432</v>
      </c>
      <c r="DW438" s="96" t="s">
        <v>432</v>
      </c>
      <c r="DX438" s="96" t="s">
        <v>432</v>
      </c>
      <c r="DY438" s="96" t="s">
        <v>432</v>
      </c>
      <c r="DZ438" s="96" t="s">
        <v>432</v>
      </c>
      <c r="EA438" s="96" t="s">
        <v>432</v>
      </c>
      <c r="EB438" s="96" t="s">
        <v>432</v>
      </c>
      <c r="EC438" s="96" t="s">
        <v>432</v>
      </c>
      <c r="ED438" s="119" t="str">
        <f t="shared" si="45"/>
        <v/>
      </c>
      <c r="EE438" s="119" t="str">
        <f t="shared" si="46"/>
        <v/>
      </c>
      <c r="EF438" s="119" t="str">
        <f t="shared" si="47"/>
        <v/>
      </c>
      <c r="EG438" s="96"/>
      <c r="EH438" s="96" t="str">
        <f t="shared" si="28"/>
        <v/>
      </c>
      <c r="EI438" s="96" t="str">
        <f t="shared" si="29"/>
        <v/>
      </c>
      <c r="EJ438" s="96" t="str">
        <f t="shared" si="30"/>
        <v/>
      </c>
      <c r="EK438" s="96" t="str">
        <f t="shared" si="31"/>
        <v/>
      </c>
      <c r="EL438" s="96" t="str">
        <f t="shared" si="32"/>
        <v/>
      </c>
      <c r="EM438" s="96" t="str">
        <f t="shared" si="33"/>
        <v/>
      </c>
      <c r="EN438" s="96"/>
      <c r="EO438" s="96"/>
      <c r="EP438" s="96" t="str">
        <f>IF(DQ438="","",IF(OR(営業ASM設定管理!$BB$54="",営業ASM設定管理!$BB$54=0,営業ASM設定管理!$BE$54=0),"",営業ASM設定管理!$BB$54))</f>
        <v/>
      </c>
      <c r="EQ438" s="96" t="str">
        <f t="shared" si="34"/>
        <v/>
      </c>
      <c r="ER438" s="96" t="str">
        <f t="shared" si="35"/>
        <v/>
      </c>
      <c r="ES438" s="96" t="str">
        <f t="shared" si="36"/>
        <v/>
      </c>
      <c r="ET438" s="96" t="str">
        <f t="shared" si="37"/>
        <v/>
      </c>
      <c r="EU438" s="96" t="str">
        <f t="shared" si="38"/>
        <v/>
      </c>
      <c r="EV438" s="96" t="str">
        <f t="shared" si="39"/>
        <v/>
      </c>
      <c r="EW438" s="96" t="str">
        <f t="shared" si="40"/>
        <v/>
      </c>
      <c r="EX438" s="96" t="str">
        <f t="shared" si="41"/>
        <v/>
      </c>
      <c r="EY438" s="96" t="str">
        <f t="shared" si="42"/>
        <v/>
      </c>
      <c r="EZ438" s="96" t="str">
        <f t="shared" si="43"/>
        <v/>
      </c>
      <c r="FA438" s="96" t="str">
        <f t="shared" si="44"/>
        <v/>
      </c>
      <c r="FB438" s="96" t="str">
        <f t="shared" si="48"/>
        <v/>
      </c>
      <c r="FC438" s="96" t="s">
        <v>432</v>
      </c>
      <c r="IA438" s="105"/>
      <c r="IB438" s="86"/>
      <c r="IC438" s="86"/>
      <c r="ID438" s="86"/>
      <c r="IE438" s="86"/>
      <c r="IF438" s="86"/>
      <c r="IG438" s="86"/>
      <c r="IH438" s="86"/>
      <c r="II438" s="86"/>
      <c r="IJ438" s="86"/>
      <c r="IK438" s="86"/>
      <c r="IL438" s="86"/>
      <c r="IM438" s="86"/>
      <c r="IN438" s="86"/>
      <c r="IO438" s="86"/>
      <c r="IP438" s="86"/>
      <c r="IQ438" s="86"/>
      <c r="IR438" s="86"/>
      <c r="IS438" s="86"/>
      <c r="IT438" s="86"/>
      <c r="IU438" s="86"/>
      <c r="IV438" s="106"/>
    </row>
    <row r="439" spans="10:292" ht="30" customHeight="1" x14ac:dyDescent="0.45">
      <c r="J439" s="84"/>
      <c r="K439" s="122">
        <v>39</v>
      </c>
      <c r="L439" s="590"/>
      <c r="M439" s="590"/>
      <c r="N439" s="590"/>
      <c r="O439" s="590"/>
      <c r="P439" s="590"/>
      <c r="Q439" s="590"/>
      <c r="R439" s="593"/>
      <c r="S439" s="593"/>
      <c r="T439" s="590"/>
      <c r="U439" s="590"/>
      <c r="V439" s="590"/>
      <c r="W439" s="590"/>
      <c r="X439" s="590"/>
      <c r="Y439" s="590"/>
      <c r="Z439" s="590"/>
      <c r="AA439" s="590"/>
      <c r="AB439" s="590"/>
      <c r="AC439" s="590"/>
      <c r="AD439" s="590"/>
      <c r="AE439" s="590"/>
      <c r="AF439" s="590"/>
      <c r="AG439" s="590"/>
      <c r="AH439" s="590"/>
      <c r="AI439" s="590"/>
      <c r="AJ439" s="590"/>
      <c r="AK439" s="590"/>
      <c r="AL439" s="590"/>
      <c r="AM439" s="590"/>
      <c r="AN439" s="590"/>
      <c r="AO439" s="590"/>
      <c r="AP439" s="590"/>
      <c r="AQ439" s="590"/>
      <c r="AR439" s="590"/>
      <c r="AS439" s="590"/>
      <c r="AT439" s="590"/>
      <c r="AU439" s="590"/>
      <c r="AV439" s="590"/>
      <c r="AW439" s="504"/>
      <c r="AX439" s="504"/>
      <c r="AY439" s="504"/>
      <c r="AZ439" s="504"/>
      <c r="BA439" s="504"/>
      <c r="BB439" s="504"/>
      <c r="BC439" s="504"/>
      <c r="BD439" s="504"/>
      <c r="BE439" s="504"/>
      <c r="BF439" s="490"/>
      <c r="BG439" s="490"/>
      <c r="BH439" s="490"/>
      <c r="DQ439" s="96" t="str">
        <f t="shared" si="27"/>
        <v/>
      </c>
      <c r="DR439" s="96" t="s">
        <v>432</v>
      </c>
      <c r="DS439" s="96"/>
      <c r="DT439" s="96"/>
      <c r="DU439" s="96" t="s">
        <v>432</v>
      </c>
      <c r="DV439" s="96" t="s">
        <v>432</v>
      </c>
      <c r="DW439" s="96" t="s">
        <v>432</v>
      </c>
      <c r="DX439" s="96" t="s">
        <v>432</v>
      </c>
      <c r="DY439" s="96" t="s">
        <v>432</v>
      </c>
      <c r="DZ439" s="96" t="s">
        <v>432</v>
      </c>
      <c r="EA439" s="96" t="s">
        <v>432</v>
      </c>
      <c r="EB439" s="96" t="s">
        <v>432</v>
      </c>
      <c r="EC439" s="96" t="s">
        <v>432</v>
      </c>
      <c r="ED439" s="119" t="str">
        <f t="shared" si="45"/>
        <v/>
      </c>
      <c r="EE439" s="119" t="str">
        <f t="shared" si="46"/>
        <v/>
      </c>
      <c r="EF439" s="119" t="str">
        <f t="shared" si="47"/>
        <v/>
      </c>
      <c r="EG439" s="96"/>
      <c r="EH439" s="96" t="str">
        <f t="shared" si="28"/>
        <v/>
      </c>
      <c r="EI439" s="96" t="str">
        <f t="shared" si="29"/>
        <v/>
      </c>
      <c r="EJ439" s="96" t="str">
        <f t="shared" si="30"/>
        <v/>
      </c>
      <c r="EK439" s="96" t="str">
        <f t="shared" si="31"/>
        <v/>
      </c>
      <c r="EL439" s="96" t="str">
        <f t="shared" si="32"/>
        <v/>
      </c>
      <c r="EM439" s="96" t="str">
        <f t="shared" si="33"/>
        <v/>
      </c>
      <c r="EN439" s="96"/>
      <c r="EO439" s="96"/>
      <c r="EP439" s="96" t="str">
        <f>IF(DQ439="","",IF(OR(営業ASM設定管理!$BB$54="",営業ASM設定管理!$BB$54=0,営業ASM設定管理!$BE$54=0),"",営業ASM設定管理!$BB$54))</f>
        <v/>
      </c>
      <c r="EQ439" s="96" t="str">
        <f t="shared" si="34"/>
        <v/>
      </c>
      <c r="ER439" s="96" t="str">
        <f t="shared" si="35"/>
        <v/>
      </c>
      <c r="ES439" s="96" t="str">
        <f t="shared" si="36"/>
        <v/>
      </c>
      <c r="ET439" s="96" t="str">
        <f t="shared" si="37"/>
        <v/>
      </c>
      <c r="EU439" s="96" t="str">
        <f t="shared" si="38"/>
        <v/>
      </c>
      <c r="EV439" s="96" t="str">
        <f t="shared" si="39"/>
        <v/>
      </c>
      <c r="EW439" s="96" t="str">
        <f t="shared" si="40"/>
        <v/>
      </c>
      <c r="EX439" s="96" t="str">
        <f t="shared" si="41"/>
        <v/>
      </c>
      <c r="EY439" s="96" t="str">
        <f t="shared" si="42"/>
        <v/>
      </c>
      <c r="EZ439" s="96" t="str">
        <f t="shared" si="43"/>
        <v/>
      </c>
      <c r="FA439" s="96" t="str">
        <f t="shared" si="44"/>
        <v/>
      </c>
      <c r="FB439" s="96" t="str">
        <f t="shared" si="48"/>
        <v/>
      </c>
      <c r="FC439" s="96" t="s">
        <v>432</v>
      </c>
      <c r="IA439" s="105"/>
      <c r="IB439" s="86"/>
      <c r="IC439" s="86"/>
      <c r="ID439" s="86"/>
      <c r="IE439" s="86"/>
      <c r="IF439" s="86"/>
      <c r="IG439" s="86"/>
      <c r="IH439" s="86"/>
      <c r="II439" s="86"/>
      <c r="IJ439" s="86"/>
      <c r="IK439" s="86"/>
      <c r="IL439" s="86"/>
      <c r="IM439" s="86"/>
      <c r="IN439" s="86"/>
      <c r="IO439" s="86"/>
      <c r="IP439" s="86"/>
      <c r="IQ439" s="86"/>
      <c r="IR439" s="86"/>
      <c r="IS439" s="86"/>
      <c r="IT439" s="86"/>
      <c r="IU439" s="86"/>
      <c r="IV439" s="106"/>
    </row>
    <row r="440" spans="10:292" ht="30" customHeight="1" x14ac:dyDescent="0.45">
      <c r="J440" s="84"/>
      <c r="K440" s="122">
        <v>40</v>
      </c>
      <c r="L440" s="590"/>
      <c r="M440" s="590"/>
      <c r="N440" s="590"/>
      <c r="O440" s="590"/>
      <c r="P440" s="590"/>
      <c r="Q440" s="590"/>
      <c r="R440" s="593"/>
      <c r="S440" s="593"/>
      <c r="T440" s="590"/>
      <c r="U440" s="590"/>
      <c r="V440" s="590"/>
      <c r="W440" s="590"/>
      <c r="X440" s="590"/>
      <c r="Y440" s="590"/>
      <c r="Z440" s="590"/>
      <c r="AA440" s="590"/>
      <c r="AB440" s="590"/>
      <c r="AC440" s="590"/>
      <c r="AD440" s="590"/>
      <c r="AE440" s="590"/>
      <c r="AF440" s="590"/>
      <c r="AG440" s="590"/>
      <c r="AH440" s="590"/>
      <c r="AI440" s="590"/>
      <c r="AJ440" s="590"/>
      <c r="AK440" s="590"/>
      <c r="AL440" s="590"/>
      <c r="AM440" s="590"/>
      <c r="AN440" s="590"/>
      <c r="AO440" s="590"/>
      <c r="AP440" s="590"/>
      <c r="AQ440" s="590"/>
      <c r="AR440" s="590"/>
      <c r="AS440" s="590"/>
      <c r="AT440" s="590"/>
      <c r="AU440" s="590"/>
      <c r="AV440" s="590"/>
      <c r="AW440" s="504"/>
      <c r="AX440" s="504"/>
      <c r="AY440" s="504"/>
      <c r="AZ440" s="504"/>
      <c r="BA440" s="504"/>
      <c r="BB440" s="504"/>
      <c r="BC440" s="504"/>
      <c r="BD440" s="504"/>
      <c r="BE440" s="504"/>
      <c r="BF440" s="490"/>
      <c r="BG440" s="490"/>
      <c r="BH440" s="490"/>
      <c r="DQ440" s="96" t="str">
        <f t="shared" si="27"/>
        <v/>
      </c>
      <c r="DR440" s="96" t="s">
        <v>432</v>
      </c>
      <c r="DS440" s="96"/>
      <c r="DT440" s="96"/>
      <c r="DU440" s="96" t="s">
        <v>432</v>
      </c>
      <c r="DV440" s="96" t="s">
        <v>432</v>
      </c>
      <c r="DW440" s="96" t="s">
        <v>432</v>
      </c>
      <c r="DX440" s="96" t="s">
        <v>432</v>
      </c>
      <c r="DY440" s="96" t="s">
        <v>432</v>
      </c>
      <c r="DZ440" s="96" t="s">
        <v>432</v>
      </c>
      <c r="EA440" s="96" t="s">
        <v>432</v>
      </c>
      <c r="EB440" s="96" t="s">
        <v>432</v>
      </c>
      <c r="EC440" s="96" t="s">
        <v>432</v>
      </c>
      <c r="ED440" s="119" t="str">
        <f t="shared" si="45"/>
        <v/>
      </c>
      <c r="EE440" s="119" t="str">
        <f t="shared" si="46"/>
        <v/>
      </c>
      <c r="EF440" s="119" t="str">
        <f t="shared" si="47"/>
        <v/>
      </c>
      <c r="EG440" s="96"/>
      <c r="EH440" s="96" t="str">
        <f t="shared" si="28"/>
        <v/>
      </c>
      <c r="EI440" s="96" t="str">
        <f t="shared" si="29"/>
        <v/>
      </c>
      <c r="EJ440" s="96" t="str">
        <f t="shared" si="30"/>
        <v/>
      </c>
      <c r="EK440" s="96" t="str">
        <f t="shared" si="31"/>
        <v/>
      </c>
      <c r="EL440" s="96" t="str">
        <f t="shared" si="32"/>
        <v/>
      </c>
      <c r="EM440" s="96" t="str">
        <f t="shared" si="33"/>
        <v/>
      </c>
      <c r="EN440" s="96"/>
      <c r="EO440" s="96"/>
      <c r="EP440" s="96" t="str">
        <f>IF(DQ440="","",IF(OR(営業ASM設定管理!$BB$54="",営業ASM設定管理!$BB$54=0,営業ASM設定管理!$BE$54=0),"",営業ASM設定管理!$BB$54))</f>
        <v/>
      </c>
      <c r="EQ440" s="96" t="str">
        <f t="shared" si="34"/>
        <v/>
      </c>
      <c r="ER440" s="96" t="str">
        <f t="shared" si="35"/>
        <v/>
      </c>
      <c r="ES440" s="96" t="str">
        <f t="shared" si="36"/>
        <v/>
      </c>
      <c r="ET440" s="96" t="str">
        <f t="shared" si="37"/>
        <v/>
      </c>
      <c r="EU440" s="96" t="str">
        <f t="shared" si="38"/>
        <v/>
      </c>
      <c r="EV440" s="96" t="str">
        <f t="shared" si="39"/>
        <v/>
      </c>
      <c r="EW440" s="96" t="str">
        <f t="shared" si="40"/>
        <v/>
      </c>
      <c r="EX440" s="96" t="str">
        <f t="shared" si="41"/>
        <v/>
      </c>
      <c r="EY440" s="96" t="str">
        <f t="shared" si="42"/>
        <v/>
      </c>
      <c r="EZ440" s="96" t="str">
        <f t="shared" si="43"/>
        <v/>
      </c>
      <c r="FA440" s="96" t="str">
        <f t="shared" si="44"/>
        <v/>
      </c>
      <c r="FB440" s="96" t="str">
        <f t="shared" si="48"/>
        <v/>
      </c>
      <c r="FC440" s="96" t="s">
        <v>432</v>
      </c>
      <c r="IA440" s="105"/>
      <c r="IB440" s="86"/>
      <c r="IC440" s="86"/>
      <c r="ID440" s="86"/>
      <c r="IE440" s="86"/>
      <c r="IF440" s="86"/>
      <c r="IG440" s="86"/>
      <c r="IH440" s="86"/>
      <c r="II440" s="86"/>
      <c r="IJ440" s="86"/>
      <c r="IK440" s="86"/>
      <c r="IL440" s="86"/>
      <c r="IM440" s="86"/>
      <c r="IN440" s="86"/>
      <c r="IO440" s="86"/>
      <c r="IP440" s="86"/>
      <c r="IQ440" s="86"/>
      <c r="IR440" s="86"/>
      <c r="IS440" s="86"/>
      <c r="IT440" s="86"/>
      <c r="IU440" s="86"/>
      <c r="IV440" s="106"/>
    </row>
    <row r="441" spans="10:292" ht="30" customHeight="1" x14ac:dyDescent="0.45">
      <c r="J441" s="84"/>
      <c r="K441" s="122">
        <v>41</v>
      </c>
      <c r="L441" s="590"/>
      <c r="M441" s="590"/>
      <c r="N441" s="590"/>
      <c r="O441" s="590"/>
      <c r="P441" s="590"/>
      <c r="Q441" s="590"/>
      <c r="R441" s="593"/>
      <c r="S441" s="593"/>
      <c r="T441" s="590"/>
      <c r="U441" s="590"/>
      <c r="V441" s="590"/>
      <c r="W441" s="590"/>
      <c r="X441" s="590"/>
      <c r="Y441" s="590"/>
      <c r="Z441" s="590"/>
      <c r="AA441" s="590"/>
      <c r="AB441" s="590"/>
      <c r="AC441" s="590"/>
      <c r="AD441" s="590"/>
      <c r="AE441" s="590"/>
      <c r="AF441" s="590"/>
      <c r="AG441" s="590"/>
      <c r="AH441" s="590"/>
      <c r="AI441" s="590"/>
      <c r="AJ441" s="590"/>
      <c r="AK441" s="590"/>
      <c r="AL441" s="590"/>
      <c r="AM441" s="590"/>
      <c r="AN441" s="590"/>
      <c r="AO441" s="590"/>
      <c r="AP441" s="590"/>
      <c r="AQ441" s="590"/>
      <c r="AR441" s="590"/>
      <c r="AS441" s="590"/>
      <c r="AT441" s="590"/>
      <c r="AU441" s="590"/>
      <c r="AV441" s="590"/>
      <c r="AW441" s="504"/>
      <c r="AX441" s="504"/>
      <c r="AY441" s="504"/>
      <c r="AZ441" s="504"/>
      <c r="BA441" s="504"/>
      <c r="BB441" s="504"/>
      <c r="BC441" s="504"/>
      <c r="BD441" s="504"/>
      <c r="BE441" s="504"/>
      <c r="BF441" s="490"/>
      <c r="BG441" s="490"/>
      <c r="BH441" s="490"/>
      <c r="DQ441" s="96" t="str">
        <f t="shared" si="27"/>
        <v/>
      </c>
      <c r="DR441" s="96" t="s">
        <v>432</v>
      </c>
      <c r="DS441" s="96"/>
      <c r="DT441" s="96"/>
      <c r="DU441" s="96" t="s">
        <v>432</v>
      </c>
      <c r="DV441" s="96" t="s">
        <v>432</v>
      </c>
      <c r="DW441" s="96" t="s">
        <v>432</v>
      </c>
      <c r="DX441" s="96" t="s">
        <v>432</v>
      </c>
      <c r="DY441" s="96" t="s">
        <v>432</v>
      </c>
      <c r="DZ441" s="96" t="s">
        <v>432</v>
      </c>
      <c r="EA441" s="96" t="s">
        <v>432</v>
      </c>
      <c r="EB441" s="96" t="s">
        <v>432</v>
      </c>
      <c r="EC441" s="96" t="s">
        <v>432</v>
      </c>
      <c r="ED441" s="119" t="str">
        <f t="shared" si="45"/>
        <v/>
      </c>
      <c r="EE441" s="119" t="str">
        <f t="shared" si="46"/>
        <v/>
      </c>
      <c r="EF441" s="119" t="str">
        <f t="shared" si="47"/>
        <v/>
      </c>
      <c r="EG441" s="96"/>
      <c r="EH441" s="96" t="str">
        <f t="shared" si="28"/>
        <v/>
      </c>
      <c r="EI441" s="96" t="str">
        <f t="shared" si="29"/>
        <v/>
      </c>
      <c r="EJ441" s="96" t="str">
        <f t="shared" si="30"/>
        <v/>
      </c>
      <c r="EK441" s="96" t="str">
        <f t="shared" si="31"/>
        <v/>
      </c>
      <c r="EL441" s="96" t="str">
        <f t="shared" si="32"/>
        <v/>
      </c>
      <c r="EM441" s="96" t="str">
        <f t="shared" si="33"/>
        <v/>
      </c>
      <c r="EN441" s="96"/>
      <c r="EO441" s="96"/>
      <c r="EP441" s="96" t="str">
        <f>IF(DQ441="","",IF(OR(営業ASM設定管理!$BB$54="",営業ASM設定管理!$BB$54=0,営業ASM設定管理!$BE$54=0),"",営業ASM設定管理!$BB$54))</f>
        <v/>
      </c>
      <c r="EQ441" s="96" t="str">
        <f t="shared" si="34"/>
        <v/>
      </c>
      <c r="ER441" s="96" t="str">
        <f t="shared" si="35"/>
        <v/>
      </c>
      <c r="ES441" s="96" t="str">
        <f t="shared" si="36"/>
        <v/>
      </c>
      <c r="ET441" s="96" t="str">
        <f t="shared" si="37"/>
        <v/>
      </c>
      <c r="EU441" s="96" t="str">
        <f t="shared" si="38"/>
        <v/>
      </c>
      <c r="EV441" s="96" t="str">
        <f t="shared" si="39"/>
        <v/>
      </c>
      <c r="EW441" s="96" t="str">
        <f t="shared" si="40"/>
        <v/>
      </c>
      <c r="EX441" s="96" t="str">
        <f t="shared" si="41"/>
        <v/>
      </c>
      <c r="EY441" s="96" t="str">
        <f t="shared" si="42"/>
        <v/>
      </c>
      <c r="EZ441" s="96" t="str">
        <f t="shared" si="43"/>
        <v/>
      </c>
      <c r="FA441" s="96" t="str">
        <f t="shared" si="44"/>
        <v/>
      </c>
      <c r="FB441" s="96" t="str">
        <f t="shared" si="48"/>
        <v/>
      </c>
      <c r="FC441" s="96" t="s">
        <v>432</v>
      </c>
      <c r="IA441" s="105"/>
      <c r="IB441" s="86"/>
      <c r="IC441" s="86"/>
      <c r="ID441" s="86"/>
      <c r="IE441" s="86"/>
      <c r="IF441" s="86"/>
      <c r="IG441" s="86"/>
      <c r="IH441" s="86"/>
      <c r="II441" s="86"/>
      <c r="IJ441" s="86"/>
      <c r="IK441" s="86"/>
      <c r="IL441" s="86"/>
      <c r="IM441" s="86"/>
      <c r="IN441" s="86"/>
      <c r="IO441" s="86"/>
      <c r="IP441" s="86"/>
      <c r="IQ441" s="86"/>
      <c r="IR441" s="86"/>
      <c r="IS441" s="86"/>
      <c r="IT441" s="86"/>
      <c r="IU441" s="86"/>
      <c r="IV441" s="106"/>
    </row>
    <row r="442" spans="10:292" ht="30" customHeight="1" x14ac:dyDescent="0.45">
      <c r="J442" s="84"/>
      <c r="K442" s="122">
        <v>42</v>
      </c>
      <c r="L442" s="590"/>
      <c r="M442" s="590"/>
      <c r="N442" s="590"/>
      <c r="O442" s="590"/>
      <c r="P442" s="590"/>
      <c r="Q442" s="590"/>
      <c r="R442" s="593"/>
      <c r="S442" s="593"/>
      <c r="T442" s="590"/>
      <c r="U442" s="590"/>
      <c r="V442" s="590"/>
      <c r="W442" s="590"/>
      <c r="X442" s="590"/>
      <c r="Y442" s="590"/>
      <c r="Z442" s="590"/>
      <c r="AA442" s="590"/>
      <c r="AB442" s="590"/>
      <c r="AC442" s="590"/>
      <c r="AD442" s="590"/>
      <c r="AE442" s="590"/>
      <c r="AF442" s="590"/>
      <c r="AG442" s="590"/>
      <c r="AH442" s="590"/>
      <c r="AI442" s="590"/>
      <c r="AJ442" s="590"/>
      <c r="AK442" s="590"/>
      <c r="AL442" s="590"/>
      <c r="AM442" s="590"/>
      <c r="AN442" s="590"/>
      <c r="AO442" s="590"/>
      <c r="AP442" s="590"/>
      <c r="AQ442" s="590"/>
      <c r="AR442" s="590"/>
      <c r="AS442" s="590"/>
      <c r="AT442" s="590"/>
      <c r="AU442" s="590"/>
      <c r="AV442" s="590"/>
      <c r="AW442" s="504"/>
      <c r="AX442" s="504"/>
      <c r="AY442" s="504"/>
      <c r="AZ442" s="504"/>
      <c r="BA442" s="504"/>
      <c r="BB442" s="504"/>
      <c r="BC442" s="504"/>
      <c r="BD442" s="504"/>
      <c r="BE442" s="504"/>
      <c r="BF442" s="490"/>
      <c r="BG442" s="490"/>
      <c r="BH442" s="490"/>
      <c r="DQ442" s="96" t="str">
        <f t="shared" si="27"/>
        <v/>
      </c>
      <c r="DR442" s="96" t="s">
        <v>432</v>
      </c>
      <c r="DS442" s="96"/>
      <c r="DT442" s="96"/>
      <c r="DU442" s="96" t="s">
        <v>432</v>
      </c>
      <c r="DV442" s="96" t="s">
        <v>432</v>
      </c>
      <c r="DW442" s="96" t="s">
        <v>432</v>
      </c>
      <c r="DX442" s="96" t="s">
        <v>432</v>
      </c>
      <c r="DY442" s="96" t="s">
        <v>432</v>
      </c>
      <c r="DZ442" s="96" t="s">
        <v>432</v>
      </c>
      <c r="EA442" s="96" t="s">
        <v>432</v>
      </c>
      <c r="EB442" s="96" t="s">
        <v>432</v>
      </c>
      <c r="EC442" s="96" t="s">
        <v>432</v>
      </c>
      <c r="ED442" s="119" t="str">
        <f t="shared" si="45"/>
        <v/>
      </c>
      <c r="EE442" s="119" t="str">
        <f t="shared" si="46"/>
        <v/>
      </c>
      <c r="EF442" s="119" t="str">
        <f t="shared" si="47"/>
        <v/>
      </c>
      <c r="EG442" s="96"/>
      <c r="EH442" s="96" t="str">
        <f t="shared" si="28"/>
        <v/>
      </c>
      <c r="EI442" s="96" t="str">
        <f t="shared" si="29"/>
        <v/>
      </c>
      <c r="EJ442" s="96" t="str">
        <f t="shared" si="30"/>
        <v/>
      </c>
      <c r="EK442" s="96" t="str">
        <f t="shared" si="31"/>
        <v/>
      </c>
      <c r="EL442" s="96" t="str">
        <f t="shared" si="32"/>
        <v/>
      </c>
      <c r="EM442" s="96" t="str">
        <f t="shared" si="33"/>
        <v/>
      </c>
      <c r="EN442" s="96"/>
      <c r="EO442" s="96"/>
      <c r="EP442" s="96" t="str">
        <f>IF(DQ442="","",IF(OR(営業ASM設定管理!$BB$54="",営業ASM設定管理!$BB$54=0,営業ASM設定管理!$BE$54=0),"",営業ASM設定管理!$BB$54))</f>
        <v/>
      </c>
      <c r="EQ442" s="96" t="str">
        <f t="shared" si="34"/>
        <v/>
      </c>
      <c r="ER442" s="96" t="str">
        <f t="shared" si="35"/>
        <v/>
      </c>
      <c r="ES442" s="96" t="str">
        <f t="shared" si="36"/>
        <v/>
      </c>
      <c r="ET442" s="96" t="str">
        <f t="shared" si="37"/>
        <v/>
      </c>
      <c r="EU442" s="96" t="str">
        <f t="shared" si="38"/>
        <v/>
      </c>
      <c r="EV442" s="96" t="str">
        <f t="shared" si="39"/>
        <v/>
      </c>
      <c r="EW442" s="96" t="str">
        <f t="shared" si="40"/>
        <v/>
      </c>
      <c r="EX442" s="96" t="str">
        <f t="shared" si="41"/>
        <v/>
      </c>
      <c r="EY442" s="96" t="str">
        <f t="shared" si="42"/>
        <v/>
      </c>
      <c r="EZ442" s="96" t="str">
        <f t="shared" si="43"/>
        <v/>
      </c>
      <c r="FA442" s="96" t="str">
        <f t="shared" si="44"/>
        <v/>
      </c>
      <c r="FB442" s="96" t="str">
        <f t="shared" si="48"/>
        <v/>
      </c>
      <c r="FC442" s="96" t="s">
        <v>432</v>
      </c>
      <c r="IA442" s="105"/>
      <c r="IB442" s="86"/>
      <c r="IC442" s="86"/>
      <c r="ID442" s="86"/>
      <c r="IE442" s="86"/>
      <c r="IF442" s="86"/>
      <c r="IG442" s="86"/>
      <c r="IH442" s="86"/>
      <c r="II442" s="86"/>
      <c r="IJ442" s="86"/>
      <c r="IK442" s="86"/>
      <c r="IL442" s="86"/>
      <c r="IM442" s="86"/>
      <c r="IN442" s="86"/>
      <c r="IO442" s="86"/>
      <c r="IP442" s="86"/>
      <c r="IQ442" s="86"/>
      <c r="IR442" s="86"/>
      <c r="IS442" s="86"/>
      <c r="IT442" s="86"/>
      <c r="IU442" s="86"/>
      <c r="IV442" s="106"/>
    </row>
    <row r="443" spans="10:292" ht="30" customHeight="1" x14ac:dyDescent="0.45">
      <c r="J443" s="84"/>
      <c r="K443" s="122">
        <v>43</v>
      </c>
      <c r="L443" s="590"/>
      <c r="M443" s="590"/>
      <c r="N443" s="590"/>
      <c r="O443" s="590"/>
      <c r="P443" s="590"/>
      <c r="Q443" s="590"/>
      <c r="R443" s="593"/>
      <c r="S443" s="593"/>
      <c r="T443" s="590"/>
      <c r="U443" s="590"/>
      <c r="V443" s="590"/>
      <c r="W443" s="590"/>
      <c r="X443" s="590"/>
      <c r="Y443" s="590"/>
      <c r="Z443" s="590"/>
      <c r="AA443" s="590"/>
      <c r="AB443" s="590"/>
      <c r="AC443" s="590"/>
      <c r="AD443" s="590"/>
      <c r="AE443" s="590"/>
      <c r="AF443" s="590"/>
      <c r="AG443" s="590"/>
      <c r="AH443" s="590"/>
      <c r="AI443" s="590"/>
      <c r="AJ443" s="590"/>
      <c r="AK443" s="590"/>
      <c r="AL443" s="590"/>
      <c r="AM443" s="590"/>
      <c r="AN443" s="590"/>
      <c r="AO443" s="590"/>
      <c r="AP443" s="590"/>
      <c r="AQ443" s="590"/>
      <c r="AR443" s="590"/>
      <c r="AS443" s="590"/>
      <c r="AT443" s="590"/>
      <c r="AU443" s="590"/>
      <c r="AV443" s="590"/>
      <c r="AW443" s="504"/>
      <c r="AX443" s="504"/>
      <c r="AY443" s="504"/>
      <c r="AZ443" s="504"/>
      <c r="BA443" s="504"/>
      <c r="BB443" s="504"/>
      <c r="BC443" s="504"/>
      <c r="BD443" s="504"/>
      <c r="BE443" s="504"/>
      <c r="BF443" s="490"/>
      <c r="BG443" s="490"/>
      <c r="BH443" s="490"/>
      <c r="DQ443" s="96" t="str">
        <f t="shared" si="27"/>
        <v/>
      </c>
      <c r="DR443" s="96" t="s">
        <v>432</v>
      </c>
      <c r="DS443" s="96"/>
      <c r="DT443" s="96"/>
      <c r="DU443" s="96" t="s">
        <v>432</v>
      </c>
      <c r="DV443" s="96" t="s">
        <v>432</v>
      </c>
      <c r="DW443" s="96" t="s">
        <v>432</v>
      </c>
      <c r="DX443" s="96" t="s">
        <v>432</v>
      </c>
      <c r="DY443" s="96" t="s">
        <v>432</v>
      </c>
      <c r="DZ443" s="96" t="s">
        <v>432</v>
      </c>
      <c r="EA443" s="96" t="s">
        <v>432</v>
      </c>
      <c r="EB443" s="96" t="s">
        <v>432</v>
      </c>
      <c r="EC443" s="96" t="s">
        <v>432</v>
      </c>
      <c r="ED443" s="119" t="str">
        <f t="shared" si="45"/>
        <v/>
      </c>
      <c r="EE443" s="119" t="str">
        <f t="shared" si="46"/>
        <v/>
      </c>
      <c r="EF443" s="119" t="str">
        <f t="shared" si="47"/>
        <v/>
      </c>
      <c r="EG443" s="96"/>
      <c r="EH443" s="96" t="str">
        <f t="shared" si="28"/>
        <v/>
      </c>
      <c r="EI443" s="96" t="str">
        <f t="shared" si="29"/>
        <v/>
      </c>
      <c r="EJ443" s="96" t="str">
        <f t="shared" si="30"/>
        <v/>
      </c>
      <c r="EK443" s="96" t="str">
        <f t="shared" si="31"/>
        <v/>
      </c>
      <c r="EL443" s="96" t="str">
        <f t="shared" si="32"/>
        <v/>
      </c>
      <c r="EM443" s="96" t="str">
        <f t="shared" si="33"/>
        <v/>
      </c>
      <c r="EN443" s="96"/>
      <c r="EO443" s="96"/>
      <c r="EP443" s="96" t="str">
        <f>IF(DQ443="","",IF(OR(営業ASM設定管理!$BB$54="",営業ASM設定管理!$BB$54=0,営業ASM設定管理!$BE$54=0),"",営業ASM設定管理!$BB$54))</f>
        <v/>
      </c>
      <c r="EQ443" s="96" t="str">
        <f t="shared" si="34"/>
        <v/>
      </c>
      <c r="ER443" s="96" t="str">
        <f t="shared" si="35"/>
        <v/>
      </c>
      <c r="ES443" s="96" t="str">
        <f t="shared" si="36"/>
        <v/>
      </c>
      <c r="ET443" s="96" t="str">
        <f t="shared" si="37"/>
        <v/>
      </c>
      <c r="EU443" s="96" t="str">
        <f t="shared" si="38"/>
        <v/>
      </c>
      <c r="EV443" s="96" t="str">
        <f t="shared" si="39"/>
        <v/>
      </c>
      <c r="EW443" s="96" t="str">
        <f t="shared" si="40"/>
        <v/>
      </c>
      <c r="EX443" s="96" t="str">
        <f t="shared" si="41"/>
        <v/>
      </c>
      <c r="EY443" s="96" t="str">
        <f t="shared" si="42"/>
        <v/>
      </c>
      <c r="EZ443" s="96" t="str">
        <f t="shared" si="43"/>
        <v/>
      </c>
      <c r="FA443" s="96" t="str">
        <f t="shared" si="44"/>
        <v/>
      </c>
      <c r="FB443" s="96" t="str">
        <f t="shared" si="48"/>
        <v/>
      </c>
      <c r="FC443" s="96" t="s">
        <v>432</v>
      </c>
      <c r="IA443" s="105"/>
      <c r="IB443" s="86"/>
      <c r="IC443" s="86"/>
      <c r="ID443" s="86"/>
      <c r="IE443" s="86"/>
      <c r="IF443" s="86"/>
      <c r="IG443" s="86"/>
      <c r="IH443" s="86"/>
      <c r="II443" s="86"/>
      <c r="IJ443" s="86"/>
      <c r="IK443" s="86"/>
      <c r="IL443" s="86"/>
      <c r="IM443" s="86"/>
      <c r="IN443" s="86"/>
      <c r="IO443" s="86"/>
      <c r="IP443" s="86"/>
      <c r="IQ443" s="86"/>
      <c r="IR443" s="86"/>
      <c r="IS443" s="86"/>
      <c r="IT443" s="86"/>
      <c r="IU443" s="86"/>
      <c r="IV443" s="106"/>
    </row>
    <row r="444" spans="10:292" ht="30" customHeight="1" x14ac:dyDescent="0.45">
      <c r="J444" s="84"/>
      <c r="K444" s="122">
        <v>44</v>
      </c>
      <c r="L444" s="590"/>
      <c r="M444" s="590"/>
      <c r="N444" s="590"/>
      <c r="O444" s="590"/>
      <c r="P444" s="590"/>
      <c r="Q444" s="590"/>
      <c r="R444" s="593"/>
      <c r="S444" s="593"/>
      <c r="T444" s="590"/>
      <c r="U444" s="590"/>
      <c r="V444" s="590"/>
      <c r="W444" s="590"/>
      <c r="X444" s="590"/>
      <c r="Y444" s="590"/>
      <c r="Z444" s="590"/>
      <c r="AA444" s="590"/>
      <c r="AB444" s="590"/>
      <c r="AC444" s="590"/>
      <c r="AD444" s="590"/>
      <c r="AE444" s="590"/>
      <c r="AF444" s="590"/>
      <c r="AG444" s="590"/>
      <c r="AH444" s="590"/>
      <c r="AI444" s="590"/>
      <c r="AJ444" s="590"/>
      <c r="AK444" s="590"/>
      <c r="AL444" s="590"/>
      <c r="AM444" s="590"/>
      <c r="AN444" s="590"/>
      <c r="AO444" s="590"/>
      <c r="AP444" s="590"/>
      <c r="AQ444" s="590"/>
      <c r="AR444" s="590"/>
      <c r="AS444" s="590"/>
      <c r="AT444" s="590"/>
      <c r="AU444" s="590"/>
      <c r="AV444" s="590"/>
      <c r="AW444" s="504"/>
      <c r="AX444" s="504"/>
      <c r="AY444" s="504"/>
      <c r="AZ444" s="504"/>
      <c r="BA444" s="504"/>
      <c r="BB444" s="504"/>
      <c r="BC444" s="504"/>
      <c r="BD444" s="504"/>
      <c r="BE444" s="504"/>
      <c r="BF444" s="490"/>
      <c r="BG444" s="490"/>
      <c r="BH444" s="490"/>
      <c r="DQ444" s="96" t="str">
        <f t="shared" si="27"/>
        <v/>
      </c>
      <c r="DR444" s="96" t="s">
        <v>432</v>
      </c>
      <c r="DS444" s="96"/>
      <c r="DT444" s="96"/>
      <c r="DU444" s="96" t="s">
        <v>432</v>
      </c>
      <c r="DV444" s="96" t="s">
        <v>432</v>
      </c>
      <c r="DW444" s="96" t="s">
        <v>432</v>
      </c>
      <c r="DX444" s="96" t="s">
        <v>432</v>
      </c>
      <c r="DY444" s="96" t="s">
        <v>432</v>
      </c>
      <c r="DZ444" s="96" t="s">
        <v>432</v>
      </c>
      <c r="EA444" s="96" t="s">
        <v>432</v>
      </c>
      <c r="EB444" s="96" t="s">
        <v>432</v>
      </c>
      <c r="EC444" s="96" t="s">
        <v>432</v>
      </c>
      <c r="ED444" s="119" t="str">
        <f t="shared" si="45"/>
        <v/>
      </c>
      <c r="EE444" s="119" t="str">
        <f t="shared" si="46"/>
        <v/>
      </c>
      <c r="EF444" s="119" t="str">
        <f t="shared" si="47"/>
        <v/>
      </c>
      <c r="EG444" s="96"/>
      <c r="EH444" s="96" t="str">
        <f t="shared" si="28"/>
        <v/>
      </c>
      <c r="EI444" s="96" t="str">
        <f t="shared" si="29"/>
        <v/>
      </c>
      <c r="EJ444" s="96" t="str">
        <f t="shared" si="30"/>
        <v/>
      </c>
      <c r="EK444" s="96" t="str">
        <f t="shared" si="31"/>
        <v/>
      </c>
      <c r="EL444" s="96" t="str">
        <f t="shared" si="32"/>
        <v/>
      </c>
      <c r="EM444" s="96" t="str">
        <f t="shared" si="33"/>
        <v/>
      </c>
      <c r="EN444" s="96"/>
      <c r="EO444" s="96"/>
      <c r="EP444" s="96" t="str">
        <f>IF(DQ444="","",IF(OR(営業ASM設定管理!$BB$54="",営業ASM設定管理!$BB$54=0,営業ASM設定管理!$BE$54=0),"",営業ASM設定管理!$BB$54))</f>
        <v/>
      </c>
      <c r="EQ444" s="96" t="str">
        <f t="shared" si="34"/>
        <v/>
      </c>
      <c r="ER444" s="96" t="str">
        <f t="shared" si="35"/>
        <v/>
      </c>
      <c r="ES444" s="96" t="str">
        <f t="shared" si="36"/>
        <v/>
      </c>
      <c r="ET444" s="96" t="str">
        <f t="shared" si="37"/>
        <v/>
      </c>
      <c r="EU444" s="96" t="str">
        <f t="shared" si="38"/>
        <v/>
      </c>
      <c r="EV444" s="96" t="str">
        <f t="shared" si="39"/>
        <v/>
      </c>
      <c r="EW444" s="96" t="str">
        <f t="shared" si="40"/>
        <v/>
      </c>
      <c r="EX444" s="96" t="str">
        <f t="shared" si="41"/>
        <v/>
      </c>
      <c r="EY444" s="96" t="str">
        <f t="shared" si="42"/>
        <v/>
      </c>
      <c r="EZ444" s="96" t="str">
        <f t="shared" si="43"/>
        <v/>
      </c>
      <c r="FA444" s="96" t="str">
        <f t="shared" si="44"/>
        <v/>
      </c>
      <c r="FB444" s="96" t="str">
        <f t="shared" si="48"/>
        <v/>
      </c>
      <c r="FC444" s="96" t="s">
        <v>432</v>
      </c>
      <c r="IA444" s="105"/>
      <c r="IB444" s="86"/>
      <c r="IC444" s="86"/>
      <c r="ID444" s="86"/>
      <c r="IE444" s="86"/>
      <c r="IF444" s="86"/>
      <c r="IG444" s="86"/>
      <c r="IH444" s="86"/>
      <c r="II444" s="86"/>
      <c r="IJ444" s="86"/>
      <c r="IK444" s="86"/>
      <c r="IL444" s="86"/>
      <c r="IM444" s="86"/>
      <c r="IN444" s="86"/>
      <c r="IO444" s="86"/>
      <c r="IP444" s="86"/>
      <c r="IQ444" s="86"/>
      <c r="IR444" s="86"/>
      <c r="IS444" s="86"/>
      <c r="IT444" s="86"/>
      <c r="IU444" s="86"/>
      <c r="IV444" s="106"/>
    </row>
    <row r="445" spans="10:292" ht="30" customHeight="1" x14ac:dyDescent="0.45">
      <c r="J445" s="84"/>
      <c r="K445" s="122">
        <v>45</v>
      </c>
      <c r="L445" s="590"/>
      <c r="M445" s="590"/>
      <c r="N445" s="590"/>
      <c r="O445" s="590"/>
      <c r="P445" s="590"/>
      <c r="Q445" s="590"/>
      <c r="R445" s="593"/>
      <c r="S445" s="593"/>
      <c r="T445" s="590"/>
      <c r="U445" s="590"/>
      <c r="V445" s="590"/>
      <c r="W445" s="590"/>
      <c r="X445" s="590"/>
      <c r="Y445" s="590"/>
      <c r="Z445" s="590"/>
      <c r="AA445" s="590"/>
      <c r="AB445" s="590"/>
      <c r="AC445" s="590"/>
      <c r="AD445" s="590"/>
      <c r="AE445" s="590"/>
      <c r="AF445" s="590"/>
      <c r="AG445" s="590"/>
      <c r="AH445" s="590"/>
      <c r="AI445" s="590"/>
      <c r="AJ445" s="590"/>
      <c r="AK445" s="590"/>
      <c r="AL445" s="590"/>
      <c r="AM445" s="590"/>
      <c r="AN445" s="590"/>
      <c r="AO445" s="590"/>
      <c r="AP445" s="590"/>
      <c r="AQ445" s="590"/>
      <c r="AR445" s="590"/>
      <c r="AS445" s="590"/>
      <c r="AT445" s="590"/>
      <c r="AU445" s="590"/>
      <c r="AV445" s="590"/>
      <c r="AW445" s="504"/>
      <c r="AX445" s="504"/>
      <c r="AY445" s="504"/>
      <c r="AZ445" s="504"/>
      <c r="BA445" s="504"/>
      <c r="BB445" s="504"/>
      <c r="BC445" s="504"/>
      <c r="BD445" s="504"/>
      <c r="BE445" s="504"/>
      <c r="BF445" s="490"/>
      <c r="BG445" s="490"/>
      <c r="BH445" s="490"/>
      <c r="DQ445" s="96" t="str">
        <f t="shared" si="27"/>
        <v/>
      </c>
      <c r="DR445" s="96" t="s">
        <v>432</v>
      </c>
      <c r="DS445" s="96"/>
      <c r="DT445" s="96"/>
      <c r="DU445" s="96" t="s">
        <v>432</v>
      </c>
      <c r="DV445" s="96" t="s">
        <v>432</v>
      </c>
      <c r="DW445" s="96" t="s">
        <v>432</v>
      </c>
      <c r="DX445" s="96" t="s">
        <v>432</v>
      </c>
      <c r="DY445" s="96" t="s">
        <v>432</v>
      </c>
      <c r="DZ445" s="96" t="s">
        <v>432</v>
      </c>
      <c r="EA445" s="96" t="s">
        <v>432</v>
      </c>
      <c r="EB445" s="96" t="s">
        <v>432</v>
      </c>
      <c r="EC445" s="96" t="s">
        <v>432</v>
      </c>
      <c r="ED445" s="119" t="str">
        <f t="shared" si="45"/>
        <v/>
      </c>
      <c r="EE445" s="119" t="str">
        <f t="shared" si="46"/>
        <v/>
      </c>
      <c r="EF445" s="119" t="str">
        <f t="shared" si="47"/>
        <v/>
      </c>
      <c r="EG445" s="96"/>
      <c r="EH445" s="96" t="str">
        <f t="shared" si="28"/>
        <v/>
      </c>
      <c r="EI445" s="96" t="str">
        <f t="shared" si="29"/>
        <v/>
      </c>
      <c r="EJ445" s="96" t="str">
        <f t="shared" si="30"/>
        <v/>
      </c>
      <c r="EK445" s="96" t="str">
        <f t="shared" si="31"/>
        <v/>
      </c>
      <c r="EL445" s="96" t="str">
        <f t="shared" si="32"/>
        <v/>
      </c>
      <c r="EM445" s="96" t="str">
        <f t="shared" si="33"/>
        <v/>
      </c>
      <c r="EN445" s="96"/>
      <c r="EO445" s="96"/>
      <c r="EP445" s="96" t="str">
        <f>IF(DQ445="","",IF(OR(営業ASM設定管理!$BB$54="",営業ASM設定管理!$BB$54=0,営業ASM設定管理!$BE$54=0),"",営業ASM設定管理!$BB$54))</f>
        <v/>
      </c>
      <c r="EQ445" s="96" t="str">
        <f t="shared" si="34"/>
        <v/>
      </c>
      <c r="ER445" s="96" t="str">
        <f t="shared" si="35"/>
        <v/>
      </c>
      <c r="ES445" s="96" t="str">
        <f t="shared" si="36"/>
        <v/>
      </c>
      <c r="ET445" s="96" t="str">
        <f t="shared" si="37"/>
        <v/>
      </c>
      <c r="EU445" s="96" t="str">
        <f t="shared" si="38"/>
        <v/>
      </c>
      <c r="EV445" s="96" t="str">
        <f t="shared" si="39"/>
        <v/>
      </c>
      <c r="EW445" s="96" t="str">
        <f t="shared" si="40"/>
        <v/>
      </c>
      <c r="EX445" s="96" t="str">
        <f t="shared" si="41"/>
        <v/>
      </c>
      <c r="EY445" s="96" t="str">
        <f t="shared" si="42"/>
        <v/>
      </c>
      <c r="EZ445" s="96" t="str">
        <f t="shared" si="43"/>
        <v/>
      </c>
      <c r="FA445" s="96" t="str">
        <f t="shared" si="44"/>
        <v/>
      </c>
      <c r="FB445" s="96" t="str">
        <f t="shared" si="48"/>
        <v/>
      </c>
      <c r="FC445" s="96" t="s">
        <v>432</v>
      </c>
      <c r="IA445" s="105"/>
      <c r="IB445" s="86"/>
      <c r="IC445" s="86"/>
      <c r="ID445" s="86"/>
      <c r="IE445" s="86"/>
      <c r="IF445" s="86"/>
      <c r="IG445" s="86"/>
      <c r="IH445" s="86"/>
      <c r="II445" s="86"/>
      <c r="IJ445" s="86"/>
      <c r="IK445" s="86"/>
      <c r="IL445" s="86"/>
      <c r="IM445" s="86"/>
      <c r="IN445" s="86"/>
      <c r="IO445" s="86"/>
      <c r="IP445" s="86"/>
      <c r="IQ445" s="86"/>
      <c r="IR445" s="86"/>
      <c r="IS445" s="86"/>
      <c r="IT445" s="86"/>
      <c r="IU445" s="86"/>
      <c r="IV445" s="106"/>
    </row>
    <row r="446" spans="10:292" ht="30" customHeight="1" x14ac:dyDescent="0.45">
      <c r="J446" s="84"/>
      <c r="K446" s="122">
        <v>46</v>
      </c>
      <c r="L446" s="590"/>
      <c r="M446" s="590"/>
      <c r="N446" s="590"/>
      <c r="O446" s="590"/>
      <c r="P446" s="590"/>
      <c r="Q446" s="590"/>
      <c r="R446" s="593"/>
      <c r="S446" s="593"/>
      <c r="T446" s="590"/>
      <c r="U446" s="590"/>
      <c r="V446" s="590"/>
      <c r="W446" s="590"/>
      <c r="X446" s="590"/>
      <c r="Y446" s="590"/>
      <c r="Z446" s="590"/>
      <c r="AA446" s="590"/>
      <c r="AB446" s="590"/>
      <c r="AC446" s="590"/>
      <c r="AD446" s="590"/>
      <c r="AE446" s="590"/>
      <c r="AF446" s="590"/>
      <c r="AG446" s="590"/>
      <c r="AH446" s="590"/>
      <c r="AI446" s="590"/>
      <c r="AJ446" s="590"/>
      <c r="AK446" s="590"/>
      <c r="AL446" s="590"/>
      <c r="AM446" s="590"/>
      <c r="AN446" s="590"/>
      <c r="AO446" s="590"/>
      <c r="AP446" s="590"/>
      <c r="AQ446" s="590"/>
      <c r="AR446" s="590"/>
      <c r="AS446" s="590"/>
      <c r="AT446" s="590"/>
      <c r="AU446" s="590"/>
      <c r="AV446" s="590"/>
      <c r="AW446" s="504"/>
      <c r="AX446" s="504"/>
      <c r="AY446" s="504"/>
      <c r="AZ446" s="504"/>
      <c r="BA446" s="504"/>
      <c r="BB446" s="504"/>
      <c r="BC446" s="504"/>
      <c r="BD446" s="504"/>
      <c r="BE446" s="504"/>
      <c r="BF446" s="490"/>
      <c r="BG446" s="490"/>
      <c r="BH446" s="490"/>
      <c r="DQ446" s="96" t="str">
        <f t="shared" si="27"/>
        <v/>
      </c>
      <c r="DR446" s="96" t="s">
        <v>432</v>
      </c>
      <c r="DS446" s="96"/>
      <c r="DT446" s="96"/>
      <c r="DU446" s="96" t="s">
        <v>432</v>
      </c>
      <c r="DV446" s="96" t="s">
        <v>432</v>
      </c>
      <c r="DW446" s="96" t="s">
        <v>432</v>
      </c>
      <c r="DX446" s="96" t="s">
        <v>432</v>
      </c>
      <c r="DY446" s="96" t="s">
        <v>432</v>
      </c>
      <c r="DZ446" s="96" t="s">
        <v>432</v>
      </c>
      <c r="EA446" s="96" t="s">
        <v>432</v>
      </c>
      <c r="EB446" s="96" t="s">
        <v>432</v>
      </c>
      <c r="EC446" s="96" t="s">
        <v>432</v>
      </c>
      <c r="ED446" s="119" t="str">
        <f t="shared" si="45"/>
        <v/>
      </c>
      <c r="EE446" s="119" t="str">
        <f t="shared" si="46"/>
        <v/>
      </c>
      <c r="EF446" s="119" t="str">
        <f t="shared" si="47"/>
        <v/>
      </c>
      <c r="EG446" s="96"/>
      <c r="EH446" s="96" t="str">
        <f t="shared" si="28"/>
        <v/>
      </c>
      <c r="EI446" s="96" t="str">
        <f t="shared" si="29"/>
        <v/>
      </c>
      <c r="EJ446" s="96" t="str">
        <f t="shared" si="30"/>
        <v/>
      </c>
      <c r="EK446" s="96" t="str">
        <f t="shared" si="31"/>
        <v/>
      </c>
      <c r="EL446" s="96" t="str">
        <f t="shared" si="32"/>
        <v/>
      </c>
      <c r="EM446" s="96" t="str">
        <f t="shared" si="33"/>
        <v/>
      </c>
      <c r="EN446" s="96"/>
      <c r="EO446" s="96"/>
      <c r="EP446" s="96" t="str">
        <f>IF(DQ446="","",IF(OR(営業ASM設定管理!$BB$54="",営業ASM設定管理!$BB$54=0,営業ASM設定管理!$BE$54=0),"",営業ASM設定管理!$BB$54))</f>
        <v/>
      </c>
      <c r="EQ446" s="96" t="str">
        <f t="shared" si="34"/>
        <v/>
      </c>
      <c r="ER446" s="96" t="str">
        <f t="shared" si="35"/>
        <v/>
      </c>
      <c r="ES446" s="96" t="str">
        <f t="shared" si="36"/>
        <v/>
      </c>
      <c r="ET446" s="96" t="str">
        <f t="shared" si="37"/>
        <v/>
      </c>
      <c r="EU446" s="96" t="str">
        <f t="shared" si="38"/>
        <v/>
      </c>
      <c r="EV446" s="96" t="str">
        <f t="shared" si="39"/>
        <v/>
      </c>
      <c r="EW446" s="96" t="str">
        <f t="shared" si="40"/>
        <v/>
      </c>
      <c r="EX446" s="96" t="str">
        <f t="shared" si="41"/>
        <v/>
      </c>
      <c r="EY446" s="96" t="str">
        <f t="shared" si="42"/>
        <v/>
      </c>
      <c r="EZ446" s="96" t="str">
        <f t="shared" si="43"/>
        <v/>
      </c>
      <c r="FA446" s="96" t="str">
        <f t="shared" si="44"/>
        <v/>
      </c>
      <c r="FB446" s="96" t="str">
        <f t="shared" si="48"/>
        <v/>
      </c>
      <c r="FC446" s="96" t="s">
        <v>432</v>
      </c>
      <c r="IA446" s="105"/>
      <c r="IB446" s="86"/>
      <c r="IC446" s="86"/>
      <c r="ID446" s="86"/>
      <c r="IE446" s="86"/>
      <c r="IF446" s="86"/>
      <c r="IG446" s="86"/>
      <c r="IH446" s="86"/>
      <c r="II446" s="86"/>
      <c r="IJ446" s="86"/>
      <c r="IK446" s="86"/>
      <c r="IL446" s="86"/>
      <c r="IM446" s="86"/>
      <c r="IN446" s="86"/>
      <c r="IO446" s="86"/>
      <c r="IP446" s="86"/>
      <c r="IQ446" s="86"/>
      <c r="IR446" s="86"/>
      <c r="IS446" s="86"/>
      <c r="IT446" s="86"/>
      <c r="IU446" s="86"/>
      <c r="IV446" s="106"/>
    </row>
    <row r="447" spans="10:292" ht="30" customHeight="1" x14ac:dyDescent="0.45">
      <c r="J447" s="84"/>
      <c r="K447" s="122">
        <v>47</v>
      </c>
      <c r="L447" s="590"/>
      <c r="M447" s="590"/>
      <c r="N447" s="590"/>
      <c r="O447" s="590"/>
      <c r="P447" s="590"/>
      <c r="Q447" s="590"/>
      <c r="R447" s="593"/>
      <c r="S447" s="593"/>
      <c r="T447" s="590"/>
      <c r="U447" s="590"/>
      <c r="V447" s="590"/>
      <c r="W447" s="590"/>
      <c r="X447" s="590"/>
      <c r="Y447" s="590"/>
      <c r="Z447" s="590"/>
      <c r="AA447" s="590"/>
      <c r="AB447" s="590"/>
      <c r="AC447" s="590"/>
      <c r="AD447" s="590"/>
      <c r="AE447" s="590"/>
      <c r="AF447" s="590"/>
      <c r="AG447" s="590"/>
      <c r="AH447" s="590"/>
      <c r="AI447" s="590"/>
      <c r="AJ447" s="590"/>
      <c r="AK447" s="590"/>
      <c r="AL447" s="590"/>
      <c r="AM447" s="590"/>
      <c r="AN447" s="590"/>
      <c r="AO447" s="590"/>
      <c r="AP447" s="590"/>
      <c r="AQ447" s="590"/>
      <c r="AR447" s="590"/>
      <c r="AS447" s="590"/>
      <c r="AT447" s="590"/>
      <c r="AU447" s="590"/>
      <c r="AV447" s="590"/>
      <c r="AW447" s="504"/>
      <c r="AX447" s="504"/>
      <c r="AY447" s="504"/>
      <c r="AZ447" s="504"/>
      <c r="BA447" s="504"/>
      <c r="BB447" s="504"/>
      <c r="BC447" s="504"/>
      <c r="BD447" s="504"/>
      <c r="BE447" s="504"/>
      <c r="BF447" s="490"/>
      <c r="BG447" s="490"/>
      <c r="BH447" s="490"/>
      <c r="DQ447" s="96" t="str">
        <f t="shared" si="27"/>
        <v/>
      </c>
      <c r="DR447" s="96" t="s">
        <v>432</v>
      </c>
      <c r="DS447" s="96"/>
      <c r="DT447" s="96"/>
      <c r="DU447" s="96" t="s">
        <v>432</v>
      </c>
      <c r="DV447" s="96" t="s">
        <v>432</v>
      </c>
      <c r="DW447" s="96" t="s">
        <v>432</v>
      </c>
      <c r="DX447" s="96" t="s">
        <v>432</v>
      </c>
      <c r="DY447" s="96" t="s">
        <v>432</v>
      </c>
      <c r="DZ447" s="96" t="s">
        <v>432</v>
      </c>
      <c r="EA447" s="96" t="s">
        <v>432</v>
      </c>
      <c r="EB447" s="96" t="s">
        <v>432</v>
      </c>
      <c r="EC447" s="96" t="s">
        <v>432</v>
      </c>
      <c r="ED447" s="119" t="str">
        <f t="shared" si="45"/>
        <v/>
      </c>
      <c r="EE447" s="119" t="str">
        <f t="shared" si="46"/>
        <v/>
      </c>
      <c r="EF447" s="119" t="str">
        <f t="shared" si="47"/>
        <v/>
      </c>
      <c r="EG447" s="96"/>
      <c r="EH447" s="96" t="str">
        <f t="shared" si="28"/>
        <v/>
      </c>
      <c r="EI447" s="96" t="str">
        <f t="shared" si="29"/>
        <v/>
      </c>
      <c r="EJ447" s="96" t="str">
        <f t="shared" si="30"/>
        <v/>
      </c>
      <c r="EK447" s="96" t="str">
        <f t="shared" si="31"/>
        <v/>
      </c>
      <c r="EL447" s="96" t="str">
        <f t="shared" si="32"/>
        <v/>
      </c>
      <c r="EM447" s="96" t="str">
        <f t="shared" si="33"/>
        <v/>
      </c>
      <c r="EN447" s="96"/>
      <c r="EO447" s="96"/>
      <c r="EP447" s="96" t="str">
        <f>IF(DQ447="","",IF(OR(営業ASM設定管理!$BB$54="",営業ASM設定管理!$BB$54=0,営業ASM設定管理!$BE$54=0),"",営業ASM設定管理!$BB$54))</f>
        <v/>
      </c>
      <c r="EQ447" s="96" t="str">
        <f t="shared" si="34"/>
        <v/>
      </c>
      <c r="ER447" s="96" t="str">
        <f t="shared" si="35"/>
        <v/>
      </c>
      <c r="ES447" s="96" t="str">
        <f t="shared" si="36"/>
        <v/>
      </c>
      <c r="ET447" s="96" t="str">
        <f t="shared" si="37"/>
        <v/>
      </c>
      <c r="EU447" s="96" t="str">
        <f t="shared" si="38"/>
        <v/>
      </c>
      <c r="EV447" s="96" t="str">
        <f t="shared" si="39"/>
        <v/>
      </c>
      <c r="EW447" s="96" t="str">
        <f t="shared" si="40"/>
        <v/>
      </c>
      <c r="EX447" s="96" t="str">
        <f t="shared" si="41"/>
        <v/>
      </c>
      <c r="EY447" s="96" t="str">
        <f t="shared" si="42"/>
        <v/>
      </c>
      <c r="EZ447" s="96" t="str">
        <f t="shared" si="43"/>
        <v/>
      </c>
      <c r="FA447" s="96" t="str">
        <f t="shared" si="44"/>
        <v/>
      </c>
      <c r="FB447" s="96" t="str">
        <f t="shared" si="48"/>
        <v/>
      </c>
      <c r="FC447" s="96" t="s">
        <v>432</v>
      </c>
      <c r="IA447" s="105"/>
      <c r="IB447" s="86"/>
      <c r="IC447" s="86"/>
      <c r="ID447" s="86"/>
      <c r="IE447" s="86"/>
      <c r="IF447" s="86"/>
      <c r="IG447" s="86"/>
      <c r="IH447" s="86"/>
      <c r="II447" s="86"/>
      <c r="IJ447" s="86"/>
      <c r="IK447" s="86"/>
      <c r="IL447" s="86"/>
      <c r="IM447" s="86"/>
      <c r="IN447" s="86"/>
      <c r="IO447" s="86"/>
      <c r="IP447" s="86"/>
      <c r="IQ447" s="86"/>
      <c r="IR447" s="86"/>
      <c r="IS447" s="86"/>
      <c r="IT447" s="86"/>
      <c r="IU447" s="86"/>
      <c r="IV447" s="106"/>
    </row>
    <row r="448" spans="10:292" ht="30" customHeight="1" x14ac:dyDescent="0.45">
      <c r="J448" s="84"/>
      <c r="K448" s="122">
        <v>48</v>
      </c>
      <c r="L448" s="590"/>
      <c r="M448" s="590"/>
      <c r="N448" s="590"/>
      <c r="O448" s="590"/>
      <c r="P448" s="590"/>
      <c r="Q448" s="590"/>
      <c r="R448" s="593"/>
      <c r="S448" s="593"/>
      <c r="T448" s="590"/>
      <c r="U448" s="590"/>
      <c r="V448" s="590"/>
      <c r="W448" s="590"/>
      <c r="X448" s="590"/>
      <c r="Y448" s="590"/>
      <c r="Z448" s="590"/>
      <c r="AA448" s="590"/>
      <c r="AB448" s="590"/>
      <c r="AC448" s="590"/>
      <c r="AD448" s="590"/>
      <c r="AE448" s="590"/>
      <c r="AF448" s="590"/>
      <c r="AG448" s="590"/>
      <c r="AH448" s="590"/>
      <c r="AI448" s="590"/>
      <c r="AJ448" s="590"/>
      <c r="AK448" s="590"/>
      <c r="AL448" s="590"/>
      <c r="AM448" s="590"/>
      <c r="AN448" s="590"/>
      <c r="AO448" s="590"/>
      <c r="AP448" s="590"/>
      <c r="AQ448" s="590"/>
      <c r="AR448" s="590"/>
      <c r="AS448" s="590"/>
      <c r="AT448" s="590"/>
      <c r="AU448" s="590"/>
      <c r="AV448" s="590"/>
      <c r="AW448" s="504"/>
      <c r="AX448" s="504"/>
      <c r="AY448" s="504"/>
      <c r="AZ448" s="504"/>
      <c r="BA448" s="504"/>
      <c r="BB448" s="504"/>
      <c r="BC448" s="504"/>
      <c r="BD448" s="504"/>
      <c r="BE448" s="504"/>
      <c r="BF448" s="490"/>
      <c r="BG448" s="490"/>
      <c r="BH448" s="490"/>
      <c r="DQ448" s="96" t="str">
        <f t="shared" si="27"/>
        <v/>
      </c>
      <c r="DR448" s="96" t="s">
        <v>432</v>
      </c>
      <c r="DS448" s="96"/>
      <c r="DT448" s="96"/>
      <c r="DU448" s="96" t="s">
        <v>432</v>
      </c>
      <c r="DV448" s="96" t="s">
        <v>432</v>
      </c>
      <c r="DW448" s="96" t="s">
        <v>432</v>
      </c>
      <c r="DX448" s="96" t="s">
        <v>432</v>
      </c>
      <c r="DY448" s="96" t="s">
        <v>432</v>
      </c>
      <c r="DZ448" s="96" t="s">
        <v>432</v>
      </c>
      <c r="EA448" s="96" t="s">
        <v>432</v>
      </c>
      <c r="EB448" s="96" t="s">
        <v>432</v>
      </c>
      <c r="EC448" s="96" t="s">
        <v>432</v>
      </c>
      <c r="ED448" s="119" t="str">
        <f t="shared" si="45"/>
        <v/>
      </c>
      <c r="EE448" s="119" t="str">
        <f t="shared" si="46"/>
        <v/>
      </c>
      <c r="EF448" s="119" t="str">
        <f t="shared" si="47"/>
        <v/>
      </c>
      <c r="EG448" s="96"/>
      <c r="EH448" s="96" t="str">
        <f t="shared" si="28"/>
        <v/>
      </c>
      <c r="EI448" s="96" t="str">
        <f t="shared" si="29"/>
        <v/>
      </c>
      <c r="EJ448" s="96" t="str">
        <f t="shared" si="30"/>
        <v/>
      </c>
      <c r="EK448" s="96" t="str">
        <f t="shared" si="31"/>
        <v/>
      </c>
      <c r="EL448" s="96" t="str">
        <f t="shared" si="32"/>
        <v/>
      </c>
      <c r="EM448" s="96" t="str">
        <f t="shared" si="33"/>
        <v/>
      </c>
      <c r="EN448" s="96"/>
      <c r="EO448" s="96"/>
      <c r="EP448" s="96" t="str">
        <f>IF(DQ448="","",IF(OR(営業ASM設定管理!$BB$54="",営業ASM設定管理!$BB$54=0,営業ASM設定管理!$BE$54=0),"",営業ASM設定管理!$BB$54))</f>
        <v/>
      </c>
      <c r="EQ448" s="96" t="str">
        <f t="shared" si="34"/>
        <v/>
      </c>
      <c r="ER448" s="96" t="str">
        <f t="shared" si="35"/>
        <v/>
      </c>
      <c r="ES448" s="96" t="str">
        <f t="shared" si="36"/>
        <v/>
      </c>
      <c r="ET448" s="96" t="str">
        <f t="shared" si="37"/>
        <v/>
      </c>
      <c r="EU448" s="96" t="str">
        <f t="shared" si="38"/>
        <v/>
      </c>
      <c r="EV448" s="96" t="str">
        <f t="shared" si="39"/>
        <v/>
      </c>
      <c r="EW448" s="96" t="str">
        <f t="shared" si="40"/>
        <v/>
      </c>
      <c r="EX448" s="96" t="str">
        <f t="shared" si="41"/>
        <v/>
      </c>
      <c r="EY448" s="96" t="str">
        <f t="shared" si="42"/>
        <v/>
      </c>
      <c r="EZ448" s="96" t="str">
        <f t="shared" si="43"/>
        <v/>
      </c>
      <c r="FA448" s="96" t="str">
        <f t="shared" si="44"/>
        <v/>
      </c>
      <c r="FB448" s="96" t="str">
        <f t="shared" si="48"/>
        <v/>
      </c>
      <c r="FC448" s="96" t="s">
        <v>432</v>
      </c>
      <c r="IA448" s="105"/>
      <c r="IB448" s="86"/>
      <c r="IC448" s="86"/>
      <c r="ID448" s="86"/>
      <c r="IE448" s="86"/>
      <c r="IF448" s="86"/>
      <c r="IG448" s="86"/>
      <c r="IH448" s="86"/>
      <c r="II448" s="86"/>
      <c r="IJ448" s="86"/>
      <c r="IK448" s="86"/>
      <c r="IL448" s="86"/>
      <c r="IM448" s="86"/>
      <c r="IN448" s="86"/>
      <c r="IO448" s="86"/>
      <c r="IP448" s="86"/>
      <c r="IQ448" s="86"/>
      <c r="IR448" s="86"/>
      <c r="IS448" s="86"/>
      <c r="IT448" s="86"/>
      <c r="IU448" s="86"/>
      <c r="IV448" s="106"/>
    </row>
    <row r="449" spans="10:256" ht="30" customHeight="1" x14ac:dyDescent="0.45">
      <c r="J449" s="84"/>
      <c r="K449" s="122">
        <v>49</v>
      </c>
      <c r="L449" s="590"/>
      <c r="M449" s="590"/>
      <c r="N449" s="590"/>
      <c r="O449" s="590"/>
      <c r="P449" s="590"/>
      <c r="Q449" s="590"/>
      <c r="R449" s="593"/>
      <c r="S449" s="593"/>
      <c r="T449" s="590"/>
      <c r="U449" s="590"/>
      <c r="V449" s="590"/>
      <c r="W449" s="590"/>
      <c r="X449" s="590"/>
      <c r="Y449" s="590"/>
      <c r="Z449" s="590"/>
      <c r="AA449" s="590"/>
      <c r="AB449" s="590"/>
      <c r="AC449" s="590"/>
      <c r="AD449" s="590"/>
      <c r="AE449" s="590"/>
      <c r="AF449" s="590"/>
      <c r="AG449" s="590"/>
      <c r="AH449" s="590"/>
      <c r="AI449" s="590"/>
      <c r="AJ449" s="590"/>
      <c r="AK449" s="590"/>
      <c r="AL449" s="590"/>
      <c r="AM449" s="590"/>
      <c r="AN449" s="590"/>
      <c r="AO449" s="590"/>
      <c r="AP449" s="590"/>
      <c r="AQ449" s="590"/>
      <c r="AR449" s="590"/>
      <c r="AS449" s="590"/>
      <c r="AT449" s="590"/>
      <c r="AU449" s="590"/>
      <c r="AV449" s="590"/>
      <c r="AW449" s="504"/>
      <c r="AX449" s="504"/>
      <c r="AY449" s="504"/>
      <c r="AZ449" s="504"/>
      <c r="BA449" s="504"/>
      <c r="BB449" s="504"/>
      <c r="BC449" s="504"/>
      <c r="BD449" s="504"/>
      <c r="BE449" s="504"/>
      <c r="BF449" s="490"/>
      <c r="BG449" s="490"/>
      <c r="BH449" s="490"/>
      <c r="DQ449" s="96" t="str">
        <f t="shared" si="27"/>
        <v/>
      </c>
      <c r="DR449" s="96" t="s">
        <v>432</v>
      </c>
      <c r="DS449" s="96"/>
      <c r="DT449" s="96"/>
      <c r="DU449" s="96" t="s">
        <v>432</v>
      </c>
      <c r="DV449" s="96" t="s">
        <v>432</v>
      </c>
      <c r="DW449" s="96" t="s">
        <v>432</v>
      </c>
      <c r="DX449" s="96" t="s">
        <v>432</v>
      </c>
      <c r="DY449" s="96" t="s">
        <v>432</v>
      </c>
      <c r="DZ449" s="96" t="s">
        <v>432</v>
      </c>
      <c r="EA449" s="96" t="s">
        <v>432</v>
      </c>
      <c r="EB449" s="96" t="s">
        <v>432</v>
      </c>
      <c r="EC449" s="96" t="s">
        <v>432</v>
      </c>
      <c r="ED449" s="119" t="str">
        <f t="shared" si="45"/>
        <v/>
      </c>
      <c r="EE449" s="119" t="str">
        <f t="shared" si="46"/>
        <v/>
      </c>
      <c r="EF449" s="119" t="str">
        <f t="shared" si="47"/>
        <v/>
      </c>
      <c r="EG449" s="96"/>
      <c r="EH449" s="96" t="str">
        <f t="shared" si="28"/>
        <v/>
      </c>
      <c r="EI449" s="96" t="str">
        <f t="shared" si="29"/>
        <v/>
      </c>
      <c r="EJ449" s="96" t="str">
        <f t="shared" si="30"/>
        <v/>
      </c>
      <c r="EK449" s="96" t="str">
        <f t="shared" si="31"/>
        <v/>
      </c>
      <c r="EL449" s="96" t="str">
        <f t="shared" si="32"/>
        <v/>
      </c>
      <c r="EM449" s="96" t="str">
        <f t="shared" si="33"/>
        <v/>
      </c>
      <c r="EN449" s="96"/>
      <c r="EO449" s="96"/>
      <c r="EP449" s="96" t="str">
        <f>IF(DQ449="","",IF(OR(営業ASM設定管理!$BB$54="",営業ASM設定管理!$BB$54=0,営業ASM設定管理!$BE$54=0),"",営業ASM設定管理!$BB$54))</f>
        <v/>
      </c>
      <c r="EQ449" s="96" t="str">
        <f t="shared" si="34"/>
        <v/>
      </c>
      <c r="ER449" s="96" t="str">
        <f t="shared" si="35"/>
        <v/>
      </c>
      <c r="ES449" s="96" t="str">
        <f t="shared" si="36"/>
        <v/>
      </c>
      <c r="ET449" s="96" t="str">
        <f t="shared" si="37"/>
        <v/>
      </c>
      <c r="EU449" s="96" t="str">
        <f t="shared" si="38"/>
        <v/>
      </c>
      <c r="EV449" s="96" t="str">
        <f t="shared" si="39"/>
        <v/>
      </c>
      <c r="EW449" s="96" t="str">
        <f t="shared" si="40"/>
        <v/>
      </c>
      <c r="EX449" s="96" t="str">
        <f t="shared" si="41"/>
        <v/>
      </c>
      <c r="EY449" s="96" t="str">
        <f t="shared" si="42"/>
        <v/>
      </c>
      <c r="EZ449" s="96" t="str">
        <f t="shared" si="43"/>
        <v/>
      </c>
      <c r="FA449" s="96" t="str">
        <f t="shared" si="44"/>
        <v/>
      </c>
      <c r="FB449" s="96" t="str">
        <f t="shared" si="48"/>
        <v/>
      </c>
      <c r="FC449" s="96" t="s">
        <v>432</v>
      </c>
      <c r="IA449" s="105"/>
      <c r="IB449" s="86"/>
      <c r="IC449" s="86"/>
      <c r="ID449" s="86"/>
      <c r="IE449" s="86"/>
      <c r="IF449" s="86"/>
      <c r="IG449" s="86"/>
      <c r="IH449" s="86"/>
      <c r="II449" s="86"/>
      <c r="IJ449" s="86"/>
      <c r="IK449" s="86"/>
      <c r="IL449" s="86"/>
      <c r="IM449" s="86"/>
      <c r="IN449" s="86"/>
      <c r="IO449" s="86"/>
      <c r="IP449" s="86"/>
      <c r="IQ449" s="86"/>
      <c r="IR449" s="86"/>
      <c r="IS449" s="86"/>
      <c r="IT449" s="86"/>
      <c r="IU449" s="86"/>
      <c r="IV449" s="106"/>
    </row>
    <row r="450" spans="10:256" ht="30" customHeight="1" x14ac:dyDescent="0.45">
      <c r="J450" s="84"/>
      <c r="K450" s="122">
        <v>50</v>
      </c>
      <c r="L450" s="590"/>
      <c r="M450" s="590"/>
      <c r="N450" s="590"/>
      <c r="O450" s="590"/>
      <c r="P450" s="590"/>
      <c r="Q450" s="590"/>
      <c r="R450" s="593"/>
      <c r="S450" s="593"/>
      <c r="T450" s="590"/>
      <c r="U450" s="590"/>
      <c r="V450" s="590"/>
      <c r="W450" s="590"/>
      <c r="X450" s="590"/>
      <c r="Y450" s="590"/>
      <c r="Z450" s="590"/>
      <c r="AA450" s="590"/>
      <c r="AB450" s="590"/>
      <c r="AC450" s="590"/>
      <c r="AD450" s="590"/>
      <c r="AE450" s="590"/>
      <c r="AF450" s="590"/>
      <c r="AG450" s="590"/>
      <c r="AH450" s="590"/>
      <c r="AI450" s="590"/>
      <c r="AJ450" s="590"/>
      <c r="AK450" s="590"/>
      <c r="AL450" s="590"/>
      <c r="AM450" s="590"/>
      <c r="AN450" s="590"/>
      <c r="AO450" s="590"/>
      <c r="AP450" s="590"/>
      <c r="AQ450" s="590"/>
      <c r="AR450" s="590"/>
      <c r="AS450" s="590"/>
      <c r="AT450" s="590"/>
      <c r="AU450" s="590"/>
      <c r="AV450" s="590"/>
      <c r="AW450" s="504"/>
      <c r="AX450" s="504"/>
      <c r="AY450" s="504"/>
      <c r="AZ450" s="504"/>
      <c r="BA450" s="504"/>
      <c r="BB450" s="504"/>
      <c r="BC450" s="504"/>
      <c r="BD450" s="504"/>
      <c r="BE450" s="504"/>
      <c r="BF450" s="490"/>
      <c r="BG450" s="490"/>
      <c r="BH450" s="490"/>
      <c r="DQ450" s="96" t="str">
        <f t="shared" si="27"/>
        <v/>
      </c>
      <c r="DR450" s="96" t="s">
        <v>432</v>
      </c>
      <c r="DS450" s="96"/>
      <c r="DT450" s="96"/>
      <c r="DU450" s="96" t="s">
        <v>432</v>
      </c>
      <c r="DV450" s="96" t="s">
        <v>432</v>
      </c>
      <c r="DW450" s="96" t="s">
        <v>432</v>
      </c>
      <c r="DX450" s="96" t="s">
        <v>432</v>
      </c>
      <c r="DY450" s="96" t="s">
        <v>432</v>
      </c>
      <c r="DZ450" s="96" t="s">
        <v>432</v>
      </c>
      <c r="EA450" s="96" t="s">
        <v>432</v>
      </c>
      <c r="EB450" s="96" t="s">
        <v>432</v>
      </c>
      <c r="EC450" s="96" t="s">
        <v>432</v>
      </c>
      <c r="ED450" s="119" t="str">
        <f t="shared" si="45"/>
        <v/>
      </c>
      <c r="EE450" s="119" t="str">
        <f t="shared" si="46"/>
        <v/>
      </c>
      <c r="EF450" s="119" t="str">
        <f t="shared" si="47"/>
        <v/>
      </c>
      <c r="EG450" s="96"/>
      <c r="EH450" s="96" t="str">
        <f t="shared" si="28"/>
        <v/>
      </c>
      <c r="EI450" s="96" t="str">
        <f t="shared" si="29"/>
        <v/>
      </c>
      <c r="EJ450" s="96" t="str">
        <f t="shared" si="30"/>
        <v/>
      </c>
      <c r="EK450" s="96" t="str">
        <f t="shared" si="31"/>
        <v/>
      </c>
      <c r="EL450" s="96" t="str">
        <f t="shared" si="32"/>
        <v/>
      </c>
      <c r="EM450" s="96" t="str">
        <f t="shared" si="33"/>
        <v/>
      </c>
      <c r="EN450" s="96"/>
      <c r="EO450" s="96"/>
      <c r="EP450" s="96" t="str">
        <f>IF(DQ450="","",IF(OR(営業ASM設定管理!$BB$54="",営業ASM設定管理!$BB$54=0,営業ASM設定管理!$BE$54=0),"",営業ASM設定管理!$BB$54))</f>
        <v/>
      </c>
      <c r="EQ450" s="96" t="str">
        <f t="shared" si="34"/>
        <v/>
      </c>
      <c r="ER450" s="96" t="str">
        <f t="shared" si="35"/>
        <v/>
      </c>
      <c r="ES450" s="96" t="str">
        <f t="shared" si="36"/>
        <v/>
      </c>
      <c r="ET450" s="96" t="str">
        <f t="shared" si="37"/>
        <v/>
      </c>
      <c r="EU450" s="96" t="str">
        <f t="shared" si="38"/>
        <v/>
      </c>
      <c r="EV450" s="96" t="str">
        <f t="shared" si="39"/>
        <v/>
      </c>
      <c r="EW450" s="96" t="str">
        <f t="shared" si="40"/>
        <v/>
      </c>
      <c r="EX450" s="96" t="str">
        <f t="shared" si="41"/>
        <v/>
      </c>
      <c r="EY450" s="96" t="str">
        <f t="shared" si="42"/>
        <v/>
      </c>
      <c r="EZ450" s="96" t="str">
        <f t="shared" si="43"/>
        <v/>
      </c>
      <c r="FA450" s="96" t="str">
        <f t="shared" si="44"/>
        <v/>
      </c>
      <c r="FB450" s="96" t="str">
        <f t="shared" si="48"/>
        <v/>
      </c>
      <c r="FC450" s="96" t="s">
        <v>432</v>
      </c>
      <c r="IA450" s="105"/>
      <c r="IB450" s="86"/>
      <c r="IC450" s="86"/>
      <c r="ID450" s="86"/>
      <c r="IE450" s="86"/>
      <c r="IF450" s="86"/>
      <c r="IG450" s="86"/>
      <c r="IH450" s="86"/>
      <c r="II450" s="86"/>
      <c r="IJ450" s="86"/>
      <c r="IK450" s="86"/>
      <c r="IL450" s="86"/>
      <c r="IM450" s="86"/>
      <c r="IN450" s="86"/>
      <c r="IO450" s="86"/>
      <c r="IP450" s="86"/>
      <c r="IQ450" s="86"/>
      <c r="IR450" s="86"/>
      <c r="IS450" s="86"/>
      <c r="IT450" s="86"/>
      <c r="IU450" s="86"/>
      <c r="IV450" s="106"/>
    </row>
    <row r="451" spans="10:256" ht="30" customHeight="1" x14ac:dyDescent="0.45">
      <c r="J451" s="84"/>
      <c r="K451" s="122">
        <v>51</v>
      </c>
      <c r="L451" s="590"/>
      <c r="M451" s="590"/>
      <c r="N451" s="590"/>
      <c r="O451" s="590"/>
      <c r="P451" s="590"/>
      <c r="Q451" s="590"/>
      <c r="R451" s="593"/>
      <c r="S451" s="593"/>
      <c r="T451" s="590"/>
      <c r="U451" s="590"/>
      <c r="V451" s="590"/>
      <c r="W451" s="590"/>
      <c r="X451" s="590"/>
      <c r="Y451" s="590"/>
      <c r="Z451" s="590"/>
      <c r="AA451" s="590"/>
      <c r="AB451" s="590"/>
      <c r="AC451" s="590"/>
      <c r="AD451" s="590"/>
      <c r="AE451" s="590"/>
      <c r="AF451" s="590"/>
      <c r="AG451" s="590"/>
      <c r="AH451" s="590"/>
      <c r="AI451" s="590"/>
      <c r="AJ451" s="590"/>
      <c r="AK451" s="590"/>
      <c r="AL451" s="590"/>
      <c r="AM451" s="590"/>
      <c r="AN451" s="590"/>
      <c r="AO451" s="590"/>
      <c r="AP451" s="590"/>
      <c r="AQ451" s="590"/>
      <c r="AR451" s="590"/>
      <c r="AS451" s="590"/>
      <c r="AT451" s="590"/>
      <c r="AU451" s="590"/>
      <c r="AV451" s="590"/>
      <c r="AW451" s="504"/>
      <c r="AX451" s="504"/>
      <c r="AY451" s="504"/>
      <c r="AZ451" s="504"/>
      <c r="BA451" s="504"/>
      <c r="BB451" s="504"/>
      <c r="BC451" s="504"/>
      <c r="BD451" s="504"/>
      <c r="BE451" s="504"/>
      <c r="BF451" s="490"/>
      <c r="BG451" s="490"/>
      <c r="BH451" s="490"/>
      <c r="DQ451" s="96" t="str">
        <f t="shared" si="27"/>
        <v/>
      </c>
      <c r="DR451" s="96" t="s">
        <v>432</v>
      </c>
      <c r="DS451" s="96"/>
      <c r="DT451" s="96"/>
      <c r="DU451" s="96" t="s">
        <v>432</v>
      </c>
      <c r="DV451" s="96" t="s">
        <v>432</v>
      </c>
      <c r="DW451" s="96" t="s">
        <v>432</v>
      </c>
      <c r="DX451" s="96" t="s">
        <v>432</v>
      </c>
      <c r="DY451" s="96" t="s">
        <v>432</v>
      </c>
      <c r="DZ451" s="96" t="s">
        <v>432</v>
      </c>
      <c r="EA451" s="96" t="s">
        <v>432</v>
      </c>
      <c r="EB451" s="96" t="s">
        <v>432</v>
      </c>
      <c r="EC451" s="96" t="s">
        <v>432</v>
      </c>
      <c r="ED451" s="119" t="str">
        <f t="shared" si="45"/>
        <v/>
      </c>
      <c r="EE451" s="119" t="str">
        <f t="shared" si="46"/>
        <v/>
      </c>
      <c r="EF451" s="119" t="str">
        <f t="shared" si="47"/>
        <v/>
      </c>
      <c r="EG451" s="96"/>
      <c r="EH451" s="96" t="str">
        <f t="shared" si="28"/>
        <v/>
      </c>
      <c r="EI451" s="96" t="str">
        <f t="shared" si="29"/>
        <v/>
      </c>
      <c r="EJ451" s="96" t="str">
        <f t="shared" si="30"/>
        <v/>
      </c>
      <c r="EK451" s="96" t="str">
        <f t="shared" si="31"/>
        <v/>
      </c>
      <c r="EL451" s="96" t="str">
        <f t="shared" si="32"/>
        <v/>
      </c>
      <c r="EM451" s="96" t="str">
        <f t="shared" si="33"/>
        <v/>
      </c>
      <c r="EN451" s="96"/>
      <c r="EO451" s="96"/>
      <c r="EP451" s="96" t="str">
        <f>IF(DQ451="","",IF(OR(営業ASM設定管理!$BB$54="",営業ASM設定管理!$BB$54=0,営業ASM設定管理!$BE$54=0),"",営業ASM設定管理!$BB$54))</f>
        <v/>
      </c>
      <c r="EQ451" s="96" t="str">
        <f t="shared" si="34"/>
        <v/>
      </c>
      <c r="ER451" s="96" t="str">
        <f t="shared" si="35"/>
        <v/>
      </c>
      <c r="ES451" s="96" t="str">
        <f t="shared" si="36"/>
        <v/>
      </c>
      <c r="ET451" s="96" t="str">
        <f t="shared" si="37"/>
        <v/>
      </c>
      <c r="EU451" s="96" t="str">
        <f t="shared" si="38"/>
        <v/>
      </c>
      <c r="EV451" s="96" t="str">
        <f t="shared" si="39"/>
        <v/>
      </c>
      <c r="EW451" s="96" t="str">
        <f t="shared" si="40"/>
        <v/>
      </c>
      <c r="EX451" s="96" t="str">
        <f t="shared" si="41"/>
        <v/>
      </c>
      <c r="EY451" s="96" t="str">
        <f t="shared" si="42"/>
        <v/>
      </c>
      <c r="EZ451" s="96" t="str">
        <f t="shared" si="43"/>
        <v/>
      </c>
      <c r="FA451" s="96" t="str">
        <f t="shared" si="44"/>
        <v/>
      </c>
      <c r="FB451" s="96" t="str">
        <f t="shared" si="48"/>
        <v/>
      </c>
      <c r="FC451" s="96" t="s">
        <v>432</v>
      </c>
      <c r="IA451" s="105"/>
      <c r="IB451" s="86"/>
      <c r="IC451" s="86"/>
      <c r="ID451" s="86"/>
      <c r="IE451" s="86"/>
      <c r="IF451" s="86"/>
      <c r="IG451" s="86"/>
      <c r="IH451" s="86"/>
      <c r="II451" s="86"/>
      <c r="IJ451" s="86"/>
      <c r="IK451" s="86"/>
      <c r="IL451" s="86"/>
      <c r="IM451" s="86"/>
      <c r="IN451" s="86"/>
      <c r="IO451" s="86"/>
      <c r="IP451" s="86"/>
      <c r="IQ451" s="86"/>
      <c r="IR451" s="86"/>
      <c r="IS451" s="86"/>
      <c r="IT451" s="86"/>
      <c r="IU451" s="86"/>
      <c r="IV451" s="106"/>
    </row>
    <row r="452" spans="10:256" ht="30" customHeight="1" x14ac:dyDescent="0.45">
      <c r="J452" s="84"/>
      <c r="K452" s="122">
        <v>52</v>
      </c>
      <c r="L452" s="590"/>
      <c r="M452" s="590"/>
      <c r="N452" s="590"/>
      <c r="O452" s="590"/>
      <c r="P452" s="590"/>
      <c r="Q452" s="590"/>
      <c r="R452" s="593"/>
      <c r="S452" s="593"/>
      <c r="T452" s="590"/>
      <c r="U452" s="590"/>
      <c r="V452" s="590"/>
      <c r="W452" s="590"/>
      <c r="X452" s="590"/>
      <c r="Y452" s="590"/>
      <c r="Z452" s="590"/>
      <c r="AA452" s="590"/>
      <c r="AB452" s="590"/>
      <c r="AC452" s="590"/>
      <c r="AD452" s="590"/>
      <c r="AE452" s="590"/>
      <c r="AF452" s="590"/>
      <c r="AG452" s="590"/>
      <c r="AH452" s="590"/>
      <c r="AI452" s="590"/>
      <c r="AJ452" s="590"/>
      <c r="AK452" s="590"/>
      <c r="AL452" s="590"/>
      <c r="AM452" s="590"/>
      <c r="AN452" s="590"/>
      <c r="AO452" s="590"/>
      <c r="AP452" s="590"/>
      <c r="AQ452" s="590"/>
      <c r="AR452" s="590"/>
      <c r="AS452" s="590"/>
      <c r="AT452" s="590"/>
      <c r="AU452" s="590"/>
      <c r="AV452" s="590"/>
      <c r="AW452" s="504"/>
      <c r="AX452" s="504"/>
      <c r="AY452" s="504"/>
      <c r="AZ452" s="504"/>
      <c r="BA452" s="504"/>
      <c r="BB452" s="504"/>
      <c r="BC452" s="504"/>
      <c r="BD452" s="504"/>
      <c r="BE452" s="504"/>
      <c r="BF452" s="490"/>
      <c r="BG452" s="490"/>
      <c r="BH452" s="490"/>
      <c r="DQ452" s="96" t="str">
        <f t="shared" si="27"/>
        <v/>
      </c>
      <c r="DR452" s="96" t="s">
        <v>432</v>
      </c>
      <c r="DS452" s="96"/>
      <c r="DT452" s="96"/>
      <c r="DU452" s="96" t="s">
        <v>432</v>
      </c>
      <c r="DV452" s="96" t="s">
        <v>432</v>
      </c>
      <c r="DW452" s="96" t="s">
        <v>432</v>
      </c>
      <c r="DX452" s="96" t="s">
        <v>432</v>
      </c>
      <c r="DY452" s="96" t="s">
        <v>432</v>
      </c>
      <c r="DZ452" s="96" t="s">
        <v>432</v>
      </c>
      <c r="EA452" s="96" t="s">
        <v>432</v>
      </c>
      <c r="EB452" s="96" t="s">
        <v>432</v>
      </c>
      <c r="EC452" s="96" t="s">
        <v>432</v>
      </c>
      <c r="ED452" s="119" t="str">
        <f t="shared" si="45"/>
        <v/>
      </c>
      <c r="EE452" s="119" t="str">
        <f t="shared" si="46"/>
        <v/>
      </c>
      <c r="EF452" s="119" t="str">
        <f t="shared" si="47"/>
        <v/>
      </c>
      <c r="EG452" s="96"/>
      <c r="EH452" s="96" t="str">
        <f t="shared" si="28"/>
        <v/>
      </c>
      <c r="EI452" s="96" t="str">
        <f t="shared" si="29"/>
        <v/>
      </c>
      <c r="EJ452" s="96" t="str">
        <f t="shared" si="30"/>
        <v/>
      </c>
      <c r="EK452" s="96" t="str">
        <f t="shared" si="31"/>
        <v/>
      </c>
      <c r="EL452" s="96" t="str">
        <f t="shared" si="32"/>
        <v/>
      </c>
      <c r="EM452" s="96" t="str">
        <f t="shared" si="33"/>
        <v/>
      </c>
      <c r="EN452" s="96"/>
      <c r="EO452" s="96"/>
      <c r="EP452" s="96" t="str">
        <f>IF(DQ452="","",IF(OR(営業ASM設定管理!$BB$54="",営業ASM設定管理!$BB$54=0,営業ASM設定管理!$BE$54=0),"",営業ASM設定管理!$BB$54))</f>
        <v/>
      </c>
      <c r="EQ452" s="96" t="str">
        <f t="shared" si="34"/>
        <v/>
      </c>
      <c r="ER452" s="96" t="str">
        <f t="shared" si="35"/>
        <v/>
      </c>
      <c r="ES452" s="96" t="str">
        <f t="shared" si="36"/>
        <v/>
      </c>
      <c r="ET452" s="96" t="str">
        <f t="shared" si="37"/>
        <v/>
      </c>
      <c r="EU452" s="96" t="str">
        <f t="shared" si="38"/>
        <v/>
      </c>
      <c r="EV452" s="96" t="str">
        <f t="shared" si="39"/>
        <v/>
      </c>
      <c r="EW452" s="96" t="str">
        <f t="shared" si="40"/>
        <v/>
      </c>
      <c r="EX452" s="96" t="str">
        <f t="shared" si="41"/>
        <v/>
      </c>
      <c r="EY452" s="96" t="str">
        <f t="shared" si="42"/>
        <v/>
      </c>
      <c r="EZ452" s="96" t="str">
        <f t="shared" si="43"/>
        <v/>
      </c>
      <c r="FA452" s="96" t="str">
        <f t="shared" si="44"/>
        <v/>
      </c>
      <c r="FB452" s="96" t="str">
        <f t="shared" si="48"/>
        <v/>
      </c>
      <c r="FC452" s="96" t="s">
        <v>432</v>
      </c>
      <c r="IA452" s="105"/>
      <c r="IB452" s="86"/>
      <c r="IC452" s="86"/>
      <c r="ID452" s="86"/>
      <c r="IE452" s="86"/>
      <c r="IF452" s="86"/>
      <c r="IG452" s="86"/>
      <c r="IH452" s="86"/>
      <c r="II452" s="86"/>
      <c r="IJ452" s="86"/>
      <c r="IK452" s="86"/>
      <c r="IL452" s="86"/>
      <c r="IM452" s="86"/>
      <c r="IN452" s="86"/>
      <c r="IO452" s="86"/>
      <c r="IP452" s="86"/>
      <c r="IQ452" s="86"/>
      <c r="IR452" s="86"/>
      <c r="IS452" s="86"/>
      <c r="IT452" s="86"/>
      <c r="IU452" s="86"/>
      <c r="IV452" s="106"/>
    </row>
    <row r="453" spans="10:256" ht="30" customHeight="1" x14ac:dyDescent="0.45">
      <c r="J453" s="84"/>
      <c r="K453" s="122">
        <v>53</v>
      </c>
      <c r="L453" s="590"/>
      <c r="M453" s="590"/>
      <c r="N453" s="590"/>
      <c r="O453" s="590"/>
      <c r="P453" s="590"/>
      <c r="Q453" s="590"/>
      <c r="R453" s="593"/>
      <c r="S453" s="593"/>
      <c r="T453" s="590"/>
      <c r="U453" s="590"/>
      <c r="V453" s="590"/>
      <c r="W453" s="590"/>
      <c r="X453" s="590"/>
      <c r="Y453" s="590"/>
      <c r="Z453" s="590"/>
      <c r="AA453" s="590"/>
      <c r="AB453" s="590"/>
      <c r="AC453" s="590"/>
      <c r="AD453" s="590"/>
      <c r="AE453" s="590"/>
      <c r="AF453" s="590"/>
      <c r="AG453" s="590"/>
      <c r="AH453" s="590"/>
      <c r="AI453" s="590"/>
      <c r="AJ453" s="590"/>
      <c r="AK453" s="590"/>
      <c r="AL453" s="590"/>
      <c r="AM453" s="590"/>
      <c r="AN453" s="590"/>
      <c r="AO453" s="590"/>
      <c r="AP453" s="590"/>
      <c r="AQ453" s="590"/>
      <c r="AR453" s="590"/>
      <c r="AS453" s="590"/>
      <c r="AT453" s="590"/>
      <c r="AU453" s="590"/>
      <c r="AV453" s="590"/>
      <c r="AW453" s="504"/>
      <c r="AX453" s="504"/>
      <c r="AY453" s="504"/>
      <c r="AZ453" s="504"/>
      <c r="BA453" s="504"/>
      <c r="BB453" s="504"/>
      <c r="BC453" s="504"/>
      <c r="BD453" s="504"/>
      <c r="BE453" s="504"/>
      <c r="BF453" s="490"/>
      <c r="BG453" s="490"/>
      <c r="BH453" s="490"/>
      <c r="DQ453" s="96" t="str">
        <f t="shared" si="27"/>
        <v/>
      </c>
      <c r="DR453" s="96" t="s">
        <v>432</v>
      </c>
      <c r="DS453" s="96"/>
      <c r="DT453" s="96"/>
      <c r="DU453" s="96" t="s">
        <v>432</v>
      </c>
      <c r="DV453" s="96" t="s">
        <v>432</v>
      </c>
      <c r="DW453" s="96" t="s">
        <v>432</v>
      </c>
      <c r="DX453" s="96" t="s">
        <v>432</v>
      </c>
      <c r="DY453" s="96" t="s">
        <v>432</v>
      </c>
      <c r="DZ453" s="96" t="s">
        <v>432</v>
      </c>
      <c r="EA453" s="96" t="s">
        <v>432</v>
      </c>
      <c r="EB453" s="96" t="s">
        <v>432</v>
      </c>
      <c r="EC453" s="96" t="s">
        <v>432</v>
      </c>
      <c r="ED453" s="119" t="str">
        <f t="shared" si="45"/>
        <v/>
      </c>
      <c r="EE453" s="119" t="str">
        <f t="shared" si="46"/>
        <v/>
      </c>
      <c r="EF453" s="119" t="str">
        <f t="shared" si="47"/>
        <v/>
      </c>
      <c r="EG453" s="96"/>
      <c r="EH453" s="96" t="str">
        <f t="shared" si="28"/>
        <v/>
      </c>
      <c r="EI453" s="96" t="str">
        <f t="shared" si="29"/>
        <v/>
      </c>
      <c r="EJ453" s="96" t="str">
        <f t="shared" si="30"/>
        <v/>
      </c>
      <c r="EK453" s="96" t="str">
        <f t="shared" si="31"/>
        <v/>
      </c>
      <c r="EL453" s="96" t="str">
        <f t="shared" si="32"/>
        <v/>
      </c>
      <c r="EM453" s="96" t="str">
        <f t="shared" si="33"/>
        <v/>
      </c>
      <c r="EN453" s="96"/>
      <c r="EO453" s="96"/>
      <c r="EP453" s="96" t="str">
        <f>IF(DQ453="","",IF(OR(営業ASM設定管理!$BB$54="",営業ASM設定管理!$BB$54=0,営業ASM設定管理!$BE$54=0),"",営業ASM設定管理!$BB$54))</f>
        <v/>
      </c>
      <c r="EQ453" s="96" t="str">
        <f t="shared" si="34"/>
        <v/>
      </c>
      <c r="ER453" s="96" t="str">
        <f t="shared" si="35"/>
        <v/>
      </c>
      <c r="ES453" s="96" t="str">
        <f t="shared" si="36"/>
        <v/>
      </c>
      <c r="ET453" s="96" t="str">
        <f t="shared" si="37"/>
        <v/>
      </c>
      <c r="EU453" s="96" t="str">
        <f t="shared" si="38"/>
        <v/>
      </c>
      <c r="EV453" s="96" t="str">
        <f t="shared" si="39"/>
        <v/>
      </c>
      <c r="EW453" s="96" t="str">
        <f t="shared" si="40"/>
        <v/>
      </c>
      <c r="EX453" s="96" t="str">
        <f t="shared" si="41"/>
        <v/>
      </c>
      <c r="EY453" s="96" t="str">
        <f t="shared" si="42"/>
        <v/>
      </c>
      <c r="EZ453" s="96" t="str">
        <f t="shared" si="43"/>
        <v/>
      </c>
      <c r="FA453" s="96" t="str">
        <f t="shared" si="44"/>
        <v/>
      </c>
      <c r="FB453" s="96" t="str">
        <f t="shared" si="48"/>
        <v/>
      </c>
      <c r="FC453" s="96" t="s">
        <v>432</v>
      </c>
      <c r="IA453" s="105"/>
      <c r="IB453" s="86"/>
      <c r="IC453" s="86"/>
      <c r="ID453" s="86"/>
      <c r="IE453" s="86"/>
      <c r="IF453" s="86"/>
      <c r="IG453" s="86"/>
      <c r="IH453" s="86"/>
      <c r="II453" s="86"/>
      <c r="IJ453" s="86"/>
      <c r="IK453" s="86"/>
      <c r="IL453" s="86"/>
      <c r="IM453" s="86"/>
      <c r="IN453" s="86"/>
      <c r="IO453" s="86"/>
      <c r="IP453" s="86"/>
      <c r="IQ453" s="86"/>
      <c r="IR453" s="86"/>
      <c r="IS453" s="86"/>
      <c r="IT453" s="86"/>
      <c r="IU453" s="86"/>
      <c r="IV453" s="106"/>
    </row>
    <row r="454" spans="10:256" ht="30" customHeight="1" x14ac:dyDescent="0.45">
      <c r="J454" s="84"/>
      <c r="K454" s="122">
        <v>54</v>
      </c>
      <c r="L454" s="590"/>
      <c r="M454" s="590"/>
      <c r="N454" s="590"/>
      <c r="O454" s="590"/>
      <c r="P454" s="590"/>
      <c r="Q454" s="590"/>
      <c r="R454" s="593"/>
      <c r="S454" s="593"/>
      <c r="T454" s="590"/>
      <c r="U454" s="590"/>
      <c r="V454" s="590"/>
      <c r="W454" s="590"/>
      <c r="X454" s="590"/>
      <c r="Y454" s="590"/>
      <c r="Z454" s="590"/>
      <c r="AA454" s="590"/>
      <c r="AB454" s="590"/>
      <c r="AC454" s="590"/>
      <c r="AD454" s="590"/>
      <c r="AE454" s="590"/>
      <c r="AF454" s="590"/>
      <c r="AG454" s="590"/>
      <c r="AH454" s="590"/>
      <c r="AI454" s="590"/>
      <c r="AJ454" s="590"/>
      <c r="AK454" s="590"/>
      <c r="AL454" s="590"/>
      <c r="AM454" s="590"/>
      <c r="AN454" s="590"/>
      <c r="AO454" s="590"/>
      <c r="AP454" s="590"/>
      <c r="AQ454" s="590"/>
      <c r="AR454" s="590"/>
      <c r="AS454" s="590"/>
      <c r="AT454" s="590"/>
      <c r="AU454" s="590"/>
      <c r="AV454" s="590"/>
      <c r="AW454" s="504"/>
      <c r="AX454" s="504"/>
      <c r="AY454" s="504"/>
      <c r="AZ454" s="504"/>
      <c r="BA454" s="504"/>
      <c r="BB454" s="504"/>
      <c r="BC454" s="504"/>
      <c r="BD454" s="504"/>
      <c r="BE454" s="504"/>
      <c r="BF454" s="490"/>
      <c r="BG454" s="490"/>
      <c r="BH454" s="490"/>
      <c r="DQ454" s="96" t="str">
        <f t="shared" si="27"/>
        <v/>
      </c>
      <c r="DR454" s="96" t="s">
        <v>432</v>
      </c>
      <c r="DS454" s="96"/>
      <c r="DT454" s="96"/>
      <c r="DU454" s="96" t="s">
        <v>432</v>
      </c>
      <c r="DV454" s="96" t="s">
        <v>432</v>
      </c>
      <c r="DW454" s="96" t="s">
        <v>432</v>
      </c>
      <c r="DX454" s="96" t="s">
        <v>432</v>
      </c>
      <c r="DY454" s="96" t="s">
        <v>432</v>
      </c>
      <c r="DZ454" s="96" t="s">
        <v>432</v>
      </c>
      <c r="EA454" s="96" t="s">
        <v>432</v>
      </c>
      <c r="EB454" s="96" t="s">
        <v>432</v>
      </c>
      <c r="EC454" s="96" t="s">
        <v>432</v>
      </c>
      <c r="ED454" s="119" t="str">
        <f t="shared" si="45"/>
        <v/>
      </c>
      <c r="EE454" s="119" t="str">
        <f t="shared" si="46"/>
        <v/>
      </c>
      <c r="EF454" s="119" t="str">
        <f t="shared" si="47"/>
        <v/>
      </c>
      <c r="EG454" s="96"/>
      <c r="EH454" s="96" t="str">
        <f t="shared" si="28"/>
        <v/>
      </c>
      <c r="EI454" s="96" t="str">
        <f t="shared" si="29"/>
        <v/>
      </c>
      <c r="EJ454" s="96" t="str">
        <f t="shared" si="30"/>
        <v/>
      </c>
      <c r="EK454" s="96" t="str">
        <f t="shared" si="31"/>
        <v/>
      </c>
      <c r="EL454" s="96" t="str">
        <f t="shared" si="32"/>
        <v/>
      </c>
      <c r="EM454" s="96" t="str">
        <f t="shared" si="33"/>
        <v/>
      </c>
      <c r="EN454" s="96"/>
      <c r="EO454" s="96"/>
      <c r="EP454" s="96" t="str">
        <f>IF(DQ454="","",IF(OR(営業ASM設定管理!$BB$54="",営業ASM設定管理!$BB$54=0,営業ASM設定管理!$BE$54=0),"",営業ASM設定管理!$BB$54))</f>
        <v/>
      </c>
      <c r="EQ454" s="96" t="str">
        <f t="shared" si="34"/>
        <v/>
      </c>
      <c r="ER454" s="96" t="str">
        <f t="shared" si="35"/>
        <v/>
      </c>
      <c r="ES454" s="96" t="str">
        <f t="shared" si="36"/>
        <v/>
      </c>
      <c r="ET454" s="96" t="str">
        <f t="shared" si="37"/>
        <v/>
      </c>
      <c r="EU454" s="96" t="str">
        <f t="shared" si="38"/>
        <v/>
      </c>
      <c r="EV454" s="96" t="str">
        <f t="shared" si="39"/>
        <v/>
      </c>
      <c r="EW454" s="96" t="str">
        <f t="shared" si="40"/>
        <v/>
      </c>
      <c r="EX454" s="96" t="str">
        <f t="shared" si="41"/>
        <v/>
      </c>
      <c r="EY454" s="96" t="str">
        <f t="shared" si="42"/>
        <v/>
      </c>
      <c r="EZ454" s="96" t="str">
        <f t="shared" si="43"/>
        <v/>
      </c>
      <c r="FA454" s="96" t="str">
        <f t="shared" si="44"/>
        <v/>
      </c>
      <c r="FB454" s="96" t="str">
        <f t="shared" si="48"/>
        <v/>
      </c>
      <c r="FC454" s="96" t="s">
        <v>432</v>
      </c>
      <c r="IA454" s="105"/>
      <c r="IB454" s="86"/>
      <c r="IC454" s="86"/>
      <c r="ID454" s="86"/>
      <c r="IE454" s="86"/>
      <c r="IF454" s="86"/>
      <c r="IG454" s="86"/>
      <c r="IH454" s="86"/>
      <c r="II454" s="86"/>
      <c r="IJ454" s="86"/>
      <c r="IK454" s="86"/>
      <c r="IL454" s="86"/>
      <c r="IM454" s="86"/>
      <c r="IN454" s="86"/>
      <c r="IO454" s="86"/>
      <c r="IP454" s="86"/>
      <c r="IQ454" s="86"/>
      <c r="IR454" s="86"/>
      <c r="IS454" s="86"/>
      <c r="IT454" s="86"/>
      <c r="IU454" s="86"/>
      <c r="IV454" s="106"/>
    </row>
    <row r="455" spans="10:256" ht="30" customHeight="1" x14ac:dyDescent="0.45">
      <c r="J455" s="84"/>
      <c r="K455" s="122">
        <v>55</v>
      </c>
      <c r="L455" s="590"/>
      <c r="M455" s="590"/>
      <c r="N455" s="590"/>
      <c r="O455" s="590"/>
      <c r="P455" s="590"/>
      <c r="Q455" s="590"/>
      <c r="R455" s="593"/>
      <c r="S455" s="593"/>
      <c r="T455" s="590"/>
      <c r="U455" s="590"/>
      <c r="V455" s="590"/>
      <c r="W455" s="590"/>
      <c r="X455" s="590"/>
      <c r="Y455" s="590"/>
      <c r="Z455" s="590"/>
      <c r="AA455" s="590"/>
      <c r="AB455" s="590"/>
      <c r="AC455" s="590"/>
      <c r="AD455" s="590"/>
      <c r="AE455" s="590"/>
      <c r="AF455" s="590"/>
      <c r="AG455" s="590"/>
      <c r="AH455" s="590"/>
      <c r="AI455" s="590"/>
      <c r="AJ455" s="590"/>
      <c r="AK455" s="590"/>
      <c r="AL455" s="590"/>
      <c r="AM455" s="590"/>
      <c r="AN455" s="590"/>
      <c r="AO455" s="590"/>
      <c r="AP455" s="590"/>
      <c r="AQ455" s="590"/>
      <c r="AR455" s="590"/>
      <c r="AS455" s="590"/>
      <c r="AT455" s="590"/>
      <c r="AU455" s="590"/>
      <c r="AV455" s="590"/>
      <c r="AW455" s="504"/>
      <c r="AX455" s="504"/>
      <c r="AY455" s="504"/>
      <c r="AZ455" s="504"/>
      <c r="BA455" s="504"/>
      <c r="BB455" s="504"/>
      <c r="BC455" s="504"/>
      <c r="BD455" s="504"/>
      <c r="BE455" s="504"/>
      <c r="BF455" s="490"/>
      <c r="BG455" s="490"/>
      <c r="BH455" s="490"/>
      <c r="DQ455" s="96" t="str">
        <f t="shared" si="27"/>
        <v/>
      </c>
      <c r="DR455" s="96" t="s">
        <v>432</v>
      </c>
      <c r="DS455" s="96"/>
      <c r="DT455" s="96"/>
      <c r="DU455" s="96" t="s">
        <v>432</v>
      </c>
      <c r="DV455" s="96" t="s">
        <v>432</v>
      </c>
      <c r="DW455" s="96" t="s">
        <v>432</v>
      </c>
      <c r="DX455" s="96" t="s">
        <v>432</v>
      </c>
      <c r="DY455" s="96" t="s">
        <v>432</v>
      </c>
      <c r="DZ455" s="96" t="s">
        <v>432</v>
      </c>
      <c r="EA455" s="96" t="s">
        <v>432</v>
      </c>
      <c r="EB455" s="96" t="s">
        <v>432</v>
      </c>
      <c r="EC455" s="96" t="s">
        <v>432</v>
      </c>
      <c r="ED455" s="119" t="str">
        <f t="shared" si="45"/>
        <v/>
      </c>
      <c r="EE455" s="119" t="str">
        <f t="shared" si="46"/>
        <v/>
      </c>
      <c r="EF455" s="119" t="str">
        <f t="shared" si="47"/>
        <v/>
      </c>
      <c r="EG455" s="96"/>
      <c r="EH455" s="96" t="str">
        <f t="shared" si="28"/>
        <v/>
      </c>
      <c r="EI455" s="96" t="str">
        <f t="shared" si="29"/>
        <v/>
      </c>
      <c r="EJ455" s="96" t="str">
        <f t="shared" si="30"/>
        <v/>
      </c>
      <c r="EK455" s="96" t="str">
        <f t="shared" si="31"/>
        <v/>
      </c>
      <c r="EL455" s="96" t="str">
        <f t="shared" si="32"/>
        <v/>
      </c>
      <c r="EM455" s="96" t="str">
        <f t="shared" si="33"/>
        <v/>
      </c>
      <c r="EN455" s="96"/>
      <c r="EO455" s="96"/>
      <c r="EP455" s="96" t="str">
        <f>IF(DQ455="","",IF(OR(営業ASM設定管理!$BB$54="",営業ASM設定管理!$BB$54=0,営業ASM設定管理!$BE$54=0),"",営業ASM設定管理!$BB$54))</f>
        <v/>
      </c>
      <c r="EQ455" s="96" t="str">
        <f t="shared" si="34"/>
        <v/>
      </c>
      <c r="ER455" s="96" t="str">
        <f t="shared" si="35"/>
        <v/>
      </c>
      <c r="ES455" s="96" t="str">
        <f t="shared" si="36"/>
        <v/>
      </c>
      <c r="ET455" s="96" t="str">
        <f t="shared" si="37"/>
        <v/>
      </c>
      <c r="EU455" s="96" t="str">
        <f t="shared" si="38"/>
        <v/>
      </c>
      <c r="EV455" s="96" t="str">
        <f t="shared" si="39"/>
        <v/>
      </c>
      <c r="EW455" s="96" t="str">
        <f t="shared" si="40"/>
        <v/>
      </c>
      <c r="EX455" s="96" t="str">
        <f t="shared" si="41"/>
        <v/>
      </c>
      <c r="EY455" s="96" t="str">
        <f t="shared" si="42"/>
        <v/>
      </c>
      <c r="EZ455" s="96" t="str">
        <f t="shared" si="43"/>
        <v/>
      </c>
      <c r="FA455" s="96" t="str">
        <f t="shared" si="44"/>
        <v/>
      </c>
      <c r="FB455" s="96" t="str">
        <f t="shared" si="48"/>
        <v/>
      </c>
      <c r="FC455" s="96" t="s">
        <v>432</v>
      </c>
      <c r="IA455" s="105"/>
      <c r="IB455" s="86"/>
      <c r="IC455" s="86"/>
      <c r="ID455" s="86"/>
      <c r="IE455" s="86"/>
      <c r="IF455" s="86"/>
      <c r="IG455" s="86"/>
      <c r="IH455" s="86"/>
      <c r="II455" s="86"/>
      <c r="IJ455" s="86"/>
      <c r="IK455" s="86"/>
      <c r="IL455" s="86"/>
      <c r="IM455" s="86"/>
      <c r="IN455" s="86"/>
      <c r="IO455" s="86"/>
      <c r="IP455" s="86"/>
      <c r="IQ455" s="86"/>
      <c r="IR455" s="86"/>
      <c r="IS455" s="86"/>
      <c r="IT455" s="86"/>
      <c r="IU455" s="86"/>
      <c r="IV455" s="106"/>
    </row>
    <row r="456" spans="10:256" ht="30" customHeight="1" x14ac:dyDescent="0.45">
      <c r="J456" s="84"/>
      <c r="K456" s="122">
        <v>56</v>
      </c>
      <c r="L456" s="590"/>
      <c r="M456" s="590"/>
      <c r="N456" s="590"/>
      <c r="O456" s="590"/>
      <c r="P456" s="590"/>
      <c r="Q456" s="590"/>
      <c r="R456" s="593"/>
      <c r="S456" s="593"/>
      <c r="T456" s="590"/>
      <c r="U456" s="590"/>
      <c r="V456" s="590"/>
      <c r="W456" s="590"/>
      <c r="X456" s="590"/>
      <c r="Y456" s="590"/>
      <c r="Z456" s="590"/>
      <c r="AA456" s="590"/>
      <c r="AB456" s="590"/>
      <c r="AC456" s="590"/>
      <c r="AD456" s="590"/>
      <c r="AE456" s="590"/>
      <c r="AF456" s="590"/>
      <c r="AG456" s="590"/>
      <c r="AH456" s="590"/>
      <c r="AI456" s="590"/>
      <c r="AJ456" s="590"/>
      <c r="AK456" s="590"/>
      <c r="AL456" s="590"/>
      <c r="AM456" s="590"/>
      <c r="AN456" s="590"/>
      <c r="AO456" s="590"/>
      <c r="AP456" s="590"/>
      <c r="AQ456" s="590"/>
      <c r="AR456" s="590"/>
      <c r="AS456" s="590"/>
      <c r="AT456" s="590"/>
      <c r="AU456" s="590"/>
      <c r="AV456" s="590"/>
      <c r="AW456" s="504"/>
      <c r="AX456" s="504"/>
      <c r="AY456" s="504"/>
      <c r="AZ456" s="504"/>
      <c r="BA456" s="504"/>
      <c r="BB456" s="504"/>
      <c r="BC456" s="504"/>
      <c r="BD456" s="504"/>
      <c r="BE456" s="504"/>
      <c r="BF456" s="490"/>
      <c r="BG456" s="490"/>
      <c r="BH456" s="490"/>
      <c r="DQ456" s="96" t="str">
        <f t="shared" si="27"/>
        <v/>
      </c>
      <c r="DR456" s="96" t="s">
        <v>432</v>
      </c>
      <c r="DS456" s="96"/>
      <c r="DT456" s="96"/>
      <c r="DU456" s="96" t="s">
        <v>432</v>
      </c>
      <c r="DV456" s="96" t="s">
        <v>432</v>
      </c>
      <c r="DW456" s="96" t="s">
        <v>432</v>
      </c>
      <c r="DX456" s="96" t="s">
        <v>432</v>
      </c>
      <c r="DY456" s="96" t="s">
        <v>432</v>
      </c>
      <c r="DZ456" s="96" t="s">
        <v>432</v>
      </c>
      <c r="EA456" s="96" t="s">
        <v>432</v>
      </c>
      <c r="EB456" s="96" t="s">
        <v>432</v>
      </c>
      <c r="EC456" s="96" t="s">
        <v>432</v>
      </c>
      <c r="ED456" s="119" t="str">
        <f t="shared" si="45"/>
        <v/>
      </c>
      <c r="EE456" s="119" t="str">
        <f t="shared" si="46"/>
        <v/>
      </c>
      <c r="EF456" s="119" t="str">
        <f t="shared" si="47"/>
        <v/>
      </c>
      <c r="EG456" s="96"/>
      <c r="EH456" s="96" t="str">
        <f t="shared" si="28"/>
        <v/>
      </c>
      <c r="EI456" s="96" t="str">
        <f t="shared" si="29"/>
        <v/>
      </c>
      <c r="EJ456" s="96" t="str">
        <f t="shared" si="30"/>
        <v/>
      </c>
      <c r="EK456" s="96" t="str">
        <f t="shared" si="31"/>
        <v/>
      </c>
      <c r="EL456" s="96" t="str">
        <f t="shared" si="32"/>
        <v/>
      </c>
      <c r="EM456" s="96" t="str">
        <f t="shared" si="33"/>
        <v/>
      </c>
      <c r="EN456" s="96"/>
      <c r="EO456" s="96"/>
      <c r="EP456" s="96" t="str">
        <f>IF(DQ456="","",IF(OR(営業ASM設定管理!$BB$54="",営業ASM設定管理!$BB$54=0,営業ASM設定管理!$BE$54=0),"",営業ASM設定管理!$BB$54))</f>
        <v/>
      </c>
      <c r="EQ456" s="96" t="str">
        <f t="shared" si="34"/>
        <v/>
      </c>
      <c r="ER456" s="96" t="str">
        <f t="shared" si="35"/>
        <v/>
      </c>
      <c r="ES456" s="96" t="str">
        <f t="shared" si="36"/>
        <v/>
      </c>
      <c r="ET456" s="96" t="str">
        <f t="shared" si="37"/>
        <v/>
      </c>
      <c r="EU456" s="96" t="str">
        <f t="shared" si="38"/>
        <v/>
      </c>
      <c r="EV456" s="96" t="str">
        <f t="shared" si="39"/>
        <v/>
      </c>
      <c r="EW456" s="96" t="str">
        <f t="shared" si="40"/>
        <v/>
      </c>
      <c r="EX456" s="96" t="str">
        <f t="shared" si="41"/>
        <v/>
      </c>
      <c r="EY456" s="96" t="str">
        <f t="shared" si="42"/>
        <v/>
      </c>
      <c r="EZ456" s="96" t="str">
        <f t="shared" si="43"/>
        <v/>
      </c>
      <c r="FA456" s="96" t="str">
        <f t="shared" si="44"/>
        <v/>
      </c>
      <c r="FB456" s="96" t="str">
        <f t="shared" si="48"/>
        <v/>
      </c>
      <c r="FC456" s="96" t="s">
        <v>432</v>
      </c>
      <c r="IA456" s="105"/>
      <c r="IB456" s="86"/>
      <c r="IC456" s="86"/>
      <c r="ID456" s="86"/>
      <c r="IE456" s="86"/>
      <c r="IF456" s="86"/>
      <c r="IG456" s="86"/>
      <c r="IH456" s="86"/>
      <c r="II456" s="86"/>
      <c r="IJ456" s="86"/>
      <c r="IK456" s="86"/>
      <c r="IL456" s="86"/>
      <c r="IM456" s="86"/>
      <c r="IN456" s="86"/>
      <c r="IO456" s="86"/>
      <c r="IP456" s="86"/>
      <c r="IQ456" s="86"/>
      <c r="IR456" s="86"/>
      <c r="IS456" s="86"/>
      <c r="IT456" s="86"/>
      <c r="IU456" s="86"/>
      <c r="IV456" s="106"/>
    </row>
    <row r="457" spans="10:256" ht="30" customHeight="1" x14ac:dyDescent="0.45">
      <c r="J457" s="84"/>
      <c r="K457" s="122">
        <v>57</v>
      </c>
      <c r="L457" s="590"/>
      <c r="M457" s="590"/>
      <c r="N457" s="590"/>
      <c r="O457" s="590"/>
      <c r="P457" s="590"/>
      <c r="Q457" s="590"/>
      <c r="R457" s="593"/>
      <c r="S457" s="593"/>
      <c r="T457" s="590"/>
      <c r="U457" s="590"/>
      <c r="V457" s="590"/>
      <c r="W457" s="590"/>
      <c r="X457" s="590"/>
      <c r="Y457" s="590"/>
      <c r="Z457" s="590"/>
      <c r="AA457" s="590"/>
      <c r="AB457" s="590"/>
      <c r="AC457" s="590"/>
      <c r="AD457" s="590"/>
      <c r="AE457" s="590"/>
      <c r="AF457" s="590"/>
      <c r="AG457" s="590"/>
      <c r="AH457" s="590"/>
      <c r="AI457" s="590"/>
      <c r="AJ457" s="590"/>
      <c r="AK457" s="590"/>
      <c r="AL457" s="590"/>
      <c r="AM457" s="590"/>
      <c r="AN457" s="590"/>
      <c r="AO457" s="590"/>
      <c r="AP457" s="590"/>
      <c r="AQ457" s="590"/>
      <c r="AR457" s="590"/>
      <c r="AS457" s="590"/>
      <c r="AT457" s="590"/>
      <c r="AU457" s="590"/>
      <c r="AV457" s="590"/>
      <c r="AW457" s="504"/>
      <c r="AX457" s="504"/>
      <c r="AY457" s="504"/>
      <c r="AZ457" s="504"/>
      <c r="BA457" s="504"/>
      <c r="BB457" s="504"/>
      <c r="BC457" s="504"/>
      <c r="BD457" s="504"/>
      <c r="BE457" s="504"/>
      <c r="BF457" s="490"/>
      <c r="BG457" s="490"/>
      <c r="BH457" s="490"/>
      <c r="DQ457" s="96" t="str">
        <f t="shared" si="27"/>
        <v/>
      </c>
      <c r="DR457" s="96" t="s">
        <v>432</v>
      </c>
      <c r="DS457" s="96"/>
      <c r="DT457" s="96"/>
      <c r="DU457" s="96" t="s">
        <v>432</v>
      </c>
      <c r="DV457" s="96" t="s">
        <v>432</v>
      </c>
      <c r="DW457" s="96" t="s">
        <v>432</v>
      </c>
      <c r="DX457" s="96" t="s">
        <v>432</v>
      </c>
      <c r="DY457" s="96" t="s">
        <v>432</v>
      </c>
      <c r="DZ457" s="96" t="s">
        <v>432</v>
      </c>
      <c r="EA457" s="96" t="s">
        <v>432</v>
      </c>
      <c r="EB457" s="96" t="s">
        <v>432</v>
      </c>
      <c r="EC457" s="96" t="s">
        <v>432</v>
      </c>
      <c r="ED457" s="119" t="str">
        <f t="shared" si="45"/>
        <v/>
      </c>
      <c r="EE457" s="119" t="str">
        <f t="shared" si="46"/>
        <v/>
      </c>
      <c r="EF457" s="119" t="str">
        <f t="shared" si="47"/>
        <v/>
      </c>
      <c r="EG457" s="96"/>
      <c r="EH457" s="96" t="str">
        <f t="shared" si="28"/>
        <v/>
      </c>
      <c r="EI457" s="96" t="str">
        <f t="shared" si="29"/>
        <v/>
      </c>
      <c r="EJ457" s="96" t="str">
        <f t="shared" si="30"/>
        <v/>
      </c>
      <c r="EK457" s="96" t="str">
        <f t="shared" si="31"/>
        <v/>
      </c>
      <c r="EL457" s="96" t="str">
        <f t="shared" si="32"/>
        <v/>
      </c>
      <c r="EM457" s="96" t="str">
        <f t="shared" si="33"/>
        <v/>
      </c>
      <c r="EN457" s="96"/>
      <c r="EO457" s="96"/>
      <c r="EP457" s="96" t="str">
        <f>IF(DQ457="","",IF(OR(営業ASM設定管理!$BB$54="",営業ASM設定管理!$BB$54=0,営業ASM設定管理!$BE$54=0),"",営業ASM設定管理!$BB$54))</f>
        <v/>
      </c>
      <c r="EQ457" s="96" t="str">
        <f t="shared" si="34"/>
        <v/>
      </c>
      <c r="ER457" s="96" t="str">
        <f t="shared" si="35"/>
        <v/>
      </c>
      <c r="ES457" s="96" t="str">
        <f t="shared" si="36"/>
        <v/>
      </c>
      <c r="ET457" s="96" t="str">
        <f t="shared" si="37"/>
        <v/>
      </c>
      <c r="EU457" s="96" t="str">
        <f t="shared" si="38"/>
        <v/>
      </c>
      <c r="EV457" s="96" t="str">
        <f t="shared" si="39"/>
        <v/>
      </c>
      <c r="EW457" s="96" t="str">
        <f t="shared" si="40"/>
        <v/>
      </c>
      <c r="EX457" s="96" t="str">
        <f t="shared" si="41"/>
        <v/>
      </c>
      <c r="EY457" s="96" t="str">
        <f t="shared" si="42"/>
        <v/>
      </c>
      <c r="EZ457" s="96" t="str">
        <f t="shared" si="43"/>
        <v/>
      </c>
      <c r="FA457" s="96" t="str">
        <f t="shared" si="44"/>
        <v/>
      </c>
      <c r="FB457" s="96" t="str">
        <f t="shared" si="48"/>
        <v/>
      </c>
      <c r="FC457" s="96" t="s">
        <v>432</v>
      </c>
      <c r="IA457" s="105"/>
      <c r="IB457" s="86"/>
      <c r="IC457" s="86"/>
      <c r="ID457" s="86"/>
      <c r="IE457" s="86"/>
      <c r="IF457" s="86"/>
      <c r="IG457" s="86"/>
      <c r="IH457" s="86"/>
      <c r="II457" s="86"/>
      <c r="IJ457" s="86"/>
      <c r="IK457" s="86"/>
      <c r="IL457" s="86"/>
      <c r="IM457" s="86"/>
      <c r="IN457" s="86"/>
      <c r="IO457" s="86"/>
      <c r="IP457" s="86"/>
      <c r="IQ457" s="86"/>
      <c r="IR457" s="86"/>
      <c r="IS457" s="86"/>
      <c r="IT457" s="86"/>
      <c r="IU457" s="86"/>
      <c r="IV457" s="106"/>
    </row>
    <row r="458" spans="10:256" ht="30" customHeight="1" x14ac:dyDescent="0.45">
      <c r="J458" s="84"/>
      <c r="K458" s="122">
        <v>58</v>
      </c>
      <c r="L458" s="590"/>
      <c r="M458" s="590"/>
      <c r="N458" s="590"/>
      <c r="O458" s="590"/>
      <c r="P458" s="590"/>
      <c r="Q458" s="590"/>
      <c r="R458" s="593"/>
      <c r="S458" s="593"/>
      <c r="T458" s="590"/>
      <c r="U458" s="590"/>
      <c r="V458" s="590"/>
      <c r="W458" s="590"/>
      <c r="X458" s="590"/>
      <c r="Y458" s="590"/>
      <c r="Z458" s="590"/>
      <c r="AA458" s="590"/>
      <c r="AB458" s="590"/>
      <c r="AC458" s="590"/>
      <c r="AD458" s="590"/>
      <c r="AE458" s="590"/>
      <c r="AF458" s="590"/>
      <c r="AG458" s="590"/>
      <c r="AH458" s="590"/>
      <c r="AI458" s="590"/>
      <c r="AJ458" s="590"/>
      <c r="AK458" s="590"/>
      <c r="AL458" s="590"/>
      <c r="AM458" s="590"/>
      <c r="AN458" s="590"/>
      <c r="AO458" s="590"/>
      <c r="AP458" s="590"/>
      <c r="AQ458" s="590"/>
      <c r="AR458" s="590"/>
      <c r="AS458" s="590"/>
      <c r="AT458" s="590"/>
      <c r="AU458" s="590"/>
      <c r="AV458" s="590"/>
      <c r="AW458" s="504"/>
      <c r="AX458" s="504"/>
      <c r="AY458" s="504"/>
      <c r="AZ458" s="504"/>
      <c r="BA458" s="504"/>
      <c r="BB458" s="504"/>
      <c r="BC458" s="504"/>
      <c r="BD458" s="504"/>
      <c r="BE458" s="504"/>
      <c r="BF458" s="490"/>
      <c r="BG458" s="490"/>
      <c r="BH458" s="490"/>
      <c r="DQ458" s="96" t="str">
        <f t="shared" si="27"/>
        <v/>
      </c>
      <c r="DR458" s="96" t="s">
        <v>432</v>
      </c>
      <c r="DS458" s="96"/>
      <c r="DT458" s="96"/>
      <c r="DU458" s="96" t="s">
        <v>432</v>
      </c>
      <c r="DV458" s="96" t="s">
        <v>432</v>
      </c>
      <c r="DW458" s="96" t="s">
        <v>432</v>
      </c>
      <c r="DX458" s="96" t="s">
        <v>432</v>
      </c>
      <c r="DY458" s="96" t="s">
        <v>432</v>
      </c>
      <c r="DZ458" s="96" t="s">
        <v>432</v>
      </c>
      <c r="EA458" s="96" t="s">
        <v>432</v>
      </c>
      <c r="EB458" s="96" t="s">
        <v>432</v>
      </c>
      <c r="EC458" s="96" t="s">
        <v>432</v>
      </c>
      <c r="ED458" s="119" t="str">
        <f t="shared" si="45"/>
        <v/>
      </c>
      <c r="EE458" s="119" t="str">
        <f t="shared" si="46"/>
        <v/>
      </c>
      <c r="EF458" s="119" t="str">
        <f t="shared" si="47"/>
        <v/>
      </c>
      <c r="EG458" s="96"/>
      <c r="EH458" s="96" t="str">
        <f t="shared" si="28"/>
        <v/>
      </c>
      <c r="EI458" s="96" t="str">
        <f t="shared" si="29"/>
        <v/>
      </c>
      <c r="EJ458" s="96" t="str">
        <f t="shared" si="30"/>
        <v/>
      </c>
      <c r="EK458" s="96" t="str">
        <f t="shared" si="31"/>
        <v/>
      </c>
      <c r="EL458" s="96" t="str">
        <f t="shared" si="32"/>
        <v/>
      </c>
      <c r="EM458" s="96" t="str">
        <f t="shared" si="33"/>
        <v/>
      </c>
      <c r="EN458" s="96"/>
      <c r="EO458" s="96"/>
      <c r="EP458" s="96" t="str">
        <f>IF(DQ458="","",IF(OR(営業ASM設定管理!$BB$54="",営業ASM設定管理!$BB$54=0,営業ASM設定管理!$BE$54=0),"",営業ASM設定管理!$BB$54))</f>
        <v/>
      </c>
      <c r="EQ458" s="96" t="str">
        <f t="shared" si="34"/>
        <v/>
      </c>
      <c r="ER458" s="96" t="str">
        <f t="shared" si="35"/>
        <v/>
      </c>
      <c r="ES458" s="96" t="str">
        <f t="shared" si="36"/>
        <v/>
      </c>
      <c r="ET458" s="96" t="str">
        <f t="shared" si="37"/>
        <v/>
      </c>
      <c r="EU458" s="96" t="str">
        <f t="shared" si="38"/>
        <v/>
      </c>
      <c r="EV458" s="96" t="str">
        <f t="shared" si="39"/>
        <v/>
      </c>
      <c r="EW458" s="96" t="str">
        <f t="shared" si="40"/>
        <v/>
      </c>
      <c r="EX458" s="96" t="str">
        <f t="shared" si="41"/>
        <v/>
      </c>
      <c r="EY458" s="96" t="str">
        <f t="shared" si="42"/>
        <v/>
      </c>
      <c r="EZ458" s="96" t="str">
        <f t="shared" si="43"/>
        <v/>
      </c>
      <c r="FA458" s="96" t="str">
        <f t="shared" si="44"/>
        <v/>
      </c>
      <c r="FB458" s="96" t="str">
        <f t="shared" si="48"/>
        <v/>
      </c>
      <c r="FC458" s="96" t="s">
        <v>432</v>
      </c>
      <c r="IA458" s="105"/>
      <c r="IB458" s="86"/>
      <c r="IC458" s="86"/>
      <c r="ID458" s="86"/>
      <c r="IE458" s="86"/>
      <c r="IF458" s="86"/>
      <c r="IG458" s="86"/>
      <c r="IH458" s="86"/>
      <c r="II458" s="86"/>
      <c r="IJ458" s="86"/>
      <c r="IK458" s="86"/>
      <c r="IL458" s="86"/>
      <c r="IM458" s="86"/>
      <c r="IN458" s="86"/>
      <c r="IO458" s="86"/>
      <c r="IP458" s="86"/>
      <c r="IQ458" s="86"/>
      <c r="IR458" s="86"/>
      <c r="IS458" s="86"/>
      <c r="IT458" s="86"/>
      <c r="IU458" s="86"/>
      <c r="IV458" s="106"/>
    </row>
    <row r="459" spans="10:256" ht="30" customHeight="1" x14ac:dyDescent="0.45">
      <c r="J459" s="84"/>
      <c r="K459" s="122">
        <v>59</v>
      </c>
      <c r="L459" s="590"/>
      <c r="M459" s="590"/>
      <c r="N459" s="590"/>
      <c r="O459" s="590"/>
      <c r="P459" s="590"/>
      <c r="Q459" s="590"/>
      <c r="R459" s="593"/>
      <c r="S459" s="593"/>
      <c r="T459" s="590"/>
      <c r="U459" s="590"/>
      <c r="V459" s="590"/>
      <c r="W459" s="590"/>
      <c r="X459" s="590"/>
      <c r="Y459" s="590"/>
      <c r="Z459" s="590"/>
      <c r="AA459" s="590"/>
      <c r="AB459" s="590"/>
      <c r="AC459" s="590"/>
      <c r="AD459" s="590"/>
      <c r="AE459" s="590"/>
      <c r="AF459" s="590"/>
      <c r="AG459" s="590"/>
      <c r="AH459" s="590"/>
      <c r="AI459" s="590"/>
      <c r="AJ459" s="590"/>
      <c r="AK459" s="590"/>
      <c r="AL459" s="590"/>
      <c r="AM459" s="590"/>
      <c r="AN459" s="590"/>
      <c r="AO459" s="590"/>
      <c r="AP459" s="590"/>
      <c r="AQ459" s="590"/>
      <c r="AR459" s="590"/>
      <c r="AS459" s="590"/>
      <c r="AT459" s="590"/>
      <c r="AU459" s="590"/>
      <c r="AV459" s="590"/>
      <c r="AW459" s="504"/>
      <c r="AX459" s="504"/>
      <c r="AY459" s="504"/>
      <c r="AZ459" s="504"/>
      <c r="BA459" s="504"/>
      <c r="BB459" s="504"/>
      <c r="BC459" s="504"/>
      <c r="BD459" s="504"/>
      <c r="BE459" s="504"/>
      <c r="BF459" s="490"/>
      <c r="BG459" s="490"/>
      <c r="BH459" s="490"/>
      <c r="DQ459" s="96" t="str">
        <f t="shared" si="27"/>
        <v/>
      </c>
      <c r="DR459" s="96" t="s">
        <v>432</v>
      </c>
      <c r="DS459" s="96"/>
      <c r="DT459" s="96"/>
      <c r="DU459" s="96" t="s">
        <v>432</v>
      </c>
      <c r="DV459" s="96" t="s">
        <v>432</v>
      </c>
      <c r="DW459" s="96" t="s">
        <v>432</v>
      </c>
      <c r="DX459" s="96" t="s">
        <v>432</v>
      </c>
      <c r="DY459" s="96" t="s">
        <v>432</v>
      </c>
      <c r="DZ459" s="96" t="s">
        <v>432</v>
      </c>
      <c r="EA459" s="96" t="s">
        <v>432</v>
      </c>
      <c r="EB459" s="96" t="s">
        <v>432</v>
      </c>
      <c r="EC459" s="96" t="s">
        <v>432</v>
      </c>
      <c r="ED459" s="119" t="str">
        <f t="shared" si="45"/>
        <v/>
      </c>
      <c r="EE459" s="119" t="str">
        <f t="shared" si="46"/>
        <v/>
      </c>
      <c r="EF459" s="119" t="str">
        <f t="shared" si="47"/>
        <v/>
      </c>
      <c r="EG459" s="96"/>
      <c r="EH459" s="96" t="str">
        <f t="shared" si="28"/>
        <v/>
      </c>
      <c r="EI459" s="96" t="str">
        <f t="shared" si="29"/>
        <v/>
      </c>
      <c r="EJ459" s="96" t="str">
        <f t="shared" si="30"/>
        <v/>
      </c>
      <c r="EK459" s="96" t="str">
        <f t="shared" si="31"/>
        <v/>
      </c>
      <c r="EL459" s="96" t="str">
        <f t="shared" si="32"/>
        <v/>
      </c>
      <c r="EM459" s="96" t="str">
        <f t="shared" si="33"/>
        <v/>
      </c>
      <c r="EN459" s="96"/>
      <c r="EO459" s="96"/>
      <c r="EP459" s="96" t="str">
        <f>IF(DQ459="","",IF(OR(営業ASM設定管理!$BB$54="",営業ASM設定管理!$BB$54=0,営業ASM設定管理!$BE$54=0),"",営業ASM設定管理!$BB$54))</f>
        <v/>
      </c>
      <c r="EQ459" s="96" t="str">
        <f t="shared" si="34"/>
        <v/>
      </c>
      <c r="ER459" s="96" t="str">
        <f t="shared" si="35"/>
        <v/>
      </c>
      <c r="ES459" s="96" t="str">
        <f t="shared" si="36"/>
        <v/>
      </c>
      <c r="ET459" s="96" t="str">
        <f t="shared" si="37"/>
        <v/>
      </c>
      <c r="EU459" s="96" t="str">
        <f t="shared" si="38"/>
        <v/>
      </c>
      <c r="EV459" s="96" t="str">
        <f t="shared" si="39"/>
        <v/>
      </c>
      <c r="EW459" s="96" t="str">
        <f t="shared" si="40"/>
        <v/>
      </c>
      <c r="EX459" s="96" t="str">
        <f t="shared" si="41"/>
        <v/>
      </c>
      <c r="EY459" s="96" t="str">
        <f t="shared" si="42"/>
        <v/>
      </c>
      <c r="EZ459" s="96" t="str">
        <f t="shared" si="43"/>
        <v/>
      </c>
      <c r="FA459" s="96" t="str">
        <f t="shared" si="44"/>
        <v/>
      </c>
      <c r="FB459" s="96" t="str">
        <f t="shared" si="48"/>
        <v/>
      </c>
      <c r="FC459" s="96" t="s">
        <v>432</v>
      </c>
      <c r="IA459" s="105"/>
      <c r="IB459" s="86"/>
      <c r="IC459" s="86"/>
      <c r="ID459" s="86"/>
      <c r="IE459" s="86"/>
      <c r="IF459" s="86"/>
      <c r="IG459" s="86"/>
      <c r="IH459" s="86"/>
      <c r="II459" s="86"/>
      <c r="IJ459" s="86"/>
      <c r="IK459" s="86"/>
      <c r="IL459" s="86"/>
      <c r="IM459" s="86"/>
      <c r="IN459" s="86"/>
      <c r="IO459" s="86"/>
      <c r="IP459" s="86"/>
      <c r="IQ459" s="86"/>
      <c r="IR459" s="86"/>
      <c r="IS459" s="86"/>
      <c r="IT459" s="86"/>
      <c r="IU459" s="86"/>
      <c r="IV459" s="106"/>
    </row>
    <row r="460" spans="10:256" ht="30" customHeight="1" x14ac:dyDescent="0.45">
      <c r="J460" s="84"/>
      <c r="K460" s="122">
        <v>60</v>
      </c>
      <c r="L460" s="590"/>
      <c r="M460" s="590"/>
      <c r="N460" s="590"/>
      <c r="O460" s="590"/>
      <c r="P460" s="590"/>
      <c r="Q460" s="590"/>
      <c r="R460" s="593"/>
      <c r="S460" s="593"/>
      <c r="T460" s="590"/>
      <c r="U460" s="590"/>
      <c r="V460" s="590"/>
      <c r="W460" s="590"/>
      <c r="X460" s="590"/>
      <c r="Y460" s="590"/>
      <c r="Z460" s="590"/>
      <c r="AA460" s="590"/>
      <c r="AB460" s="590"/>
      <c r="AC460" s="590"/>
      <c r="AD460" s="590"/>
      <c r="AE460" s="590"/>
      <c r="AF460" s="590"/>
      <c r="AG460" s="590"/>
      <c r="AH460" s="590"/>
      <c r="AI460" s="590"/>
      <c r="AJ460" s="590"/>
      <c r="AK460" s="590"/>
      <c r="AL460" s="590"/>
      <c r="AM460" s="590"/>
      <c r="AN460" s="590"/>
      <c r="AO460" s="590"/>
      <c r="AP460" s="590"/>
      <c r="AQ460" s="590"/>
      <c r="AR460" s="590"/>
      <c r="AS460" s="590"/>
      <c r="AT460" s="590"/>
      <c r="AU460" s="590"/>
      <c r="AV460" s="590"/>
      <c r="AW460" s="504"/>
      <c r="AX460" s="504"/>
      <c r="AY460" s="504"/>
      <c r="AZ460" s="504"/>
      <c r="BA460" s="504"/>
      <c r="BB460" s="504"/>
      <c r="BC460" s="504"/>
      <c r="BD460" s="504"/>
      <c r="BE460" s="504"/>
      <c r="BF460" s="490"/>
      <c r="BG460" s="490"/>
      <c r="BH460" s="490"/>
      <c r="DQ460" s="96" t="str">
        <f t="shared" si="27"/>
        <v/>
      </c>
      <c r="DR460" s="96" t="s">
        <v>432</v>
      </c>
      <c r="DS460" s="96"/>
      <c r="DT460" s="96"/>
      <c r="DU460" s="96" t="s">
        <v>432</v>
      </c>
      <c r="DV460" s="96" t="s">
        <v>432</v>
      </c>
      <c r="DW460" s="96" t="s">
        <v>432</v>
      </c>
      <c r="DX460" s="96" t="s">
        <v>432</v>
      </c>
      <c r="DY460" s="96" t="s">
        <v>432</v>
      </c>
      <c r="DZ460" s="96" t="s">
        <v>432</v>
      </c>
      <c r="EA460" s="96" t="s">
        <v>432</v>
      </c>
      <c r="EB460" s="96" t="s">
        <v>432</v>
      </c>
      <c r="EC460" s="96" t="s">
        <v>432</v>
      </c>
      <c r="ED460" s="119" t="str">
        <f t="shared" si="45"/>
        <v/>
      </c>
      <c r="EE460" s="119" t="str">
        <f t="shared" si="46"/>
        <v/>
      </c>
      <c r="EF460" s="119" t="str">
        <f t="shared" si="47"/>
        <v/>
      </c>
      <c r="EG460" s="96"/>
      <c r="EH460" s="96" t="str">
        <f t="shared" si="28"/>
        <v/>
      </c>
      <c r="EI460" s="96" t="str">
        <f t="shared" si="29"/>
        <v/>
      </c>
      <c r="EJ460" s="96" t="str">
        <f t="shared" si="30"/>
        <v/>
      </c>
      <c r="EK460" s="96" t="str">
        <f t="shared" si="31"/>
        <v/>
      </c>
      <c r="EL460" s="96" t="str">
        <f t="shared" si="32"/>
        <v/>
      </c>
      <c r="EM460" s="96" t="str">
        <f t="shared" si="33"/>
        <v/>
      </c>
      <c r="EN460" s="96"/>
      <c r="EO460" s="96"/>
      <c r="EP460" s="96" t="str">
        <f>IF(DQ460="","",IF(OR(営業ASM設定管理!$BB$54="",営業ASM設定管理!$BB$54=0,営業ASM設定管理!$BE$54=0),"",営業ASM設定管理!$BB$54))</f>
        <v/>
      </c>
      <c r="EQ460" s="96" t="str">
        <f t="shared" si="34"/>
        <v/>
      </c>
      <c r="ER460" s="96" t="str">
        <f t="shared" si="35"/>
        <v/>
      </c>
      <c r="ES460" s="96" t="str">
        <f t="shared" si="36"/>
        <v/>
      </c>
      <c r="ET460" s="96" t="str">
        <f t="shared" si="37"/>
        <v/>
      </c>
      <c r="EU460" s="96" t="str">
        <f t="shared" si="38"/>
        <v/>
      </c>
      <c r="EV460" s="96" t="str">
        <f t="shared" si="39"/>
        <v/>
      </c>
      <c r="EW460" s="96" t="str">
        <f t="shared" si="40"/>
        <v/>
      </c>
      <c r="EX460" s="96" t="str">
        <f t="shared" si="41"/>
        <v/>
      </c>
      <c r="EY460" s="96" t="str">
        <f t="shared" si="42"/>
        <v/>
      </c>
      <c r="EZ460" s="96" t="str">
        <f t="shared" si="43"/>
        <v/>
      </c>
      <c r="FA460" s="96" t="str">
        <f t="shared" si="44"/>
        <v/>
      </c>
      <c r="FB460" s="96" t="str">
        <f t="shared" si="48"/>
        <v/>
      </c>
      <c r="FC460" s="96" t="s">
        <v>432</v>
      </c>
      <c r="IA460" s="105"/>
      <c r="IB460" s="86"/>
      <c r="IC460" s="86"/>
      <c r="ID460" s="86"/>
      <c r="IE460" s="86"/>
      <c r="IF460" s="86"/>
      <c r="IG460" s="86"/>
      <c r="IH460" s="86"/>
      <c r="II460" s="86"/>
      <c r="IJ460" s="86"/>
      <c r="IK460" s="86"/>
      <c r="IL460" s="86"/>
      <c r="IM460" s="86"/>
      <c r="IN460" s="86"/>
      <c r="IO460" s="86"/>
      <c r="IP460" s="86"/>
      <c r="IQ460" s="86"/>
      <c r="IR460" s="86"/>
      <c r="IS460" s="86"/>
      <c r="IT460" s="86"/>
      <c r="IU460" s="86"/>
      <c r="IV460" s="106"/>
    </row>
    <row r="461" spans="10:256" ht="30" customHeight="1" x14ac:dyDescent="0.45">
      <c r="J461" s="84"/>
      <c r="K461" s="122">
        <v>61</v>
      </c>
      <c r="L461" s="590"/>
      <c r="M461" s="590"/>
      <c r="N461" s="590"/>
      <c r="O461" s="590"/>
      <c r="P461" s="590"/>
      <c r="Q461" s="590"/>
      <c r="R461" s="593"/>
      <c r="S461" s="593"/>
      <c r="T461" s="590"/>
      <c r="U461" s="590"/>
      <c r="V461" s="590"/>
      <c r="W461" s="590"/>
      <c r="X461" s="590"/>
      <c r="Y461" s="590"/>
      <c r="Z461" s="590"/>
      <c r="AA461" s="590"/>
      <c r="AB461" s="590"/>
      <c r="AC461" s="590"/>
      <c r="AD461" s="590"/>
      <c r="AE461" s="590"/>
      <c r="AF461" s="590"/>
      <c r="AG461" s="590"/>
      <c r="AH461" s="590"/>
      <c r="AI461" s="590"/>
      <c r="AJ461" s="590"/>
      <c r="AK461" s="590"/>
      <c r="AL461" s="590"/>
      <c r="AM461" s="590"/>
      <c r="AN461" s="590"/>
      <c r="AO461" s="590"/>
      <c r="AP461" s="590"/>
      <c r="AQ461" s="590"/>
      <c r="AR461" s="590"/>
      <c r="AS461" s="590"/>
      <c r="AT461" s="590"/>
      <c r="AU461" s="590"/>
      <c r="AV461" s="590"/>
      <c r="AW461" s="504"/>
      <c r="AX461" s="504"/>
      <c r="AY461" s="504"/>
      <c r="AZ461" s="504"/>
      <c r="BA461" s="504"/>
      <c r="BB461" s="504"/>
      <c r="BC461" s="504"/>
      <c r="BD461" s="504"/>
      <c r="BE461" s="504"/>
      <c r="BF461" s="490"/>
      <c r="BG461" s="490"/>
      <c r="BH461" s="490"/>
      <c r="DQ461" s="96" t="str">
        <f t="shared" si="27"/>
        <v/>
      </c>
      <c r="DR461" s="96" t="s">
        <v>432</v>
      </c>
      <c r="DS461" s="96"/>
      <c r="DT461" s="96"/>
      <c r="DU461" s="96" t="s">
        <v>432</v>
      </c>
      <c r="DV461" s="96" t="s">
        <v>432</v>
      </c>
      <c r="DW461" s="96" t="s">
        <v>432</v>
      </c>
      <c r="DX461" s="96" t="s">
        <v>432</v>
      </c>
      <c r="DY461" s="96" t="s">
        <v>432</v>
      </c>
      <c r="DZ461" s="96" t="s">
        <v>432</v>
      </c>
      <c r="EA461" s="96" t="s">
        <v>432</v>
      </c>
      <c r="EB461" s="96" t="s">
        <v>432</v>
      </c>
      <c r="EC461" s="96" t="s">
        <v>432</v>
      </c>
      <c r="ED461" s="119" t="str">
        <f t="shared" si="45"/>
        <v/>
      </c>
      <c r="EE461" s="119" t="str">
        <f t="shared" si="46"/>
        <v/>
      </c>
      <c r="EF461" s="119" t="str">
        <f t="shared" si="47"/>
        <v/>
      </c>
      <c r="EG461" s="96"/>
      <c r="EH461" s="96" t="str">
        <f t="shared" si="28"/>
        <v/>
      </c>
      <c r="EI461" s="96" t="str">
        <f t="shared" si="29"/>
        <v/>
      </c>
      <c r="EJ461" s="96" t="str">
        <f t="shared" si="30"/>
        <v/>
      </c>
      <c r="EK461" s="96" t="str">
        <f t="shared" si="31"/>
        <v/>
      </c>
      <c r="EL461" s="96" t="str">
        <f t="shared" si="32"/>
        <v/>
      </c>
      <c r="EM461" s="96" t="str">
        <f t="shared" si="33"/>
        <v/>
      </c>
      <c r="EN461" s="96"/>
      <c r="EO461" s="96"/>
      <c r="EP461" s="96" t="str">
        <f>IF(DQ461="","",IF(OR(営業ASM設定管理!$BB$54="",営業ASM設定管理!$BB$54=0,営業ASM設定管理!$BE$54=0),"",営業ASM設定管理!$BB$54))</f>
        <v/>
      </c>
      <c r="EQ461" s="96" t="str">
        <f t="shared" si="34"/>
        <v/>
      </c>
      <c r="ER461" s="96" t="str">
        <f t="shared" si="35"/>
        <v/>
      </c>
      <c r="ES461" s="96" t="str">
        <f t="shared" si="36"/>
        <v/>
      </c>
      <c r="ET461" s="96" t="str">
        <f t="shared" si="37"/>
        <v/>
      </c>
      <c r="EU461" s="96" t="str">
        <f t="shared" si="38"/>
        <v/>
      </c>
      <c r="EV461" s="96" t="str">
        <f t="shared" si="39"/>
        <v/>
      </c>
      <c r="EW461" s="96" t="str">
        <f t="shared" si="40"/>
        <v/>
      </c>
      <c r="EX461" s="96" t="str">
        <f t="shared" si="41"/>
        <v/>
      </c>
      <c r="EY461" s="96" t="str">
        <f t="shared" si="42"/>
        <v/>
      </c>
      <c r="EZ461" s="96" t="str">
        <f t="shared" si="43"/>
        <v/>
      </c>
      <c r="FA461" s="96" t="str">
        <f t="shared" si="44"/>
        <v/>
      </c>
      <c r="FB461" s="96" t="str">
        <f t="shared" si="48"/>
        <v/>
      </c>
      <c r="FC461" s="96" t="s">
        <v>432</v>
      </c>
      <c r="IA461" s="105"/>
      <c r="IB461" s="86"/>
      <c r="IC461" s="86"/>
      <c r="ID461" s="86"/>
      <c r="IE461" s="86"/>
      <c r="IF461" s="86"/>
      <c r="IG461" s="86"/>
      <c r="IH461" s="86"/>
      <c r="II461" s="86"/>
      <c r="IJ461" s="86"/>
      <c r="IK461" s="86"/>
      <c r="IL461" s="86"/>
      <c r="IM461" s="86"/>
      <c r="IN461" s="86"/>
      <c r="IO461" s="86"/>
      <c r="IP461" s="86"/>
      <c r="IQ461" s="86"/>
      <c r="IR461" s="86"/>
      <c r="IS461" s="86"/>
      <c r="IT461" s="86"/>
      <c r="IU461" s="86"/>
      <c r="IV461" s="106"/>
    </row>
    <row r="462" spans="10:256" ht="30" customHeight="1" x14ac:dyDescent="0.45">
      <c r="J462" s="84"/>
      <c r="K462" s="122">
        <v>62</v>
      </c>
      <c r="L462" s="590"/>
      <c r="M462" s="590"/>
      <c r="N462" s="590"/>
      <c r="O462" s="590"/>
      <c r="P462" s="590"/>
      <c r="Q462" s="590"/>
      <c r="R462" s="593"/>
      <c r="S462" s="593"/>
      <c r="T462" s="590"/>
      <c r="U462" s="590"/>
      <c r="V462" s="590"/>
      <c r="W462" s="590"/>
      <c r="X462" s="590"/>
      <c r="Y462" s="590"/>
      <c r="Z462" s="590"/>
      <c r="AA462" s="590"/>
      <c r="AB462" s="590"/>
      <c r="AC462" s="590"/>
      <c r="AD462" s="590"/>
      <c r="AE462" s="590"/>
      <c r="AF462" s="590"/>
      <c r="AG462" s="590"/>
      <c r="AH462" s="590"/>
      <c r="AI462" s="590"/>
      <c r="AJ462" s="590"/>
      <c r="AK462" s="590"/>
      <c r="AL462" s="590"/>
      <c r="AM462" s="590"/>
      <c r="AN462" s="590"/>
      <c r="AO462" s="590"/>
      <c r="AP462" s="590"/>
      <c r="AQ462" s="590"/>
      <c r="AR462" s="590"/>
      <c r="AS462" s="590"/>
      <c r="AT462" s="590"/>
      <c r="AU462" s="590"/>
      <c r="AV462" s="590"/>
      <c r="AW462" s="504"/>
      <c r="AX462" s="504"/>
      <c r="AY462" s="504"/>
      <c r="AZ462" s="504"/>
      <c r="BA462" s="504"/>
      <c r="BB462" s="504"/>
      <c r="BC462" s="504"/>
      <c r="BD462" s="504"/>
      <c r="BE462" s="504"/>
      <c r="BF462" s="490"/>
      <c r="BG462" s="490"/>
      <c r="BH462" s="490"/>
      <c r="DQ462" s="96" t="str">
        <f t="shared" si="27"/>
        <v/>
      </c>
      <c r="DR462" s="96" t="s">
        <v>432</v>
      </c>
      <c r="DS462" s="96"/>
      <c r="DT462" s="96"/>
      <c r="DU462" s="96" t="s">
        <v>432</v>
      </c>
      <c r="DV462" s="96" t="s">
        <v>432</v>
      </c>
      <c r="DW462" s="96" t="s">
        <v>432</v>
      </c>
      <c r="DX462" s="96" t="s">
        <v>432</v>
      </c>
      <c r="DY462" s="96" t="s">
        <v>432</v>
      </c>
      <c r="DZ462" s="96" t="s">
        <v>432</v>
      </c>
      <c r="EA462" s="96" t="s">
        <v>432</v>
      </c>
      <c r="EB462" s="96" t="s">
        <v>432</v>
      </c>
      <c r="EC462" s="96" t="s">
        <v>432</v>
      </c>
      <c r="ED462" s="119" t="str">
        <f t="shared" si="45"/>
        <v/>
      </c>
      <c r="EE462" s="119" t="str">
        <f t="shared" si="46"/>
        <v/>
      </c>
      <c r="EF462" s="119" t="str">
        <f t="shared" si="47"/>
        <v/>
      </c>
      <c r="EG462" s="96"/>
      <c r="EH462" s="96" t="str">
        <f t="shared" si="28"/>
        <v/>
      </c>
      <c r="EI462" s="96" t="str">
        <f t="shared" si="29"/>
        <v/>
      </c>
      <c r="EJ462" s="96" t="str">
        <f t="shared" si="30"/>
        <v/>
      </c>
      <c r="EK462" s="96" t="str">
        <f t="shared" si="31"/>
        <v/>
      </c>
      <c r="EL462" s="96" t="str">
        <f t="shared" si="32"/>
        <v/>
      </c>
      <c r="EM462" s="96" t="str">
        <f t="shared" si="33"/>
        <v/>
      </c>
      <c r="EN462" s="96"/>
      <c r="EO462" s="96"/>
      <c r="EP462" s="96" t="str">
        <f>IF(DQ462="","",IF(OR(営業ASM設定管理!$BB$54="",営業ASM設定管理!$BB$54=0,営業ASM設定管理!$BE$54=0),"",営業ASM設定管理!$BB$54))</f>
        <v/>
      </c>
      <c r="EQ462" s="96" t="str">
        <f t="shared" si="34"/>
        <v/>
      </c>
      <c r="ER462" s="96" t="str">
        <f t="shared" si="35"/>
        <v/>
      </c>
      <c r="ES462" s="96" t="str">
        <f t="shared" si="36"/>
        <v/>
      </c>
      <c r="ET462" s="96" t="str">
        <f t="shared" si="37"/>
        <v/>
      </c>
      <c r="EU462" s="96" t="str">
        <f t="shared" si="38"/>
        <v/>
      </c>
      <c r="EV462" s="96" t="str">
        <f t="shared" si="39"/>
        <v/>
      </c>
      <c r="EW462" s="96" t="str">
        <f t="shared" si="40"/>
        <v/>
      </c>
      <c r="EX462" s="96" t="str">
        <f t="shared" si="41"/>
        <v/>
      </c>
      <c r="EY462" s="96" t="str">
        <f t="shared" si="42"/>
        <v/>
      </c>
      <c r="EZ462" s="96" t="str">
        <f t="shared" si="43"/>
        <v/>
      </c>
      <c r="FA462" s="96" t="str">
        <f t="shared" si="44"/>
        <v/>
      </c>
      <c r="FB462" s="96" t="str">
        <f t="shared" si="48"/>
        <v/>
      </c>
      <c r="FC462" s="96" t="s">
        <v>432</v>
      </c>
      <c r="IA462" s="105"/>
      <c r="IB462" s="86"/>
      <c r="IC462" s="86"/>
      <c r="ID462" s="86"/>
      <c r="IE462" s="86"/>
      <c r="IF462" s="86"/>
      <c r="IG462" s="86"/>
      <c r="IH462" s="86"/>
      <c r="II462" s="86"/>
      <c r="IJ462" s="86"/>
      <c r="IK462" s="86"/>
      <c r="IL462" s="86"/>
      <c r="IM462" s="86"/>
      <c r="IN462" s="86"/>
      <c r="IO462" s="86"/>
      <c r="IP462" s="86"/>
      <c r="IQ462" s="86"/>
      <c r="IR462" s="86"/>
      <c r="IS462" s="86"/>
      <c r="IT462" s="86"/>
      <c r="IU462" s="86"/>
      <c r="IV462" s="106"/>
    </row>
    <row r="463" spans="10:256" ht="30" customHeight="1" x14ac:dyDescent="0.45">
      <c r="J463" s="84"/>
      <c r="K463" s="122">
        <v>63</v>
      </c>
      <c r="L463" s="590"/>
      <c r="M463" s="590"/>
      <c r="N463" s="590"/>
      <c r="O463" s="590"/>
      <c r="P463" s="590"/>
      <c r="Q463" s="590"/>
      <c r="R463" s="593"/>
      <c r="S463" s="593"/>
      <c r="T463" s="590"/>
      <c r="U463" s="590"/>
      <c r="V463" s="590"/>
      <c r="W463" s="590"/>
      <c r="X463" s="590"/>
      <c r="Y463" s="590"/>
      <c r="Z463" s="590"/>
      <c r="AA463" s="590"/>
      <c r="AB463" s="590"/>
      <c r="AC463" s="590"/>
      <c r="AD463" s="590"/>
      <c r="AE463" s="590"/>
      <c r="AF463" s="590"/>
      <c r="AG463" s="590"/>
      <c r="AH463" s="590"/>
      <c r="AI463" s="590"/>
      <c r="AJ463" s="590"/>
      <c r="AK463" s="590"/>
      <c r="AL463" s="590"/>
      <c r="AM463" s="590"/>
      <c r="AN463" s="590"/>
      <c r="AO463" s="590"/>
      <c r="AP463" s="590"/>
      <c r="AQ463" s="590"/>
      <c r="AR463" s="590"/>
      <c r="AS463" s="590"/>
      <c r="AT463" s="590"/>
      <c r="AU463" s="590"/>
      <c r="AV463" s="590"/>
      <c r="AW463" s="504"/>
      <c r="AX463" s="504"/>
      <c r="AY463" s="504"/>
      <c r="AZ463" s="504"/>
      <c r="BA463" s="504"/>
      <c r="BB463" s="504"/>
      <c r="BC463" s="504"/>
      <c r="BD463" s="504"/>
      <c r="BE463" s="504"/>
      <c r="BF463" s="490"/>
      <c r="BG463" s="490"/>
      <c r="BH463" s="490"/>
      <c r="DQ463" s="96" t="str">
        <f t="shared" si="27"/>
        <v/>
      </c>
      <c r="DR463" s="96" t="s">
        <v>432</v>
      </c>
      <c r="DS463" s="96"/>
      <c r="DT463" s="96"/>
      <c r="DU463" s="96" t="s">
        <v>432</v>
      </c>
      <c r="DV463" s="96" t="s">
        <v>432</v>
      </c>
      <c r="DW463" s="96" t="s">
        <v>432</v>
      </c>
      <c r="DX463" s="96" t="s">
        <v>432</v>
      </c>
      <c r="DY463" s="96" t="s">
        <v>432</v>
      </c>
      <c r="DZ463" s="96" t="s">
        <v>432</v>
      </c>
      <c r="EA463" s="96" t="s">
        <v>432</v>
      </c>
      <c r="EB463" s="96" t="s">
        <v>432</v>
      </c>
      <c r="EC463" s="96" t="s">
        <v>432</v>
      </c>
      <c r="ED463" s="119" t="str">
        <f t="shared" si="45"/>
        <v/>
      </c>
      <c r="EE463" s="119" t="str">
        <f t="shared" si="46"/>
        <v/>
      </c>
      <c r="EF463" s="119" t="str">
        <f t="shared" si="47"/>
        <v/>
      </c>
      <c r="EG463" s="96"/>
      <c r="EH463" s="96" t="str">
        <f t="shared" si="28"/>
        <v/>
      </c>
      <c r="EI463" s="96" t="str">
        <f t="shared" si="29"/>
        <v/>
      </c>
      <c r="EJ463" s="96" t="str">
        <f t="shared" si="30"/>
        <v/>
      </c>
      <c r="EK463" s="96" t="str">
        <f t="shared" si="31"/>
        <v/>
      </c>
      <c r="EL463" s="96" t="str">
        <f t="shared" si="32"/>
        <v/>
      </c>
      <c r="EM463" s="96" t="str">
        <f t="shared" si="33"/>
        <v/>
      </c>
      <c r="EN463" s="96"/>
      <c r="EO463" s="96"/>
      <c r="EP463" s="96" t="str">
        <f>IF(DQ463="","",IF(OR(営業ASM設定管理!$BB$54="",営業ASM設定管理!$BB$54=0,営業ASM設定管理!$BE$54=0),"",営業ASM設定管理!$BB$54))</f>
        <v/>
      </c>
      <c r="EQ463" s="96" t="str">
        <f t="shared" si="34"/>
        <v/>
      </c>
      <c r="ER463" s="96" t="str">
        <f t="shared" si="35"/>
        <v/>
      </c>
      <c r="ES463" s="96" t="str">
        <f t="shared" si="36"/>
        <v/>
      </c>
      <c r="ET463" s="96" t="str">
        <f t="shared" si="37"/>
        <v/>
      </c>
      <c r="EU463" s="96" t="str">
        <f t="shared" si="38"/>
        <v/>
      </c>
      <c r="EV463" s="96" t="str">
        <f t="shared" si="39"/>
        <v/>
      </c>
      <c r="EW463" s="96" t="str">
        <f t="shared" si="40"/>
        <v/>
      </c>
      <c r="EX463" s="96" t="str">
        <f t="shared" si="41"/>
        <v/>
      </c>
      <c r="EY463" s="96" t="str">
        <f t="shared" si="42"/>
        <v/>
      </c>
      <c r="EZ463" s="96" t="str">
        <f t="shared" si="43"/>
        <v/>
      </c>
      <c r="FA463" s="96" t="str">
        <f t="shared" si="44"/>
        <v/>
      </c>
      <c r="FB463" s="96" t="str">
        <f t="shared" si="48"/>
        <v/>
      </c>
      <c r="FC463" s="96" t="s">
        <v>432</v>
      </c>
      <c r="IA463" s="105"/>
      <c r="IB463" s="86"/>
      <c r="IC463" s="86"/>
      <c r="ID463" s="86"/>
      <c r="IE463" s="86"/>
      <c r="IF463" s="86"/>
      <c r="IG463" s="86"/>
      <c r="IH463" s="86"/>
      <c r="II463" s="86"/>
      <c r="IJ463" s="86"/>
      <c r="IK463" s="86"/>
      <c r="IL463" s="86"/>
      <c r="IM463" s="86"/>
      <c r="IN463" s="86"/>
      <c r="IO463" s="86"/>
      <c r="IP463" s="86"/>
      <c r="IQ463" s="86"/>
      <c r="IR463" s="86"/>
      <c r="IS463" s="86"/>
      <c r="IT463" s="86"/>
      <c r="IU463" s="86"/>
      <c r="IV463" s="106"/>
    </row>
    <row r="464" spans="10:256" ht="30" customHeight="1" x14ac:dyDescent="0.45">
      <c r="J464" s="84"/>
      <c r="K464" s="122">
        <v>64</v>
      </c>
      <c r="L464" s="590"/>
      <c r="M464" s="590"/>
      <c r="N464" s="590"/>
      <c r="O464" s="590"/>
      <c r="P464" s="590"/>
      <c r="Q464" s="590"/>
      <c r="R464" s="593"/>
      <c r="S464" s="593"/>
      <c r="T464" s="590"/>
      <c r="U464" s="590"/>
      <c r="V464" s="590"/>
      <c r="W464" s="590"/>
      <c r="X464" s="590"/>
      <c r="Y464" s="590"/>
      <c r="Z464" s="590"/>
      <c r="AA464" s="590"/>
      <c r="AB464" s="590"/>
      <c r="AC464" s="590"/>
      <c r="AD464" s="590"/>
      <c r="AE464" s="590"/>
      <c r="AF464" s="590"/>
      <c r="AG464" s="590"/>
      <c r="AH464" s="590"/>
      <c r="AI464" s="590"/>
      <c r="AJ464" s="590"/>
      <c r="AK464" s="590"/>
      <c r="AL464" s="590"/>
      <c r="AM464" s="590"/>
      <c r="AN464" s="590"/>
      <c r="AO464" s="590"/>
      <c r="AP464" s="590"/>
      <c r="AQ464" s="590"/>
      <c r="AR464" s="590"/>
      <c r="AS464" s="590"/>
      <c r="AT464" s="590"/>
      <c r="AU464" s="590"/>
      <c r="AV464" s="590"/>
      <c r="AW464" s="504"/>
      <c r="AX464" s="504"/>
      <c r="AY464" s="504"/>
      <c r="AZ464" s="504"/>
      <c r="BA464" s="504"/>
      <c r="BB464" s="504"/>
      <c r="BC464" s="504"/>
      <c r="BD464" s="504"/>
      <c r="BE464" s="504"/>
      <c r="BF464" s="490"/>
      <c r="BG464" s="490"/>
      <c r="BH464" s="490"/>
      <c r="DQ464" s="96" t="str">
        <f t="shared" si="27"/>
        <v/>
      </c>
      <c r="DR464" s="96" t="s">
        <v>432</v>
      </c>
      <c r="DS464" s="96"/>
      <c r="DT464" s="96"/>
      <c r="DU464" s="96" t="s">
        <v>432</v>
      </c>
      <c r="DV464" s="96" t="s">
        <v>432</v>
      </c>
      <c r="DW464" s="96" t="s">
        <v>432</v>
      </c>
      <c r="DX464" s="96" t="s">
        <v>432</v>
      </c>
      <c r="DY464" s="96" t="s">
        <v>432</v>
      </c>
      <c r="DZ464" s="96" t="s">
        <v>432</v>
      </c>
      <c r="EA464" s="96" t="s">
        <v>432</v>
      </c>
      <c r="EB464" s="96" t="s">
        <v>432</v>
      </c>
      <c r="EC464" s="96" t="s">
        <v>432</v>
      </c>
      <c r="ED464" s="119" t="str">
        <f t="shared" si="45"/>
        <v/>
      </c>
      <c r="EE464" s="119" t="str">
        <f t="shared" si="46"/>
        <v/>
      </c>
      <c r="EF464" s="119" t="str">
        <f t="shared" si="47"/>
        <v/>
      </c>
      <c r="EG464" s="96"/>
      <c r="EH464" s="96" t="str">
        <f t="shared" si="28"/>
        <v/>
      </c>
      <c r="EI464" s="96" t="str">
        <f t="shared" si="29"/>
        <v/>
      </c>
      <c r="EJ464" s="96" t="str">
        <f t="shared" si="30"/>
        <v/>
      </c>
      <c r="EK464" s="96" t="str">
        <f t="shared" si="31"/>
        <v/>
      </c>
      <c r="EL464" s="96" t="str">
        <f t="shared" si="32"/>
        <v/>
      </c>
      <c r="EM464" s="96" t="str">
        <f t="shared" si="33"/>
        <v/>
      </c>
      <c r="EN464" s="96"/>
      <c r="EO464" s="96"/>
      <c r="EP464" s="96" t="str">
        <f>IF(DQ464="","",IF(OR(営業ASM設定管理!$BB$54="",営業ASM設定管理!$BB$54=0,営業ASM設定管理!$BE$54=0),"",営業ASM設定管理!$BB$54))</f>
        <v/>
      </c>
      <c r="EQ464" s="96" t="str">
        <f t="shared" si="34"/>
        <v/>
      </c>
      <c r="ER464" s="96" t="str">
        <f t="shared" si="35"/>
        <v/>
      </c>
      <c r="ES464" s="96" t="str">
        <f t="shared" si="36"/>
        <v/>
      </c>
      <c r="ET464" s="96" t="str">
        <f t="shared" si="37"/>
        <v/>
      </c>
      <c r="EU464" s="96" t="str">
        <f t="shared" si="38"/>
        <v/>
      </c>
      <c r="EV464" s="96" t="str">
        <f t="shared" si="39"/>
        <v/>
      </c>
      <c r="EW464" s="96" t="str">
        <f t="shared" si="40"/>
        <v/>
      </c>
      <c r="EX464" s="96" t="str">
        <f t="shared" si="41"/>
        <v/>
      </c>
      <c r="EY464" s="96" t="str">
        <f t="shared" si="42"/>
        <v/>
      </c>
      <c r="EZ464" s="96" t="str">
        <f t="shared" si="43"/>
        <v/>
      </c>
      <c r="FA464" s="96" t="str">
        <f t="shared" si="44"/>
        <v/>
      </c>
      <c r="FB464" s="96" t="str">
        <f t="shared" si="48"/>
        <v/>
      </c>
      <c r="FC464" s="96" t="s">
        <v>432</v>
      </c>
      <c r="IA464" s="105"/>
      <c r="IB464" s="86"/>
      <c r="IC464" s="86"/>
      <c r="ID464" s="86"/>
      <c r="IE464" s="86"/>
      <c r="IF464" s="86"/>
      <c r="IG464" s="86"/>
      <c r="IH464" s="86"/>
      <c r="II464" s="86"/>
      <c r="IJ464" s="86"/>
      <c r="IK464" s="86"/>
      <c r="IL464" s="86"/>
      <c r="IM464" s="86"/>
      <c r="IN464" s="86"/>
      <c r="IO464" s="86"/>
      <c r="IP464" s="86"/>
      <c r="IQ464" s="86"/>
      <c r="IR464" s="86"/>
      <c r="IS464" s="86"/>
      <c r="IT464" s="86"/>
      <c r="IU464" s="86"/>
      <c r="IV464" s="106"/>
    </row>
    <row r="465" spans="10:256" ht="30" customHeight="1" x14ac:dyDescent="0.45">
      <c r="J465" s="84"/>
      <c r="K465" s="122">
        <v>65</v>
      </c>
      <c r="L465" s="590"/>
      <c r="M465" s="590"/>
      <c r="N465" s="590"/>
      <c r="O465" s="590"/>
      <c r="P465" s="590"/>
      <c r="Q465" s="590"/>
      <c r="R465" s="593"/>
      <c r="S465" s="593"/>
      <c r="T465" s="590"/>
      <c r="U465" s="590"/>
      <c r="V465" s="590"/>
      <c r="W465" s="590"/>
      <c r="X465" s="590"/>
      <c r="Y465" s="590"/>
      <c r="Z465" s="590"/>
      <c r="AA465" s="590"/>
      <c r="AB465" s="590"/>
      <c r="AC465" s="590"/>
      <c r="AD465" s="590"/>
      <c r="AE465" s="590"/>
      <c r="AF465" s="590"/>
      <c r="AG465" s="590"/>
      <c r="AH465" s="590"/>
      <c r="AI465" s="590"/>
      <c r="AJ465" s="590"/>
      <c r="AK465" s="590"/>
      <c r="AL465" s="590"/>
      <c r="AM465" s="590"/>
      <c r="AN465" s="590"/>
      <c r="AO465" s="590"/>
      <c r="AP465" s="590"/>
      <c r="AQ465" s="590"/>
      <c r="AR465" s="590"/>
      <c r="AS465" s="590"/>
      <c r="AT465" s="590"/>
      <c r="AU465" s="590"/>
      <c r="AV465" s="590"/>
      <c r="AW465" s="504"/>
      <c r="AX465" s="504"/>
      <c r="AY465" s="504"/>
      <c r="AZ465" s="504"/>
      <c r="BA465" s="504"/>
      <c r="BB465" s="504"/>
      <c r="BC465" s="504"/>
      <c r="BD465" s="504"/>
      <c r="BE465" s="504"/>
      <c r="BF465" s="490"/>
      <c r="BG465" s="490"/>
      <c r="BH465" s="490"/>
      <c r="DQ465" s="96" t="str">
        <f t="shared" si="27"/>
        <v/>
      </c>
      <c r="DR465" s="96" t="s">
        <v>432</v>
      </c>
      <c r="DS465" s="96"/>
      <c r="DT465" s="96"/>
      <c r="DU465" s="96" t="s">
        <v>432</v>
      </c>
      <c r="DV465" s="96" t="s">
        <v>432</v>
      </c>
      <c r="DW465" s="96" t="s">
        <v>432</v>
      </c>
      <c r="DX465" s="96" t="s">
        <v>432</v>
      </c>
      <c r="DY465" s="96" t="s">
        <v>432</v>
      </c>
      <c r="DZ465" s="96" t="s">
        <v>432</v>
      </c>
      <c r="EA465" s="96" t="s">
        <v>432</v>
      </c>
      <c r="EB465" s="96" t="s">
        <v>432</v>
      </c>
      <c r="EC465" s="96" t="s">
        <v>432</v>
      </c>
      <c r="ED465" s="119" t="str">
        <f t="shared" ref="ED465:ED500" si="49">IF(DQ465="","",IF($P$278="","",$P$278))</f>
        <v/>
      </c>
      <c r="EE465" s="119" t="str">
        <f t="shared" ref="EE465:EE500" si="50">IF(DQ465="","",IF($P$279="","",$P$279))</f>
        <v/>
      </c>
      <c r="EF465" s="119" t="str">
        <f t="shared" ref="EF465:EF500" si="51">IF(DQ465="","",IF($P$280="","",$P$280))</f>
        <v/>
      </c>
      <c r="EG465" s="96"/>
      <c r="EH465" s="96" t="str">
        <f t="shared" si="28"/>
        <v/>
      </c>
      <c r="EI465" s="96" t="str">
        <f t="shared" si="29"/>
        <v/>
      </c>
      <c r="EJ465" s="96" t="str">
        <f t="shared" si="30"/>
        <v/>
      </c>
      <c r="EK465" s="96" t="str">
        <f t="shared" si="31"/>
        <v/>
      </c>
      <c r="EL465" s="96" t="str">
        <f t="shared" si="32"/>
        <v/>
      </c>
      <c r="EM465" s="96" t="str">
        <f t="shared" si="33"/>
        <v/>
      </c>
      <c r="EN465" s="96"/>
      <c r="EO465" s="96"/>
      <c r="EP465" s="96" t="str">
        <f>IF(DQ465="","",IF(OR(営業ASM設定管理!$BB$54="",営業ASM設定管理!$BB$54=0,営業ASM設定管理!$BE$54=0),"",営業ASM設定管理!$BB$54))</f>
        <v/>
      </c>
      <c r="EQ465" s="96" t="str">
        <f t="shared" si="34"/>
        <v/>
      </c>
      <c r="ER465" s="96" t="str">
        <f t="shared" si="35"/>
        <v/>
      </c>
      <c r="ES465" s="96" t="str">
        <f t="shared" si="36"/>
        <v/>
      </c>
      <c r="ET465" s="96" t="str">
        <f t="shared" si="37"/>
        <v/>
      </c>
      <c r="EU465" s="96" t="str">
        <f t="shared" si="38"/>
        <v/>
      </c>
      <c r="EV465" s="96" t="str">
        <f t="shared" si="39"/>
        <v/>
      </c>
      <c r="EW465" s="96" t="str">
        <f t="shared" si="40"/>
        <v/>
      </c>
      <c r="EX465" s="96" t="str">
        <f t="shared" si="41"/>
        <v/>
      </c>
      <c r="EY465" s="96" t="str">
        <f t="shared" si="42"/>
        <v/>
      </c>
      <c r="EZ465" s="96" t="str">
        <f t="shared" si="43"/>
        <v/>
      </c>
      <c r="FA465" s="96" t="str">
        <f t="shared" si="44"/>
        <v/>
      </c>
      <c r="FB465" s="96" t="str">
        <f t="shared" ref="FB465:FB500" si="52">IF(DQ465="","",IF($P$281="","",$P$281))</f>
        <v/>
      </c>
      <c r="FC465" s="96" t="s">
        <v>432</v>
      </c>
      <c r="IA465" s="105"/>
      <c r="IB465" s="86"/>
      <c r="IC465" s="86"/>
      <c r="ID465" s="86"/>
      <c r="IE465" s="86"/>
      <c r="IF465" s="86"/>
      <c r="IG465" s="86"/>
      <c r="IH465" s="86"/>
      <c r="II465" s="86"/>
      <c r="IJ465" s="86"/>
      <c r="IK465" s="86"/>
      <c r="IL465" s="86"/>
      <c r="IM465" s="86"/>
      <c r="IN465" s="86"/>
      <c r="IO465" s="86"/>
      <c r="IP465" s="86"/>
      <c r="IQ465" s="86"/>
      <c r="IR465" s="86"/>
      <c r="IS465" s="86"/>
      <c r="IT465" s="86"/>
      <c r="IU465" s="86"/>
      <c r="IV465" s="106"/>
    </row>
    <row r="466" spans="10:256" ht="30" customHeight="1" x14ac:dyDescent="0.45">
      <c r="J466" s="84"/>
      <c r="K466" s="122">
        <v>66</v>
      </c>
      <c r="L466" s="590"/>
      <c r="M466" s="590"/>
      <c r="N466" s="590"/>
      <c r="O466" s="590"/>
      <c r="P466" s="590"/>
      <c r="Q466" s="590"/>
      <c r="R466" s="593"/>
      <c r="S466" s="593"/>
      <c r="T466" s="590"/>
      <c r="U466" s="590"/>
      <c r="V466" s="590"/>
      <c r="W466" s="590"/>
      <c r="X466" s="590"/>
      <c r="Y466" s="590"/>
      <c r="Z466" s="590"/>
      <c r="AA466" s="590"/>
      <c r="AB466" s="590"/>
      <c r="AC466" s="590"/>
      <c r="AD466" s="590"/>
      <c r="AE466" s="590"/>
      <c r="AF466" s="590"/>
      <c r="AG466" s="590"/>
      <c r="AH466" s="590"/>
      <c r="AI466" s="590"/>
      <c r="AJ466" s="590"/>
      <c r="AK466" s="590"/>
      <c r="AL466" s="590"/>
      <c r="AM466" s="590"/>
      <c r="AN466" s="590"/>
      <c r="AO466" s="590"/>
      <c r="AP466" s="590"/>
      <c r="AQ466" s="590"/>
      <c r="AR466" s="590"/>
      <c r="AS466" s="590"/>
      <c r="AT466" s="590"/>
      <c r="AU466" s="590"/>
      <c r="AV466" s="590"/>
      <c r="AW466" s="504"/>
      <c r="AX466" s="504"/>
      <c r="AY466" s="504"/>
      <c r="AZ466" s="504"/>
      <c r="BA466" s="504"/>
      <c r="BB466" s="504"/>
      <c r="BC466" s="504"/>
      <c r="BD466" s="504"/>
      <c r="BE466" s="504"/>
      <c r="BF466" s="490"/>
      <c r="BG466" s="490"/>
      <c r="BH466" s="490"/>
      <c r="DQ466" s="96" t="str">
        <f t="shared" ref="DQ466:DQ500" si="53">IF(L466="","",K466)</f>
        <v/>
      </c>
      <c r="DR466" s="96" t="s">
        <v>432</v>
      </c>
      <c r="DS466" s="96"/>
      <c r="DT466" s="96"/>
      <c r="DU466" s="96" t="s">
        <v>432</v>
      </c>
      <c r="DV466" s="96" t="s">
        <v>432</v>
      </c>
      <c r="DW466" s="96" t="s">
        <v>432</v>
      </c>
      <c r="DX466" s="96" t="s">
        <v>432</v>
      </c>
      <c r="DY466" s="96" t="s">
        <v>432</v>
      </c>
      <c r="DZ466" s="96" t="s">
        <v>432</v>
      </c>
      <c r="EA466" s="96" t="s">
        <v>432</v>
      </c>
      <c r="EB466" s="96" t="s">
        <v>432</v>
      </c>
      <c r="EC466" s="96" t="s">
        <v>432</v>
      </c>
      <c r="ED466" s="119" t="str">
        <f t="shared" si="49"/>
        <v/>
      </c>
      <c r="EE466" s="119" t="str">
        <f t="shared" si="50"/>
        <v/>
      </c>
      <c r="EF466" s="119" t="str">
        <f t="shared" si="51"/>
        <v/>
      </c>
      <c r="EG466" s="96"/>
      <c r="EH466" s="96" t="str">
        <f t="shared" ref="EH466:EH500" si="54">IF(DQ466="","",IF(AND($DA$162=3,J466=$AE$387),$EH$394-2,IF(AND($DA$162=3,J466=$AE$388),$EH$394,IF(AND($DA$162=3,J466=""),$EH$394,IF(AND($DA$162&gt;=1,$DA$162&lt;=2),$EH$394,"")))))</f>
        <v/>
      </c>
      <c r="EI466" s="96" t="str">
        <f t="shared" ref="EI466:EI500" si="55">IF(DQ466="","",$EI$394)</f>
        <v/>
      </c>
      <c r="EJ466" s="96" t="str">
        <f t="shared" ref="EJ466:EJ500" si="56">IF(DQ466="","",IF($DA$164=2,"",$EJ$394))</f>
        <v/>
      </c>
      <c r="EK466" s="96" t="str">
        <f t="shared" ref="EK466:EK500" si="57">IF(DQ466="","",$EK$394)</f>
        <v/>
      </c>
      <c r="EL466" s="96" t="str">
        <f t="shared" ref="EL466:EL500" si="58">IF(DQ466="","",IF($EH$394&lt;=2,"",IF(AND($DA$162=3,J466=$AE$387),"",$EL$394)))</f>
        <v/>
      </c>
      <c r="EM466" s="96" t="str">
        <f t="shared" ref="EM466:EM500" si="59">IF(DQ466="","",IF(OR($EM$399="",$EM$394=0),"",$EM$394))</f>
        <v/>
      </c>
      <c r="EN466" s="96"/>
      <c r="EO466" s="96"/>
      <c r="EP466" s="96" t="str">
        <f>IF(DQ466="","",IF(OR(営業ASM設定管理!$BB$54="",営業ASM設定管理!$BB$54=0,営業ASM設定管理!$BE$54=0),"",営業ASM設定管理!$BB$54))</f>
        <v/>
      </c>
      <c r="EQ466" s="96" t="str">
        <f t="shared" ref="EQ466:EQ500" si="60">IF(DQ466="","",$EQ$392)</f>
        <v/>
      </c>
      <c r="ER466" s="96" t="str">
        <f t="shared" ref="ER466:ER500" si="61">IF(DQ466="","",$ER$392)</f>
        <v/>
      </c>
      <c r="ES466" s="96" t="str">
        <f t="shared" ref="ES466:ES500" si="62">IF(DQ466="","",$ES$392)</f>
        <v/>
      </c>
      <c r="ET466" s="96" t="str">
        <f t="shared" ref="ET466:ET500" si="63">IF(DQ466="","",$ET$392)</f>
        <v/>
      </c>
      <c r="EU466" s="96" t="str">
        <f t="shared" ref="EU466:EU500" si="64">IF(DQ466="","",$EU$392)</f>
        <v/>
      </c>
      <c r="EV466" s="96" t="str">
        <f t="shared" ref="EV466:EV500" si="65">IF(DQ466="","",$EV$392)</f>
        <v/>
      </c>
      <c r="EW466" s="96" t="str">
        <f t="shared" ref="EW466:EW500" si="66">IF(DQ466="","",$EW$392)</f>
        <v/>
      </c>
      <c r="EX466" s="96" t="str">
        <f t="shared" ref="EX466:EX500" si="67">IF(DQ466="","",$EX$392)</f>
        <v/>
      </c>
      <c r="EY466" s="96" t="str">
        <f t="shared" ref="EY466:EY500" si="68">IF(DQ466="","",$EY$392)</f>
        <v/>
      </c>
      <c r="EZ466" s="96" t="str">
        <f t="shared" ref="EZ466:EZ500" si="69">IF(DQ466="","",$EZ$392)</f>
        <v/>
      </c>
      <c r="FA466" s="96" t="str">
        <f t="shared" ref="FA466:FA500" si="70">IF(DQ466="","",$FA$392)</f>
        <v/>
      </c>
      <c r="FB466" s="96" t="str">
        <f t="shared" si="52"/>
        <v/>
      </c>
      <c r="FC466" s="96" t="s">
        <v>432</v>
      </c>
      <c r="IA466" s="105"/>
      <c r="IB466" s="86"/>
      <c r="IC466" s="86"/>
      <c r="ID466" s="86"/>
      <c r="IE466" s="86"/>
      <c r="IF466" s="86"/>
      <c r="IG466" s="86"/>
      <c r="IH466" s="86"/>
      <c r="II466" s="86"/>
      <c r="IJ466" s="86"/>
      <c r="IK466" s="86"/>
      <c r="IL466" s="86"/>
      <c r="IM466" s="86"/>
      <c r="IN466" s="86"/>
      <c r="IO466" s="86"/>
      <c r="IP466" s="86"/>
      <c r="IQ466" s="86"/>
      <c r="IR466" s="86"/>
      <c r="IS466" s="86"/>
      <c r="IT466" s="86"/>
      <c r="IU466" s="86"/>
      <c r="IV466" s="106"/>
    </row>
    <row r="467" spans="10:256" ht="30" customHeight="1" x14ac:dyDescent="0.45">
      <c r="J467" s="84"/>
      <c r="K467" s="122">
        <v>67</v>
      </c>
      <c r="L467" s="590"/>
      <c r="M467" s="590"/>
      <c r="N467" s="590"/>
      <c r="O467" s="590"/>
      <c r="P467" s="590"/>
      <c r="Q467" s="590"/>
      <c r="R467" s="593"/>
      <c r="S467" s="593"/>
      <c r="T467" s="590"/>
      <c r="U467" s="590"/>
      <c r="V467" s="590"/>
      <c r="W467" s="590"/>
      <c r="X467" s="590"/>
      <c r="Y467" s="590"/>
      <c r="Z467" s="590"/>
      <c r="AA467" s="590"/>
      <c r="AB467" s="590"/>
      <c r="AC467" s="590"/>
      <c r="AD467" s="590"/>
      <c r="AE467" s="590"/>
      <c r="AF467" s="590"/>
      <c r="AG467" s="590"/>
      <c r="AH467" s="590"/>
      <c r="AI467" s="590"/>
      <c r="AJ467" s="590"/>
      <c r="AK467" s="590"/>
      <c r="AL467" s="590"/>
      <c r="AM467" s="590"/>
      <c r="AN467" s="590"/>
      <c r="AO467" s="590"/>
      <c r="AP467" s="590"/>
      <c r="AQ467" s="590"/>
      <c r="AR467" s="590"/>
      <c r="AS467" s="590"/>
      <c r="AT467" s="590"/>
      <c r="AU467" s="590"/>
      <c r="AV467" s="590"/>
      <c r="AW467" s="504"/>
      <c r="AX467" s="504"/>
      <c r="AY467" s="504"/>
      <c r="AZ467" s="504"/>
      <c r="BA467" s="504"/>
      <c r="BB467" s="504"/>
      <c r="BC467" s="504"/>
      <c r="BD467" s="504"/>
      <c r="BE467" s="504"/>
      <c r="BF467" s="490"/>
      <c r="BG467" s="490"/>
      <c r="BH467" s="490"/>
      <c r="DQ467" s="96" t="str">
        <f t="shared" si="53"/>
        <v/>
      </c>
      <c r="DR467" s="96" t="s">
        <v>432</v>
      </c>
      <c r="DS467" s="96"/>
      <c r="DT467" s="96"/>
      <c r="DU467" s="96" t="s">
        <v>432</v>
      </c>
      <c r="DV467" s="96" t="s">
        <v>432</v>
      </c>
      <c r="DW467" s="96" t="s">
        <v>432</v>
      </c>
      <c r="DX467" s="96" t="s">
        <v>432</v>
      </c>
      <c r="DY467" s="96" t="s">
        <v>432</v>
      </c>
      <c r="DZ467" s="96" t="s">
        <v>432</v>
      </c>
      <c r="EA467" s="96" t="s">
        <v>432</v>
      </c>
      <c r="EB467" s="96" t="s">
        <v>432</v>
      </c>
      <c r="EC467" s="96" t="s">
        <v>432</v>
      </c>
      <c r="ED467" s="119" t="str">
        <f t="shared" si="49"/>
        <v/>
      </c>
      <c r="EE467" s="119" t="str">
        <f t="shared" si="50"/>
        <v/>
      </c>
      <c r="EF467" s="119" t="str">
        <f t="shared" si="51"/>
        <v/>
      </c>
      <c r="EG467" s="96"/>
      <c r="EH467" s="96" t="str">
        <f t="shared" si="54"/>
        <v/>
      </c>
      <c r="EI467" s="96" t="str">
        <f t="shared" si="55"/>
        <v/>
      </c>
      <c r="EJ467" s="96" t="str">
        <f t="shared" si="56"/>
        <v/>
      </c>
      <c r="EK467" s="96" t="str">
        <f t="shared" si="57"/>
        <v/>
      </c>
      <c r="EL467" s="96" t="str">
        <f t="shared" si="58"/>
        <v/>
      </c>
      <c r="EM467" s="96" t="str">
        <f t="shared" si="59"/>
        <v/>
      </c>
      <c r="EN467" s="96"/>
      <c r="EO467" s="96"/>
      <c r="EP467" s="96" t="str">
        <f>IF(DQ467="","",IF(OR(営業ASM設定管理!$BB$54="",営業ASM設定管理!$BB$54=0,営業ASM設定管理!$BE$54=0),"",営業ASM設定管理!$BB$54))</f>
        <v/>
      </c>
      <c r="EQ467" s="96" t="str">
        <f t="shared" si="60"/>
        <v/>
      </c>
      <c r="ER467" s="96" t="str">
        <f t="shared" si="61"/>
        <v/>
      </c>
      <c r="ES467" s="96" t="str">
        <f t="shared" si="62"/>
        <v/>
      </c>
      <c r="ET467" s="96" t="str">
        <f t="shared" si="63"/>
        <v/>
      </c>
      <c r="EU467" s="96" t="str">
        <f t="shared" si="64"/>
        <v/>
      </c>
      <c r="EV467" s="96" t="str">
        <f t="shared" si="65"/>
        <v/>
      </c>
      <c r="EW467" s="96" t="str">
        <f t="shared" si="66"/>
        <v/>
      </c>
      <c r="EX467" s="96" t="str">
        <f t="shared" si="67"/>
        <v/>
      </c>
      <c r="EY467" s="96" t="str">
        <f t="shared" si="68"/>
        <v/>
      </c>
      <c r="EZ467" s="96" t="str">
        <f t="shared" si="69"/>
        <v/>
      </c>
      <c r="FA467" s="96" t="str">
        <f t="shared" si="70"/>
        <v/>
      </c>
      <c r="FB467" s="96" t="str">
        <f t="shared" si="52"/>
        <v/>
      </c>
      <c r="FC467" s="96" t="s">
        <v>432</v>
      </c>
      <c r="IA467" s="105"/>
      <c r="IB467" s="86"/>
      <c r="IC467" s="86"/>
      <c r="ID467" s="86"/>
      <c r="IE467" s="86"/>
      <c r="IF467" s="86"/>
      <c r="IG467" s="86"/>
      <c r="IH467" s="86"/>
      <c r="II467" s="86"/>
      <c r="IJ467" s="86"/>
      <c r="IK467" s="86"/>
      <c r="IL467" s="86"/>
      <c r="IM467" s="86"/>
      <c r="IN467" s="86"/>
      <c r="IO467" s="86"/>
      <c r="IP467" s="86"/>
      <c r="IQ467" s="86"/>
      <c r="IR467" s="86"/>
      <c r="IS467" s="86"/>
      <c r="IT467" s="86"/>
      <c r="IU467" s="86"/>
      <c r="IV467" s="106"/>
    </row>
    <row r="468" spans="10:256" ht="30" customHeight="1" x14ac:dyDescent="0.45">
      <c r="J468" s="84"/>
      <c r="K468" s="122">
        <v>68</v>
      </c>
      <c r="L468" s="590"/>
      <c r="M468" s="590"/>
      <c r="N468" s="590"/>
      <c r="O468" s="590"/>
      <c r="P468" s="590"/>
      <c r="Q468" s="590"/>
      <c r="R468" s="593"/>
      <c r="S468" s="593"/>
      <c r="T468" s="590"/>
      <c r="U468" s="590"/>
      <c r="V468" s="590"/>
      <c r="W468" s="590"/>
      <c r="X468" s="590"/>
      <c r="Y468" s="590"/>
      <c r="Z468" s="590"/>
      <c r="AA468" s="590"/>
      <c r="AB468" s="590"/>
      <c r="AC468" s="590"/>
      <c r="AD468" s="590"/>
      <c r="AE468" s="590"/>
      <c r="AF468" s="590"/>
      <c r="AG468" s="590"/>
      <c r="AH468" s="590"/>
      <c r="AI468" s="590"/>
      <c r="AJ468" s="590"/>
      <c r="AK468" s="590"/>
      <c r="AL468" s="590"/>
      <c r="AM468" s="590"/>
      <c r="AN468" s="590"/>
      <c r="AO468" s="590"/>
      <c r="AP468" s="590"/>
      <c r="AQ468" s="590"/>
      <c r="AR468" s="590"/>
      <c r="AS468" s="590"/>
      <c r="AT468" s="590"/>
      <c r="AU468" s="590"/>
      <c r="AV468" s="590"/>
      <c r="AW468" s="504"/>
      <c r="AX468" s="504"/>
      <c r="AY468" s="504"/>
      <c r="AZ468" s="504"/>
      <c r="BA468" s="504"/>
      <c r="BB468" s="504"/>
      <c r="BC468" s="504"/>
      <c r="BD468" s="504"/>
      <c r="BE468" s="504"/>
      <c r="BF468" s="490"/>
      <c r="BG468" s="490"/>
      <c r="BH468" s="490"/>
      <c r="DQ468" s="96" t="str">
        <f t="shared" si="53"/>
        <v/>
      </c>
      <c r="DR468" s="96" t="s">
        <v>432</v>
      </c>
      <c r="DS468" s="96"/>
      <c r="DT468" s="96"/>
      <c r="DU468" s="96" t="s">
        <v>432</v>
      </c>
      <c r="DV468" s="96" t="s">
        <v>432</v>
      </c>
      <c r="DW468" s="96" t="s">
        <v>432</v>
      </c>
      <c r="DX468" s="96" t="s">
        <v>432</v>
      </c>
      <c r="DY468" s="96" t="s">
        <v>432</v>
      </c>
      <c r="DZ468" s="96" t="s">
        <v>432</v>
      </c>
      <c r="EA468" s="96" t="s">
        <v>432</v>
      </c>
      <c r="EB468" s="96" t="s">
        <v>432</v>
      </c>
      <c r="EC468" s="96" t="s">
        <v>432</v>
      </c>
      <c r="ED468" s="119" t="str">
        <f t="shared" si="49"/>
        <v/>
      </c>
      <c r="EE468" s="119" t="str">
        <f t="shared" si="50"/>
        <v/>
      </c>
      <c r="EF468" s="119" t="str">
        <f t="shared" si="51"/>
        <v/>
      </c>
      <c r="EG468" s="96"/>
      <c r="EH468" s="96" t="str">
        <f t="shared" si="54"/>
        <v/>
      </c>
      <c r="EI468" s="96" t="str">
        <f t="shared" si="55"/>
        <v/>
      </c>
      <c r="EJ468" s="96" t="str">
        <f t="shared" si="56"/>
        <v/>
      </c>
      <c r="EK468" s="96" t="str">
        <f t="shared" si="57"/>
        <v/>
      </c>
      <c r="EL468" s="96" t="str">
        <f t="shared" si="58"/>
        <v/>
      </c>
      <c r="EM468" s="96" t="str">
        <f t="shared" si="59"/>
        <v/>
      </c>
      <c r="EN468" s="96"/>
      <c r="EO468" s="96"/>
      <c r="EP468" s="96" t="str">
        <f>IF(DQ468="","",IF(OR(営業ASM設定管理!$BB$54="",営業ASM設定管理!$BB$54=0,営業ASM設定管理!$BE$54=0),"",営業ASM設定管理!$BB$54))</f>
        <v/>
      </c>
      <c r="EQ468" s="96" t="str">
        <f t="shared" si="60"/>
        <v/>
      </c>
      <c r="ER468" s="96" t="str">
        <f t="shared" si="61"/>
        <v/>
      </c>
      <c r="ES468" s="96" t="str">
        <f t="shared" si="62"/>
        <v/>
      </c>
      <c r="ET468" s="96" t="str">
        <f t="shared" si="63"/>
        <v/>
      </c>
      <c r="EU468" s="96" t="str">
        <f t="shared" si="64"/>
        <v/>
      </c>
      <c r="EV468" s="96" t="str">
        <f t="shared" si="65"/>
        <v/>
      </c>
      <c r="EW468" s="96" t="str">
        <f t="shared" si="66"/>
        <v/>
      </c>
      <c r="EX468" s="96" t="str">
        <f t="shared" si="67"/>
        <v/>
      </c>
      <c r="EY468" s="96" t="str">
        <f t="shared" si="68"/>
        <v/>
      </c>
      <c r="EZ468" s="96" t="str">
        <f t="shared" si="69"/>
        <v/>
      </c>
      <c r="FA468" s="96" t="str">
        <f t="shared" si="70"/>
        <v/>
      </c>
      <c r="FB468" s="96" t="str">
        <f t="shared" si="52"/>
        <v/>
      </c>
      <c r="FC468" s="96" t="s">
        <v>432</v>
      </c>
      <c r="IA468" s="105"/>
      <c r="IB468" s="86"/>
      <c r="IC468" s="86"/>
      <c r="ID468" s="86"/>
      <c r="IE468" s="86"/>
      <c r="IF468" s="86"/>
      <c r="IG468" s="86"/>
      <c r="IH468" s="86"/>
      <c r="II468" s="86"/>
      <c r="IJ468" s="86"/>
      <c r="IK468" s="86"/>
      <c r="IL468" s="86"/>
      <c r="IM468" s="86"/>
      <c r="IN468" s="86"/>
      <c r="IO468" s="86"/>
      <c r="IP468" s="86"/>
      <c r="IQ468" s="86"/>
      <c r="IR468" s="86"/>
      <c r="IS468" s="86"/>
      <c r="IT468" s="86"/>
      <c r="IU468" s="86"/>
      <c r="IV468" s="106"/>
    </row>
    <row r="469" spans="10:256" ht="30" customHeight="1" x14ac:dyDescent="0.45">
      <c r="J469" s="84"/>
      <c r="K469" s="122">
        <v>69</v>
      </c>
      <c r="L469" s="590"/>
      <c r="M469" s="590"/>
      <c r="N469" s="590"/>
      <c r="O469" s="590"/>
      <c r="P469" s="590"/>
      <c r="Q469" s="590"/>
      <c r="R469" s="593"/>
      <c r="S469" s="593"/>
      <c r="T469" s="590"/>
      <c r="U469" s="590"/>
      <c r="V469" s="590"/>
      <c r="W469" s="590"/>
      <c r="X469" s="590"/>
      <c r="Y469" s="590"/>
      <c r="Z469" s="590"/>
      <c r="AA469" s="590"/>
      <c r="AB469" s="590"/>
      <c r="AC469" s="590"/>
      <c r="AD469" s="590"/>
      <c r="AE469" s="590"/>
      <c r="AF469" s="590"/>
      <c r="AG469" s="590"/>
      <c r="AH469" s="590"/>
      <c r="AI469" s="590"/>
      <c r="AJ469" s="590"/>
      <c r="AK469" s="590"/>
      <c r="AL469" s="590"/>
      <c r="AM469" s="590"/>
      <c r="AN469" s="590"/>
      <c r="AO469" s="590"/>
      <c r="AP469" s="590"/>
      <c r="AQ469" s="590"/>
      <c r="AR469" s="590"/>
      <c r="AS469" s="590"/>
      <c r="AT469" s="590"/>
      <c r="AU469" s="590"/>
      <c r="AV469" s="590"/>
      <c r="AW469" s="504"/>
      <c r="AX469" s="504"/>
      <c r="AY469" s="504"/>
      <c r="AZ469" s="504"/>
      <c r="BA469" s="504"/>
      <c r="BB469" s="504"/>
      <c r="BC469" s="504"/>
      <c r="BD469" s="504"/>
      <c r="BE469" s="504"/>
      <c r="BF469" s="490"/>
      <c r="BG469" s="490"/>
      <c r="BH469" s="490"/>
      <c r="DQ469" s="96" t="str">
        <f t="shared" si="53"/>
        <v/>
      </c>
      <c r="DR469" s="96" t="s">
        <v>432</v>
      </c>
      <c r="DS469" s="96"/>
      <c r="DT469" s="96"/>
      <c r="DU469" s="96" t="s">
        <v>432</v>
      </c>
      <c r="DV469" s="96" t="s">
        <v>432</v>
      </c>
      <c r="DW469" s="96" t="s">
        <v>432</v>
      </c>
      <c r="DX469" s="96" t="s">
        <v>432</v>
      </c>
      <c r="DY469" s="96" t="s">
        <v>432</v>
      </c>
      <c r="DZ469" s="96" t="s">
        <v>432</v>
      </c>
      <c r="EA469" s="96" t="s">
        <v>432</v>
      </c>
      <c r="EB469" s="96" t="s">
        <v>432</v>
      </c>
      <c r="EC469" s="96" t="s">
        <v>432</v>
      </c>
      <c r="ED469" s="119" t="str">
        <f t="shared" si="49"/>
        <v/>
      </c>
      <c r="EE469" s="119" t="str">
        <f t="shared" si="50"/>
        <v/>
      </c>
      <c r="EF469" s="119" t="str">
        <f t="shared" si="51"/>
        <v/>
      </c>
      <c r="EG469" s="96"/>
      <c r="EH469" s="96" t="str">
        <f t="shared" si="54"/>
        <v/>
      </c>
      <c r="EI469" s="96" t="str">
        <f t="shared" si="55"/>
        <v/>
      </c>
      <c r="EJ469" s="96" t="str">
        <f t="shared" si="56"/>
        <v/>
      </c>
      <c r="EK469" s="96" t="str">
        <f t="shared" si="57"/>
        <v/>
      </c>
      <c r="EL469" s="96" t="str">
        <f t="shared" si="58"/>
        <v/>
      </c>
      <c r="EM469" s="96" t="str">
        <f t="shared" si="59"/>
        <v/>
      </c>
      <c r="EN469" s="96"/>
      <c r="EO469" s="96"/>
      <c r="EP469" s="96" t="str">
        <f>IF(DQ469="","",IF(OR(営業ASM設定管理!$BB$54="",営業ASM設定管理!$BB$54=0,営業ASM設定管理!$BE$54=0),"",営業ASM設定管理!$BB$54))</f>
        <v/>
      </c>
      <c r="EQ469" s="96" t="str">
        <f t="shared" si="60"/>
        <v/>
      </c>
      <c r="ER469" s="96" t="str">
        <f t="shared" si="61"/>
        <v/>
      </c>
      <c r="ES469" s="96" t="str">
        <f t="shared" si="62"/>
        <v/>
      </c>
      <c r="ET469" s="96" t="str">
        <f t="shared" si="63"/>
        <v/>
      </c>
      <c r="EU469" s="96" t="str">
        <f t="shared" si="64"/>
        <v/>
      </c>
      <c r="EV469" s="96" t="str">
        <f t="shared" si="65"/>
        <v/>
      </c>
      <c r="EW469" s="96" t="str">
        <f t="shared" si="66"/>
        <v/>
      </c>
      <c r="EX469" s="96" t="str">
        <f t="shared" si="67"/>
        <v/>
      </c>
      <c r="EY469" s="96" t="str">
        <f t="shared" si="68"/>
        <v/>
      </c>
      <c r="EZ469" s="96" t="str">
        <f t="shared" si="69"/>
        <v/>
      </c>
      <c r="FA469" s="96" t="str">
        <f t="shared" si="70"/>
        <v/>
      </c>
      <c r="FB469" s="96" t="str">
        <f t="shared" si="52"/>
        <v/>
      </c>
      <c r="FC469" s="96" t="s">
        <v>432</v>
      </c>
      <c r="IA469" s="105"/>
      <c r="IB469" s="86"/>
      <c r="IC469" s="86"/>
      <c r="ID469" s="86"/>
      <c r="IE469" s="86"/>
      <c r="IF469" s="86"/>
      <c r="IG469" s="86"/>
      <c r="IH469" s="86"/>
      <c r="II469" s="86"/>
      <c r="IJ469" s="86"/>
      <c r="IK469" s="86"/>
      <c r="IL469" s="86"/>
      <c r="IM469" s="86"/>
      <c r="IN469" s="86"/>
      <c r="IO469" s="86"/>
      <c r="IP469" s="86"/>
      <c r="IQ469" s="86"/>
      <c r="IR469" s="86"/>
      <c r="IS469" s="86"/>
      <c r="IT469" s="86"/>
      <c r="IU469" s="86"/>
      <c r="IV469" s="106"/>
    </row>
    <row r="470" spans="10:256" ht="30" customHeight="1" x14ac:dyDescent="0.45">
      <c r="J470" s="84"/>
      <c r="K470" s="122">
        <v>70</v>
      </c>
      <c r="L470" s="590"/>
      <c r="M470" s="590"/>
      <c r="N470" s="590"/>
      <c r="O470" s="590"/>
      <c r="P470" s="590"/>
      <c r="Q470" s="590"/>
      <c r="R470" s="593"/>
      <c r="S470" s="593"/>
      <c r="T470" s="590"/>
      <c r="U470" s="590"/>
      <c r="V470" s="590"/>
      <c r="W470" s="590"/>
      <c r="X470" s="590"/>
      <c r="Y470" s="590"/>
      <c r="Z470" s="590"/>
      <c r="AA470" s="590"/>
      <c r="AB470" s="590"/>
      <c r="AC470" s="590"/>
      <c r="AD470" s="590"/>
      <c r="AE470" s="590"/>
      <c r="AF470" s="590"/>
      <c r="AG470" s="590"/>
      <c r="AH470" s="590"/>
      <c r="AI470" s="590"/>
      <c r="AJ470" s="590"/>
      <c r="AK470" s="590"/>
      <c r="AL470" s="590"/>
      <c r="AM470" s="590"/>
      <c r="AN470" s="590"/>
      <c r="AO470" s="590"/>
      <c r="AP470" s="590"/>
      <c r="AQ470" s="590"/>
      <c r="AR470" s="590"/>
      <c r="AS470" s="590"/>
      <c r="AT470" s="590"/>
      <c r="AU470" s="590"/>
      <c r="AV470" s="590"/>
      <c r="AW470" s="504"/>
      <c r="AX470" s="504"/>
      <c r="AY470" s="504"/>
      <c r="AZ470" s="504"/>
      <c r="BA470" s="504"/>
      <c r="BB470" s="504"/>
      <c r="BC470" s="504"/>
      <c r="BD470" s="504"/>
      <c r="BE470" s="504"/>
      <c r="BF470" s="490"/>
      <c r="BG470" s="490"/>
      <c r="BH470" s="490"/>
      <c r="DQ470" s="96" t="str">
        <f t="shared" si="53"/>
        <v/>
      </c>
      <c r="DR470" s="96" t="s">
        <v>432</v>
      </c>
      <c r="DS470" s="96"/>
      <c r="DT470" s="96"/>
      <c r="DU470" s="96" t="s">
        <v>432</v>
      </c>
      <c r="DV470" s="96" t="s">
        <v>432</v>
      </c>
      <c r="DW470" s="96" t="s">
        <v>432</v>
      </c>
      <c r="DX470" s="96" t="s">
        <v>432</v>
      </c>
      <c r="DY470" s="96" t="s">
        <v>432</v>
      </c>
      <c r="DZ470" s="96" t="s">
        <v>432</v>
      </c>
      <c r="EA470" s="96" t="s">
        <v>432</v>
      </c>
      <c r="EB470" s="96" t="s">
        <v>432</v>
      </c>
      <c r="EC470" s="96" t="s">
        <v>432</v>
      </c>
      <c r="ED470" s="119" t="str">
        <f t="shared" si="49"/>
        <v/>
      </c>
      <c r="EE470" s="119" t="str">
        <f t="shared" si="50"/>
        <v/>
      </c>
      <c r="EF470" s="119" t="str">
        <f t="shared" si="51"/>
        <v/>
      </c>
      <c r="EG470" s="96"/>
      <c r="EH470" s="96" t="str">
        <f t="shared" si="54"/>
        <v/>
      </c>
      <c r="EI470" s="96" t="str">
        <f t="shared" si="55"/>
        <v/>
      </c>
      <c r="EJ470" s="96" t="str">
        <f t="shared" si="56"/>
        <v/>
      </c>
      <c r="EK470" s="96" t="str">
        <f t="shared" si="57"/>
        <v/>
      </c>
      <c r="EL470" s="96" t="str">
        <f t="shared" si="58"/>
        <v/>
      </c>
      <c r="EM470" s="96" t="str">
        <f t="shared" si="59"/>
        <v/>
      </c>
      <c r="EN470" s="96"/>
      <c r="EO470" s="96"/>
      <c r="EP470" s="96" t="str">
        <f>IF(DQ470="","",IF(OR(営業ASM設定管理!$BB$54="",営業ASM設定管理!$BB$54=0,営業ASM設定管理!$BE$54=0),"",営業ASM設定管理!$BB$54))</f>
        <v/>
      </c>
      <c r="EQ470" s="96" t="str">
        <f t="shared" si="60"/>
        <v/>
      </c>
      <c r="ER470" s="96" t="str">
        <f t="shared" si="61"/>
        <v/>
      </c>
      <c r="ES470" s="96" t="str">
        <f t="shared" si="62"/>
        <v/>
      </c>
      <c r="ET470" s="96" t="str">
        <f t="shared" si="63"/>
        <v/>
      </c>
      <c r="EU470" s="96" t="str">
        <f t="shared" si="64"/>
        <v/>
      </c>
      <c r="EV470" s="96" t="str">
        <f t="shared" si="65"/>
        <v/>
      </c>
      <c r="EW470" s="96" t="str">
        <f t="shared" si="66"/>
        <v/>
      </c>
      <c r="EX470" s="96" t="str">
        <f t="shared" si="67"/>
        <v/>
      </c>
      <c r="EY470" s="96" t="str">
        <f t="shared" si="68"/>
        <v/>
      </c>
      <c r="EZ470" s="96" t="str">
        <f t="shared" si="69"/>
        <v/>
      </c>
      <c r="FA470" s="96" t="str">
        <f t="shared" si="70"/>
        <v/>
      </c>
      <c r="FB470" s="96" t="str">
        <f t="shared" si="52"/>
        <v/>
      </c>
      <c r="FC470" s="96" t="s">
        <v>432</v>
      </c>
      <c r="IA470" s="105"/>
      <c r="IB470" s="86"/>
      <c r="IC470" s="86"/>
      <c r="ID470" s="86"/>
      <c r="IE470" s="86"/>
      <c r="IF470" s="86"/>
      <c r="IG470" s="86"/>
      <c r="IH470" s="86"/>
      <c r="II470" s="86"/>
      <c r="IJ470" s="86"/>
      <c r="IK470" s="86"/>
      <c r="IL470" s="86"/>
      <c r="IM470" s="86"/>
      <c r="IN470" s="86"/>
      <c r="IO470" s="86"/>
      <c r="IP470" s="86"/>
      <c r="IQ470" s="86"/>
      <c r="IR470" s="86"/>
      <c r="IS470" s="86"/>
      <c r="IT470" s="86"/>
      <c r="IU470" s="86"/>
      <c r="IV470" s="106"/>
    </row>
    <row r="471" spans="10:256" ht="30" customHeight="1" x14ac:dyDescent="0.45">
      <c r="J471" s="84"/>
      <c r="K471" s="122">
        <v>71</v>
      </c>
      <c r="L471" s="590"/>
      <c r="M471" s="590"/>
      <c r="N471" s="590"/>
      <c r="O471" s="590"/>
      <c r="P471" s="590"/>
      <c r="Q471" s="590"/>
      <c r="R471" s="593"/>
      <c r="S471" s="593"/>
      <c r="T471" s="590"/>
      <c r="U471" s="590"/>
      <c r="V471" s="590"/>
      <c r="W471" s="590"/>
      <c r="X471" s="590"/>
      <c r="Y471" s="590"/>
      <c r="Z471" s="590"/>
      <c r="AA471" s="590"/>
      <c r="AB471" s="590"/>
      <c r="AC471" s="590"/>
      <c r="AD471" s="590"/>
      <c r="AE471" s="590"/>
      <c r="AF471" s="590"/>
      <c r="AG471" s="590"/>
      <c r="AH471" s="590"/>
      <c r="AI471" s="590"/>
      <c r="AJ471" s="590"/>
      <c r="AK471" s="590"/>
      <c r="AL471" s="590"/>
      <c r="AM471" s="590"/>
      <c r="AN471" s="590"/>
      <c r="AO471" s="590"/>
      <c r="AP471" s="590"/>
      <c r="AQ471" s="590"/>
      <c r="AR471" s="590"/>
      <c r="AS471" s="590"/>
      <c r="AT471" s="590"/>
      <c r="AU471" s="590"/>
      <c r="AV471" s="590"/>
      <c r="AW471" s="504"/>
      <c r="AX471" s="504"/>
      <c r="AY471" s="504"/>
      <c r="AZ471" s="504"/>
      <c r="BA471" s="504"/>
      <c r="BB471" s="504"/>
      <c r="BC471" s="504"/>
      <c r="BD471" s="504"/>
      <c r="BE471" s="504"/>
      <c r="BF471" s="490"/>
      <c r="BG471" s="490"/>
      <c r="BH471" s="490"/>
      <c r="DQ471" s="96" t="str">
        <f t="shared" si="53"/>
        <v/>
      </c>
      <c r="DR471" s="96" t="s">
        <v>432</v>
      </c>
      <c r="DS471" s="96"/>
      <c r="DT471" s="96"/>
      <c r="DU471" s="96" t="s">
        <v>432</v>
      </c>
      <c r="DV471" s="96" t="s">
        <v>432</v>
      </c>
      <c r="DW471" s="96" t="s">
        <v>432</v>
      </c>
      <c r="DX471" s="96" t="s">
        <v>432</v>
      </c>
      <c r="DY471" s="96" t="s">
        <v>432</v>
      </c>
      <c r="DZ471" s="96" t="s">
        <v>432</v>
      </c>
      <c r="EA471" s="96" t="s">
        <v>432</v>
      </c>
      <c r="EB471" s="96" t="s">
        <v>432</v>
      </c>
      <c r="EC471" s="96" t="s">
        <v>432</v>
      </c>
      <c r="ED471" s="119" t="str">
        <f t="shared" si="49"/>
        <v/>
      </c>
      <c r="EE471" s="119" t="str">
        <f t="shared" si="50"/>
        <v/>
      </c>
      <c r="EF471" s="119" t="str">
        <f t="shared" si="51"/>
        <v/>
      </c>
      <c r="EG471" s="96"/>
      <c r="EH471" s="96" t="str">
        <f t="shared" si="54"/>
        <v/>
      </c>
      <c r="EI471" s="96" t="str">
        <f t="shared" si="55"/>
        <v/>
      </c>
      <c r="EJ471" s="96" t="str">
        <f t="shared" si="56"/>
        <v/>
      </c>
      <c r="EK471" s="96" t="str">
        <f t="shared" si="57"/>
        <v/>
      </c>
      <c r="EL471" s="96" t="str">
        <f t="shared" si="58"/>
        <v/>
      </c>
      <c r="EM471" s="96" t="str">
        <f t="shared" si="59"/>
        <v/>
      </c>
      <c r="EN471" s="96"/>
      <c r="EO471" s="96"/>
      <c r="EP471" s="96" t="str">
        <f>IF(DQ471="","",IF(OR(営業ASM設定管理!$BB$54="",営業ASM設定管理!$BB$54=0,営業ASM設定管理!$BE$54=0),"",営業ASM設定管理!$BB$54))</f>
        <v/>
      </c>
      <c r="EQ471" s="96" t="str">
        <f t="shared" si="60"/>
        <v/>
      </c>
      <c r="ER471" s="96" t="str">
        <f t="shared" si="61"/>
        <v/>
      </c>
      <c r="ES471" s="96" t="str">
        <f t="shared" si="62"/>
        <v/>
      </c>
      <c r="ET471" s="96" t="str">
        <f t="shared" si="63"/>
        <v/>
      </c>
      <c r="EU471" s="96" t="str">
        <f t="shared" si="64"/>
        <v/>
      </c>
      <c r="EV471" s="96" t="str">
        <f t="shared" si="65"/>
        <v/>
      </c>
      <c r="EW471" s="96" t="str">
        <f t="shared" si="66"/>
        <v/>
      </c>
      <c r="EX471" s="96" t="str">
        <f t="shared" si="67"/>
        <v/>
      </c>
      <c r="EY471" s="96" t="str">
        <f t="shared" si="68"/>
        <v/>
      </c>
      <c r="EZ471" s="96" t="str">
        <f t="shared" si="69"/>
        <v/>
      </c>
      <c r="FA471" s="96" t="str">
        <f t="shared" si="70"/>
        <v/>
      </c>
      <c r="FB471" s="96" t="str">
        <f t="shared" si="52"/>
        <v/>
      </c>
      <c r="FC471" s="96" t="s">
        <v>432</v>
      </c>
      <c r="IA471" s="105"/>
      <c r="IB471" s="86"/>
      <c r="IC471" s="86"/>
      <c r="ID471" s="86"/>
      <c r="IE471" s="86"/>
      <c r="IF471" s="86"/>
      <c r="IG471" s="86"/>
      <c r="IH471" s="86"/>
      <c r="II471" s="86"/>
      <c r="IJ471" s="86"/>
      <c r="IK471" s="86"/>
      <c r="IL471" s="86"/>
      <c r="IM471" s="86"/>
      <c r="IN471" s="86"/>
      <c r="IO471" s="86"/>
      <c r="IP471" s="86"/>
      <c r="IQ471" s="86"/>
      <c r="IR471" s="86"/>
      <c r="IS471" s="86"/>
      <c r="IT471" s="86"/>
      <c r="IU471" s="86"/>
      <c r="IV471" s="106"/>
    </row>
    <row r="472" spans="10:256" ht="30" customHeight="1" x14ac:dyDescent="0.45">
      <c r="J472" s="84"/>
      <c r="K472" s="122">
        <v>72</v>
      </c>
      <c r="L472" s="590"/>
      <c r="M472" s="590"/>
      <c r="N472" s="590"/>
      <c r="O472" s="590"/>
      <c r="P472" s="590"/>
      <c r="Q472" s="590"/>
      <c r="R472" s="593"/>
      <c r="S472" s="593"/>
      <c r="T472" s="590"/>
      <c r="U472" s="590"/>
      <c r="V472" s="590"/>
      <c r="W472" s="590"/>
      <c r="X472" s="590"/>
      <c r="Y472" s="590"/>
      <c r="Z472" s="590"/>
      <c r="AA472" s="590"/>
      <c r="AB472" s="590"/>
      <c r="AC472" s="590"/>
      <c r="AD472" s="590"/>
      <c r="AE472" s="590"/>
      <c r="AF472" s="590"/>
      <c r="AG472" s="590"/>
      <c r="AH472" s="590"/>
      <c r="AI472" s="590"/>
      <c r="AJ472" s="590"/>
      <c r="AK472" s="590"/>
      <c r="AL472" s="590"/>
      <c r="AM472" s="590"/>
      <c r="AN472" s="590"/>
      <c r="AO472" s="590"/>
      <c r="AP472" s="590"/>
      <c r="AQ472" s="590"/>
      <c r="AR472" s="590"/>
      <c r="AS472" s="590"/>
      <c r="AT472" s="590"/>
      <c r="AU472" s="590"/>
      <c r="AV472" s="590"/>
      <c r="AW472" s="504"/>
      <c r="AX472" s="504"/>
      <c r="AY472" s="504"/>
      <c r="AZ472" s="504"/>
      <c r="BA472" s="504"/>
      <c r="BB472" s="504"/>
      <c r="BC472" s="504"/>
      <c r="BD472" s="504"/>
      <c r="BE472" s="504"/>
      <c r="BF472" s="490"/>
      <c r="BG472" s="490"/>
      <c r="BH472" s="490"/>
      <c r="DQ472" s="96" t="str">
        <f t="shared" si="53"/>
        <v/>
      </c>
      <c r="DR472" s="96" t="s">
        <v>432</v>
      </c>
      <c r="DS472" s="96"/>
      <c r="DT472" s="96"/>
      <c r="DU472" s="96" t="s">
        <v>432</v>
      </c>
      <c r="DV472" s="96" t="s">
        <v>432</v>
      </c>
      <c r="DW472" s="96" t="s">
        <v>432</v>
      </c>
      <c r="DX472" s="96" t="s">
        <v>432</v>
      </c>
      <c r="DY472" s="96" t="s">
        <v>432</v>
      </c>
      <c r="DZ472" s="96" t="s">
        <v>432</v>
      </c>
      <c r="EA472" s="96" t="s">
        <v>432</v>
      </c>
      <c r="EB472" s="96" t="s">
        <v>432</v>
      </c>
      <c r="EC472" s="96" t="s">
        <v>432</v>
      </c>
      <c r="ED472" s="119" t="str">
        <f t="shared" si="49"/>
        <v/>
      </c>
      <c r="EE472" s="119" t="str">
        <f t="shared" si="50"/>
        <v/>
      </c>
      <c r="EF472" s="119" t="str">
        <f t="shared" si="51"/>
        <v/>
      </c>
      <c r="EG472" s="96"/>
      <c r="EH472" s="96" t="str">
        <f t="shared" si="54"/>
        <v/>
      </c>
      <c r="EI472" s="96" t="str">
        <f t="shared" si="55"/>
        <v/>
      </c>
      <c r="EJ472" s="96" t="str">
        <f t="shared" si="56"/>
        <v/>
      </c>
      <c r="EK472" s="96" t="str">
        <f t="shared" si="57"/>
        <v/>
      </c>
      <c r="EL472" s="96" t="str">
        <f t="shared" si="58"/>
        <v/>
      </c>
      <c r="EM472" s="96" t="str">
        <f t="shared" si="59"/>
        <v/>
      </c>
      <c r="EN472" s="96"/>
      <c r="EO472" s="96"/>
      <c r="EP472" s="96" t="str">
        <f>IF(DQ472="","",IF(OR(営業ASM設定管理!$BB$54="",営業ASM設定管理!$BB$54=0,営業ASM設定管理!$BE$54=0),"",営業ASM設定管理!$BB$54))</f>
        <v/>
      </c>
      <c r="EQ472" s="96" t="str">
        <f t="shared" si="60"/>
        <v/>
      </c>
      <c r="ER472" s="96" t="str">
        <f t="shared" si="61"/>
        <v/>
      </c>
      <c r="ES472" s="96" t="str">
        <f t="shared" si="62"/>
        <v/>
      </c>
      <c r="ET472" s="96" t="str">
        <f t="shared" si="63"/>
        <v/>
      </c>
      <c r="EU472" s="96" t="str">
        <f t="shared" si="64"/>
        <v/>
      </c>
      <c r="EV472" s="96" t="str">
        <f t="shared" si="65"/>
        <v/>
      </c>
      <c r="EW472" s="96" t="str">
        <f t="shared" si="66"/>
        <v/>
      </c>
      <c r="EX472" s="96" t="str">
        <f t="shared" si="67"/>
        <v/>
      </c>
      <c r="EY472" s="96" t="str">
        <f t="shared" si="68"/>
        <v/>
      </c>
      <c r="EZ472" s="96" t="str">
        <f t="shared" si="69"/>
        <v/>
      </c>
      <c r="FA472" s="96" t="str">
        <f t="shared" si="70"/>
        <v/>
      </c>
      <c r="FB472" s="96" t="str">
        <f t="shared" si="52"/>
        <v/>
      </c>
      <c r="FC472" s="96" t="s">
        <v>432</v>
      </c>
      <c r="IA472" s="105"/>
      <c r="IB472" s="86"/>
      <c r="IC472" s="86"/>
      <c r="ID472" s="86"/>
      <c r="IE472" s="86"/>
      <c r="IF472" s="86"/>
      <c r="IG472" s="86"/>
      <c r="IH472" s="86"/>
      <c r="II472" s="86"/>
      <c r="IJ472" s="86"/>
      <c r="IK472" s="86"/>
      <c r="IL472" s="86"/>
      <c r="IM472" s="86"/>
      <c r="IN472" s="86"/>
      <c r="IO472" s="86"/>
      <c r="IP472" s="86"/>
      <c r="IQ472" s="86"/>
      <c r="IR472" s="86"/>
      <c r="IS472" s="86"/>
      <c r="IT472" s="86"/>
      <c r="IU472" s="86"/>
      <c r="IV472" s="106"/>
    </row>
    <row r="473" spans="10:256" ht="30" customHeight="1" x14ac:dyDescent="0.45">
      <c r="J473" s="84"/>
      <c r="K473" s="122">
        <v>73</v>
      </c>
      <c r="L473" s="590"/>
      <c r="M473" s="590"/>
      <c r="N473" s="590"/>
      <c r="O473" s="590"/>
      <c r="P473" s="590"/>
      <c r="Q473" s="590"/>
      <c r="R473" s="593"/>
      <c r="S473" s="593"/>
      <c r="T473" s="590"/>
      <c r="U473" s="590"/>
      <c r="V473" s="590"/>
      <c r="W473" s="590"/>
      <c r="X473" s="590"/>
      <c r="Y473" s="590"/>
      <c r="Z473" s="590"/>
      <c r="AA473" s="590"/>
      <c r="AB473" s="590"/>
      <c r="AC473" s="590"/>
      <c r="AD473" s="590"/>
      <c r="AE473" s="590"/>
      <c r="AF473" s="590"/>
      <c r="AG473" s="590"/>
      <c r="AH473" s="590"/>
      <c r="AI473" s="590"/>
      <c r="AJ473" s="590"/>
      <c r="AK473" s="590"/>
      <c r="AL473" s="590"/>
      <c r="AM473" s="590"/>
      <c r="AN473" s="590"/>
      <c r="AO473" s="590"/>
      <c r="AP473" s="590"/>
      <c r="AQ473" s="590"/>
      <c r="AR473" s="590"/>
      <c r="AS473" s="590"/>
      <c r="AT473" s="590"/>
      <c r="AU473" s="590"/>
      <c r="AV473" s="590"/>
      <c r="AW473" s="504"/>
      <c r="AX473" s="504"/>
      <c r="AY473" s="504"/>
      <c r="AZ473" s="504"/>
      <c r="BA473" s="504"/>
      <c r="BB473" s="504"/>
      <c r="BC473" s="504"/>
      <c r="BD473" s="504"/>
      <c r="BE473" s="504"/>
      <c r="BF473" s="490"/>
      <c r="BG473" s="490"/>
      <c r="BH473" s="490"/>
      <c r="DQ473" s="96" t="str">
        <f t="shared" si="53"/>
        <v/>
      </c>
      <c r="DR473" s="96" t="s">
        <v>432</v>
      </c>
      <c r="DS473" s="96"/>
      <c r="DT473" s="96"/>
      <c r="DU473" s="96" t="s">
        <v>432</v>
      </c>
      <c r="DV473" s="96" t="s">
        <v>432</v>
      </c>
      <c r="DW473" s="96" t="s">
        <v>432</v>
      </c>
      <c r="DX473" s="96" t="s">
        <v>432</v>
      </c>
      <c r="DY473" s="96" t="s">
        <v>432</v>
      </c>
      <c r="DZ473" s="96" t="s">
        <v>432</v>
      </c>
      <c r="EA473" s="96" t="s">
        <v>432</v>
      </c>
      <c r="EB473" s="96" t="s">
        <v>432</v>
      </c>
      <c r="EC473" s="96" t="s">
        <v>432</v>
      </c>
      <c r="ED473" s="119" t="str">
        <f t="shared" si="49"/>
        <v/>
      </c>
      <c r="EE473" s="119" t="str">
        <f t="shared" si="50"/>
        <v/>
      </c>
      <c r="EF473" s="119" t="str">
        <f t="shared" si="51"/>
        <v/>
      </c>
      <c r="EG473" s="96"/>
      <c r="EH473" s="96" t="str">
        <f t="shared" si="54"/>
        <v/>
      </c>
      <c r="EI473" s="96" t="str">
        <f t="shared" si="55"/>
        <v/>
      </c>
      <c r="EJ473" s="96" t="str">
        <f t="shared" si="56"/>
        <v/>
      </c>
      <c r="EK473" s="96" t="str">
        <f t="shared" si="57"/>
        <v/>
      </c>
      <c r="EL473" s="96" t="str">
        <f t="shared" si="58"/>
        <v/>
      </c>
      <c r="EM473" s="96" t="str">
        <f t="shared" si="59"/>
        <v/>
      </c>
      <c r="EN473" s="96"/>
      <c r="EO473" s="96"/>
      <c r="EP473" s="96" t="str">
        <f>IF(DQ473="","",IF(OR(営業ASM設定管理!$BB$54="",営業ASM設定管理!$BB$54=0,営業ASM設定管理!$BE$54=0),"",営業ASM設定管理!$BB$54))</f>
        <v/>
      </c>
      <c r="EQ473" s="96" t="str">
        <f t="shared" si="60"/>
        <v/>
      </c>
      <c r="ER473" s="96" t="str">
        <f t="shared" si="61"/>
        <v/>
      </c>
      <c r="ES473" s="96" t="str">
        <f t="shared" si="62"/>
        <v/>
      </c>
      <c r="ET473" s="96" t="str">
        <f t="shared" si="63"/>
        <v/>
      </c>
      <c r="EU473" s="96" t="str">
        <f t="shared" si="64"/>
        <v/>
      </c>
      <c r="EV473" s="96" t="str">
        <f t="shared" si="65"/>
        <v/>
      </c>
      <c r="EW473" s="96" t="str">
        <f t="shared" si="66"/>
        <v/>
      </c>
      <c r="EX473" s="96" t="str">
        <f t="shared" si="67"/>
        <v/>
      </c>
      <c r="EY473" s="96" t="str">
        <f t="shared" si="68"/>
        <v/>
      </c>
      <c r="EZ473" s="96" t="str">
        <f t="shared" si="69"/>
        <v/>
      </c>
      <c r="FA473" s="96" t="str">
        <f t="shared" si="70"/>
        <v/>
      </c>
      <c r="FB473" s="96" t="str">
        <f t="shared" si="52"/>
        <v/>
      </c>
      <c r="FC473" s="96" t="s">
        <v>432</v>
      </c>
      <c r="IA473" s="105"/>
      <c r="IB473" s="86"/>
      <c r="IC473" s="86"/>
      <c r="ID473" s="86"/>
      <c r="IE473" s="86"/>
      <c r="IF473" s="86"/>
      <c r="IG473" s="86"/>
      <c r="IH473" s="86"/>
      <c r="II473" s="86"/>
      <c r="IJ473" s="86"/>
      <c r="IK473" s="86"/>
      <c r="IL473" s="86"/>
      <c r="IM473" s="86"/>
      <c r="IN473" s="86"/>
      <c r="IO473" s="86"/>
      <c r="IP473" s="86"/>
      <c r="IQ473" s="86"/>
      <c r="IR473" s="86"/>
      <c r="IS473" s="86"/>
      <c r="IT473" s="86"/>
      <c r="IU473" s="86"/>
      <c r="IV473" s="106"/>
    </row>
    <row r="474" spans="10:256" ht="30" customHeight="1" x14ac:dyDescent="0.45">
      <c r="J474" s="84"/>
      <c r="K474" s="122">
        <v>74</v>
      </c>
      <c r="L474" s="590"/>
      <c r="M474" s="590"/>
      <c r="N474" s="590"/>
      <c r="O474" s="590"/>
      <c r="P474" s="590"/>
      <c r="Q474" s="590"/>
      <c r="R474" s="593"/>
      <c r="S474" s="593"/>
      <c r="T474" s="590"/>
      <c r="U474" s="590"/>
      <c r="V474" s="590"/>
      <c r="W474" s="590"/>
      <c r="X474" s="590"/>
      <c r="Y474" s="590"/>
      <c r="Z474" s="590"/>
      <c r="AA474" s="590"/>
      <c r="AB474" s="590"/>
      <c r="AC474" s="590"/>
      <c r="AD474" s="590"/>
      <c r="AE474" s="590"/>
      <c r="AF474" s="590"/>
      <c r="AG474" s="590"/>
      <c r="AH474" s="590"/>
      <c r="AI474" s="590"/>
      <c r="AJ474" s="590"/>
      <c r="AK474" s="590"/>
      <c r="AL474" s="590"/>
      <c r="AM474" s="590"/>
      <c r="AN474" s="590"/>
      <c r="AO474" s="590"/>
      <c r="AP474" s="590"/>
      <c r="AQ474" s="590"/>
      <c r="AR474" s="590"/>
      <c r="AS474" s="590"/>
      <c r="AT474" s="590"/>
      <c r="AU474" s="590"/>
      <c r="AV474" s="590"/>
      <c r="AW474" s="504"/>
      <c r="AX474" s="504"/>
      <c r="AY474" s="504"/>
      <c r="AZ474" s="504"/>
      <c r="BA474" s="504"/>
      <c r="BB474" s="504"/>
      <c r="BC474" s="504"/>
      <c r="BD474" s="504"/>
      <c r="BE474" s="504"/>
      <c r="BF474" s="490"/>
      <c r="BG474" s="490"/>
      <c r="BH474" s="490"/>
      <c r="DQ474" s="96" t="str">
        <f t="shared" si="53"/>
        <v/>
      </c>
      <c r="DR474" s="96" t="s">
        <v>432</v>
      </c>
      <c r="DS474" s="96"/>
      <c r="DT474" s="96"/>
      <c r="DU474" s="96" t="s">
        <v>432</v>
      </c>
      <c r="DV474" s="96" t="s">
        <v>432</v>
      </c>
      <c r="DW474" s="96" t="s">
        <v>432</v>
      </c>
      <c r="DX474" s="96" t="s">
        <v>432</v>
      </c>
      <c r="DY474" s="96" t="s">
        <v>432</v>
      </c>
      <c r="DZ474" s="96" t="s">
        <v>432</v>
      </c>
      <c r="EA474" s="96" t="s">
        <v>432</v>
      </c>
      <c r="EB474" s="96" t="s">
        <v>432</v>
      </c>
      <c r="EC474" s="96" t="s">
        <v>432</v>
      </c>
      <c r="ED474" s="119" t="str">
        <f t="shared" si="49"/>
        <v/>
      </c>
      <c r="EE474" s="119" t="str">
        <f t="shared" si="50"/>
        <v/>
      </c>
      <c r="EF474" s="119" t="str">
        <f t="shared" si="51"/>
        <v/>
      </c>
      <c r="EG474" s="96"/>
      <c r="EH474" s="96" t="str">
        <f t="shared" si="54"/>
        <v/>
      </c>
      <c r="EI474" s="96" t="str">
        <f t="shared" si="55"/>
        <v/>
      </c>
      <c r="EJ474" s="96" t="str">
        <f t="shared" si="56"/>
        <v/>
      </c>
      <c r="EK474" s="96" t="str">
        <f t="shared" si="57"/>
        <v/>
      </c>
      <c r="EL474" s="96" t="str">
        <f t="shared" si="58"/>
        <v/>
      </c>
      <c r="EM474" s="96" t="str">
        <f t="shared" si="59"/>
        <v/>
      </c>
      <c r="EN474" s="96"/>
      <c r="EO474" s="96"/>
      <c r="EP474" s="96" t="str">
        <f>IF(DQ474="","",IF(OR(営業ASM設定管理!$BB$54="",営業ASM設定管理!$BB$54=0,営業ASM設定管理!$BE$54=0),"",営業ASM設定管理!$BB$54))</f>
        <v/>
      </c>
      <c r="EQ474" s="96" t="str">
        <f t="shared" si="60"/>
        <v/>
      </c>
      <c r="ER474" s="96" t="str">
        <f t="shared" si="61"/>
        <v/>
      </c>
      <c r="ES474" s="96" t="str">
        <f t="shared" si="62"/>
        <v/>
      </c>
      <c r="ET474" s="96" t="str">
        <f t="shared" si="63"/>
        <v/>
      </c>
      <c r="EU474" s="96" t="str">
        <f t="shared" si="64"/>
        <v/>
      </c>
      <c r="EV474" s="96" t="str">
        <f t="shared" si="65"/>
        <v/>
      </c>
      <c r="EW474" s="96" t="str">
        <f t="shared" si="66"/>
        <v/>
      </c>
      <c r="EX474" s="96" t="str">
        <f t="shared" si="67"/>
        <v/>
      </c>
      <c r="EY474" s="96" t="str">
        <f t="shared" si="68"/>
        <v/>
      </c>
      <c r="EZ474" s="96" t="str">
        <f t="shared" si="69"/>
        <v/>
      </c>
      <c r="FA474" s="96" t="str">
        <f t="shared" si="70"/>
        <v/>
      </c>
      <c r="FB474" s="96" t="str">
        <f t="shared" si="52"/>
        <v/>
      </c>
      <c r="FC474" s="96" t="s">
        <v>432</v>
      </c>
      <c r="IA474" s="105"/>
      <c r="IB474" s="86"/>
      <c r="IC474" s="86"/>
      <c r="ID474" s="86"/>
      <c r="IE474" s="86"/>
      <c r="IF474" s="86"/>
      <c r="IG474" s="86"/>
      <c r="IH474" s="86"/>
      <c r="II474" s="86"/>
      <c r="IJ474" s="86"/>
      <c r="IK474" s="86"/>
      <c r="IL474" s="86"/>
      <c r="IM474" s="86"/>
      <c r="IN474" s="86"/>
      <c r="IO474" s="86"/>
      <c r="IP474" s="86"/>
      <c r="IQ474" s="86"/>
      <c r="IR474" s="86"/>
      <c r="IS474" s="86"/>
      <c r="IT474" s="86"/>
      <c r="IU474" s="86"/>
      <c r="IV474" s="106"/>
    </row>
    <row r="475" spans="10:256" ht="30" customHeight="1" x14ac:dyDescent="0.45">
      <c r="J475" s="84"/>
      <c r="K475" s="122">
        <v>75</v>
      </c>
      <c r="L475" s="590"/>
      <c r="M475" s="590"/>
      <c r="N475" s="590"/>
      <c r="O475" s="590"/>
      <c r="P475" s="590"/>
      <c r="Q475" s="590"/>
      <c r="R475" s="593"/>
      <c r="S475" s="593"/>
      <c r="T475" s="590"/>
      <c r="U475" s="590"/>
      <c r="V475" s="590"/>
      <c r="W475" s="590"/>
      <c r="X475" s="590"/>
      <c r="Y475" s="590"/>
      <c r="Z475" s="590"/>
      <c r="AA475" s="590"/>
      <c r="AB475" s="590"/>
      <c r="AC475" s="590"/>
      <c r="AD475" s="590"/>
      <c r="AE475" s="590"/>
      <c r="AF475" s="590"/>
      <c r="AG475" s="590"/>
      <c r="AH475" s="590"/>
      <c r="AI475" s="590"/>
      <c r="AJ475" s="590"/>
      <c r="AK475" s="590"/>
      <c r="AL475" s="590"/>
      <c r="AM475" s="590"/>
      <c r="AN475" s="590"/>
      <c r="AO475" s="590"/>
      <c r="AP475" s="590"/>
      <c r="AQ475" s="590"/>
      <c r="AR475" s="590"/>
      <c r="AS475" s="590"/>
      <c r="AT475" s="590"/>
      <c r="AU475" s="590"/>
      <c r="AV475" s="590"/>
      <c r="AW475" s="504"/>
      <c r="AX475" s="504"/>
      <c r="AY475" s="504"/>
      <c r="AZ475" s="504"/>
      <c r="BA475" s="504"/>
      <c r="BB475" s="504"/>
      <c r="BC475" s="504"/>
      <c r="BD475" s="504"/>
      <c r="BE475" s="504"/>
      <c r="BF475" s="490"/>
      <c r="BG475" s="490"/>
      <c r="BH475" s="490"/>
      <c r="DQ475" s="96" t="str">
        <f t="shared" si="53"/>
        <v/>
      </c>
      <c r="DR475" s="96" t="s">
        <v>432</v>
      </c>
      <c r="DS475" s="96"/>
      <c r="DT475" s="96"/>
      <c r="DU475" s="96" t="s">
        <v>432</v>
      </c>
      <c r="DV475" s="96" t="s">
        <v>432</v>
      </c>
      <c r="DW475" s="96" t="s">
        <v>432</v>
      </c>
      <c r="DX475" s="96" t="s">
        <v>432</v>
      </c>
      <c r="DY475" s="96" t="s">
        <v>432</v>
      </c>
      <c r="DZ475" s="96" t="s">
        <v>432</v>
      </c>
      <c r="EA475" s="96" t="s">
        <v>432</v>
      </c>
      <c r="EB475" s="96" t="s">
        <v>432</v>
      </c>
      <c r="EC475" s="96" t="s">
        <v>432</v>
      </c>
      <c r="ED475" s="119" t="str">
        <f t="shared" si="49"/>
        <v/>
      </c>
      <c r="EE475" s="119" t="str">
        <f t="shared" si="50"/>
        <v/>
      </c>
      <c r="EF475" s="119" t="str">
        <f t="shared" si="51"/>
        <v/>
      </c>
      <c r="EG475" s="96"/>
      <c r="EH475" s="96" t="str">
        <f t="shared" si="54"/>
        <v/>
      </c>
      <c r="EI475" s="96" t="str">
        <f t="shared" si="55"/>
        <v/>
      </c>
      <c r="EJ475" s="96" t="str">
        <f t="shared" si="56"/>
        <v/>
      </c>
      <c r="EK475" s="96" t="str">
        <f t="shared" si="57"/>
        <v/>
      </c>
      <c r="EL475" s="96" t="str">
        <f t="shared" si="58"/>
        <v/>
      </c>
      <c r="EM475" s="96" t="str">
        <f t="shared" si="59"/>
        <v/>
      </c>
      <c r="EN475" s="96"/>
      <c r="EO475" s="96"/>
      <c r="EP475" s="96" t="str">
        <f>IF(DQ475="","",IF(OR(営業ASM設定管理!$BB$54="",営業ASM設定管理!$BB$54=0,営業ASM設定管理!$BE$54=0),"",営業ASM設定管理!$BB$54))</f>
        <v/>
      </c>
      <c r="EQ475" s="96" t="str">
        <f t="shared" si="60"/>
        <v/>
      </c>
      <c r="ER475" s="96" t="str">
        <f t="shared" si="61"/>
        <v/>
      </c>
      <c r="ES475" s="96" t="str">
        <f t="shared" si="62"/>
        <v/>
      </c>
      <c r="ET475" s="96" t="str">
        <f t="shared" si="63"/>
        <v/>
      </c>
      <c r="EU475" s="96" t="str">
        <f t="shared" si="64"/>
        <v/>
      </c>
      <c r="EV475" s="96" t="str">
        <f t="shared" si="65"/>
        <v/>
      </c>
      <c r="EW475" s="96" t="str">
        <f t="shared" si="66"/>
        <v/>
      </c>
      <c r="EX475" s="96" t="str">
        <f t="shared" si="67"/>
        <v/>
      </c>
      <c r="EY475" s="96" t="str">
        <f t="shared" si="68"/>
        <v/>
      </c>
      <c r="EZ475" s="96" t="str">
        <f t="shared" si="69"/>
        <v/>
      </c>
      <c r="FA475" s="96" t="str">
        <f t="shared" si="70"/>
        <v/>
      </c>
      <c r="FB475" s="96" t="str">
        <f t="shared" si="52"/>
        <v/>
      </c>
      <c r="FC475" s="96" t="s">
        <v>432</v>
      </c>
      <c r="IA475" s="105"/>
      <c r="IB475" s="86"/>
      <c r="IC475" s="86"/>
      <c r="ID475" s="86"/>
      <c r="IE475" s="86"/>
      <c r="IF475" s="86"/>
      <c r="IG475" s="86"/>
      <c r="IH475" s="86"/>
      <c r="II475" s="86"/>
      <c r="IJ475" s="86"/>
      <c r="IK475" s="86"/>
      <c r="IL475" s="86"/>
      <c r="IM475" s="86"/>
      <c r="IN475" s="86"/>
      <c r="IO475" s="86"/>
      <c r="IP475" s="86"/>
      <c r="IQ475" s="86"/>
      <c r="IR475" s="86"/>
      <c r="IS475" s="86"/>
      <c r="IT475" s="86"/>
      <c r="IU475" s="86"/>
      <c r="IV475" s="106"/>
    </row>
    <row r="476" spans="10:256" ht="30" customHeight="1" x14ac:dyDescent="0.45">
      <c r="J476" s="84"/>
      <c r="K476" s="122">
        <v>76</v>
      </c>
      <c r="L476" s="590"/>
      <c r="M476" s="590"/>
      <c r="N476" s="590"/>
      <c r="O476" s="590"/>
      <c r="P476" s="590"/>
      <c r="Q476" s="590"/>
      <c r="R476" s="593"/>
      <c r="S476" s="593"/>
      <c r="T476" s="590"/>
      <c r="U476" s="590"/>
      <c r="V476" s="590"/>
      <c r="W476" s="590"/>
      <c r="X476" s="590"/>
      <c r="Y476" s="590"/>
      <c r="Z476" s="590"/>
      <c r="AA476" s="590"/>
      <c r="AB476" s="590"/>
      <c r="AC476" s="590"/>
      <c r="AD476" s="590"/>
      <c r="AE476" s="590"/>
      <c r="AF476" s="590"/>
      <c r="AG476" s="590"/>
      <c r="AH476" s="590"/>
      <c r="AI476" s="590"/>
      <c r="AJ476" s="590"/>
      <c r="AK476" s="590"/>
      <c r="AL476" s="590"/>
      <c r="AM476" s="590"/>
      <c r="AN476" s="590"/>
      <c r="AO476" s="590"/>
      <c r="AP476" s="590"/>
      <c r="AQ476" s="590"/>
      <c r="AR476" s="590"/>
      <c r="AS476" s="590"/>
      <c r="AT476" s="590"/>
      <c r="AU476" s="590"/>
      <c r="AV476" s="590"/>
      <c r="AW476" s="504"/>
      <c r="AX476" s="504"/>
      <c r="AY476" s="504"/>
      <c r="AZ476" s="504"/>
      <c r="BA476" s="504"/>
      <c r="BB476" s="504"/>
      <c r="BC476" s="504"/>
      <c r="BD476" s="504"/>
      <c r="BE476" s="504"/>
      <c r="BF476" s="490"/>
      <c r="BG476" s="490"/>
      <c r="BH476" s="490"/>
      <c r="DQ476" s="96" t="str">
        <f t="shared" si="53"/>
        <v/>
      </c>
      <c r="DR476" s="96" t="s">
        <v>432</v>
      </c>
      <c r="DS476" s="96"/>
      <c r="DT476" s="96"/>
      <c r="DU476" s="96" t="s">
        <v>432</v>
      </c>
      <c r="DV476" s="96" t="s">
        <v>432</v>
      </c>
      <c r="DW476" s="96" t="s">
        <v>432</v>
      </c>
      <c r="DX476" s="96" t="s">
        <v>432</v>
      </c>
      <c r="DY476" s="96" t="s">
        <v>432</v>
      </c>
      <c r="DZ476" s="96" t="s">
        <v>432</v>
      </c>
      <c r="EA476" s="96" t="s">
        <v>432</v>
      </c>
      <c r="EB476" s="96" t="s">
        <v>432</v>
      </c>
      <c r="EC476" s="96" t="s">
        <v>432</v>
      </c>
      <c r="ED476" s="119" t="str">
        <f t="shared" si="49"/>
        <v/>
      </c>
      <c r="EE476" s="119" t="str">
        <f t="shared" si="50"/>
        <v/>
      </c>
      <c r="EF476" s="119" t="str">
        <f t="shared" si="51"/>
        <v/>
      </c>
      <c r="EG476" s="96"/>
      <c r="EH476" s="96" t="str">
        <f t="shared" si="54"/>
        <v/>
      </c>
      <c r="EI476" s="96" t="str">
        <f t="shared" si="55"/>
        <v/>
      </c>
      <c r="EJ476" s="96" t="str">
        <f t="shared" si="56"/>
        <v/>
      </c>
      <c r="EK476" s="96" t="str">
        <f t="shared" si="57"/>
        <v/>
      </c>
      <c r="EL476" s="96" t="str">
        <f t="shared" si="58"/>
        <v/>
      </c>
      <c r="EM476" s="96" t="str">
        <f t="shared" si="59"/>
        <v/>
      </c>
      <c r="EN476" s="96"/>
      <c r="EO476" s="96"/>
      <c r="EP476" s="96" t="str">
        <f>IF(DQ476="","",IF(OR(営業ASM設定管理!$BB$54="",営業ASM設定管理!$BB$54=0,営業ASM設定管理!$BE$54=0),"",営業ASM設定管理!$BB$54))</f>
        <v/>
      </c>
      <c r="EQ476" s="96" t="str">
        <f t="shared" si="60"/>
        <v/>
      </c>
      <c r="ER476" s="96" t="str">
        <f t="shared" si="61"/>
        <v/>
      </c>
      <c r="ES476" s="96" t="str">
        <f t="shared" si="62"/>
        <v/>
      </c>
      <c r="ET476" s="96" t="str">
        <f t="shared" si="63"/>
        <v/>
      </c>
      <c r="EU476" s="96" t="str">
        <f t="shared" si="64"/>
        <v/>
      </c>
      <c r="EV476" s="96" t="str">
        <f t="shared" si="65"/>
        <v/>
      </c>
      <c r="EW476" s="96" t="str">
        <f t="shared" si="66"/>
        <v/>
      </c>
      <c r="EX476" s="96" t="str">
        <f t="shared" si="67"/>
        <v/>
      </c>
      <c r="EY476" s="96" t="str">
        <f t="shared" si="68"/>
        <v/>
      </c>
      <c r="EZ476" s="96" t="str">
        <f t="shared" si="69"/>
        <v/>
      </c>
      <c r="FA476" s="96" t="str">
        <f t="shared" si="70"/>
        <v/>
      </c>
      <c r="FB476" s="96" t="str">
        <f t="shared" si="52"/>
        <v/>
      </c>
      <c r="FC476" s="96" t="s">
        <v>432</v>
      </c>
      <c r="IA476" s="105"/>
      <c r="IB476" s="86"/>
      <c r="IC476" s="86"/>
      <c r="ID476" s="86"/>
      <c r="IE476" s="86"/>
      <c r="IF476" s="86"/>
      <c r="IG476" s="86"/>
      <c r="IH476" s="86"/>
      <c r="II476" s="86"/>
      <c r="IJ476" s="86"/>
      <c r="IK476" s="86"/>
      <c r="IL476" s="86"/>
      <c r="IM476" s="86"/>
      <c r="IN476" s="86"/>
      <c r="IO476" s="86"/>
      <c r="IP476" s="86"/>
      <c r="IQ476" s="86"/>
      <c r="IR476" s="86"/>
      <c r="IS476" s="86"/>
      <c r="IT476" s="86"/>
      <c r="IU476" s="86"/>
      <c r="IV476" s="106"/>
    </row>
    <row r="477" spans="10:256" ht="30" customHeight="1" x14ac:dyDescent="0.45">
      <c r="J477" s="84"/>
      <c r="K477" s="122">
        <v>77</v>
      </c>
      <c r="L477" s="590"/>
      <c r="M477" s="590"/>
      <c r="N477" s="590"/>
      <c r="O477" s="590"/>
      <c r="P477" s="590"/>
      <c r="Q477" s="590"/>
      <c r="R477" s="593"/>
      <c r="S477" s="593"/>
      <c r="T477" s="590"/>
      <c r="U477" s="590"/>
      <c r="V477" s="590"/>
      <c r="W477" s="590"/>
      <c r="X477" s="590"/>
      <c r="Y477" s="590"/>
      <c r="Z477" s="590"/>
      <c r="AA477" s="590"/>
      <c r="AB477" s="590"/>
      <c r="AC477" s="590"/>
      <c r="AD477" s="590"/>
      <c r="AE477" s="590"/>
      <c r="AF477" s="590"/>
      <c r="AG477" s="590"/>
      <c r="AH477" s="590"/>
      <c r="AI477" s="590"/>
      <c r="AJ477" s="590"/>
      <c r="AK477" s="590"/>
      <c r="AL477" s="590"/>
      <c r="AM477" s="590"/>
      <c r="AN477" s="590"/>
      <c r="AO477" s="590"/>
      <c r="AP477" s="590"/>
      <c r="AQ477" s="590"/>
      <c r="AR477" s="590"/>
      <c r="AS477" s="590"/>
      <c r="AT477" s="590"/>
      <c r="AU477" s="590"/>
      <c r="AV477" s="590"/>
      <c r="AW477" s="504"/>
      <c r="AX477" s="504"/>
      <c r="AY477" s="504"/>
      <c r="AZ477" s="504"/>
      <c r="BA477" s="504"/>
      <c r="BB477" s="504"/>
      <c r="BC477" s="504"/>
      <c r="BD477" s="504"/>
      <c r="BE477" s="504"/>
      <c r="BF477" s="490"/>
      <c r="BG477" s="490"/>
      <c r="BH477" s="490"/>
      <c r="DQ477" s="96" t="str">
        <f t="shared" si="53"/>
        <v/>
      </c>
      <c r="DR477" s="96" t="s">
        <v>432</v>
      </c>
      <c r="DS477" s="96"/>
      <c r="DT477" s="96"/>
      <c r="DU477" s="96" t="s">
        <v>432</v>
      </c>
      <c r="DV477" s="96" t="s">
        <v>432</v>
      </c>
      <c r="DW477" s="96" t="s">
        <v>432</v>
      </c>
      <c r="DX477" s="96" t="s">
        <v>432</v>
      </c>
      <c r="DY477" s="96" t="s">
        <v>432</v>
      </c>
      <c r="DZ477" s="96" t="s">
        <v>432</v>
      </c>
      <c r="EA477" s="96" t="s">
        <v>432</v>
      </c>
      <c r="EB477" s="96" t="s">
        <v>432</v>
      </c>
      <c r="EC477" s="96" t="s">
        <v>432</v>
      </c>
      <c r="ED477" s="119" t="str">
        <f t="shared" si="49"/>
        <v/>
      </c>
      <c r="EE477" s="119" t="str">
        <f t="shared" si="50"/>
        <v/>
      </c>
      <c r="EF477" s="119" t="str">
        <f t="shared" si="51"/>
        <v/>
      </c>
      <c r="EG477" s="96"/>
      <c r="EH477" s="96" t="str">
        <f t="shared" si="54"/>
        <v/>
      </c>
      <c r="EI477" s="96" t="str">
        <f t="shared" si="55"/>
        <v/>
      </c>
      <c r="EJ477" s="96" t="str">
        <f t="shared" si="56"/>
        <v/>
      </c>
      <c r="EK477" s="96" t="str">
        <f t="shared" si="57"/>
        <v/>
      </c>
      <c r="EL477" s="96" t="str">
        <f t="shared" si="58"/>
        <v/>
      </c>
      <c r="EM477" s="96" t="str">
        <f t="shared" si="59"/>
        <v/>
      </c>
      <c r="EN477" s="96"/>
      <c r="EO477" s="96"/>
      <c r="EP477" s="96" t="str">
        <f>IF(DQ477="","",IF(OR(営業ASM設定管理!$BB$54="",営業ASM設定管理!$BB$54=0,営業ASM設定管理!$BE$54=0),"",営業ASM設定管理!$BB$54))</f>
        <v/>
      </c>
      <c r="EQ477" s="96" t="str">
        <f t="shared" si="60"/>
        <v/>
      </c>
      <c r="ER477" s="96" t="str">
        <f t="shared" si="61"/>
        <v/>
      </c>
      <c r="ES477" s="96" t="str">
        <f t="shared" si="62"/>
        <v/>
      </c>
      <c r="ET477" s="96" t="str">
        <f t="shared" si="63"/>
        <v/>
      </c>
      <c r="EU477" s="96" t="str">
        <f t="shared" si="64"/>
        <v/>
      </c>
      <c r="EV477" s="96" t="str">
        <f t="shared" si="65"/>
        <v/>
      </c>
      <c r="EW477" s="96" t="str">
        <f t="shared" si="66"/>
        <v/>
      </c>
      <c r="EX477" s="96" t="str">
        <f t="shared" si="67"/>
        <v/>
      </c>
      <c r="EY477" s="96" t="str">
        <f t="shared" si="68"/>
        <v/>
      </c>
      <c r="EZ477" s="96" t="str">
        <f t="shared" si="69"/>
        <v/>
      </c>
      <c r="FA477" s="96" t="str">
        <f t="shared" si="70"/>
        <v/>
      </c>
      <c r="FB477" s="96" t="str">
        <f t="shared" si="52"/>
        <v/>
      </c>
      <c r="FC477" s="96" t="s">
        <v>432</v>
      </c>
      <c r="IA477" s="105"/>
      <c r="IB477" s="86"/>
      <c r="IC477" s="86"/>
      <c r="ID477" s="86"/>
      <c r="IE477" s="86"/>
      <c r="IF477" s="86"/>
      <c r="IG477" s="86"/>
      <c r="IH477" s="86"/>
      <c r="II477" s="86"/>
      <c r="IJ477" s="86"/>
      <c r="IK477" s="86"/>
      <c r="IL477" s="86"/>
      <c r="IM477" s="86"/>
      <c r="IN477" s="86"/>
      <c r="IO477" s="86"/>
      <c r="IP477" s="86"/>
      <c r="IQ477" s="86"/>
      <c r="IR477" s="86"/>
      <c r="IS477" s="86"/>
      <c r="IT477" s="86"/>
      <c r="IU477" s="86"/>
      <c r="IV477" s="106"/>
    </row>
    <row r="478" spans="10:256" ht="30" customHeight="1" x14ac:dyDescent="0.45">
      <c r="J478" s="84"/>
      <c r="K478" s="122">
        <v>78</v>
      </c>
      <c r="L478" s="590"/>
      <c r="M478" s="590"/>
      <c r="N478" s="590"/>
      <c r="O478" s="590"/>
      <c r="P478" s="590"/>
      <c r="Q478" s="590"/>
      <c r="R478" s="593"/>
      <c r="S478" s="593"/>
      <c r="T478" s="590"/>
      <c r="U478" s="590"/>
      <c r="V478" s="590"/>
      <c r="W478" s="590"/>
      <c r="X478" s="590"/>
      <c r="Y478" s="590"/>
      <c r="Z478" s="590"/>
      <c r="AA478" s="590"/>
      <c r="AB478" s="590"/>
      <c r="AC478" s="590"/>
      <c r="AD478" s="590"/>
      <c r="AE478" s="590"/>
      <c r="AF478" s="590"/>
      <c r="AG478" s="590"/>
      <c r="AH478" s="590"/>
      <c r="AI478" s="590"/>
      <c r="AJ478" s="590"/>
      <c r="AK478" s="590"/>
      <c r="AL478" s="590"/>
      <c r="AM478" s="590"/>
      <c r="AN478" s="590"/>
      <c r="AO478" s="590"/>
      <c r="AP478" s="590"/>
      <c r="AQ478" s="590"/>
      <c r="AR478" s="590"/>
      <c r="AS478" s="590"/>
      <c r="AT478" s="590"/>
      <c r="AU478" s="590"/>
      <c r="AV478" s="590"/>
      <c r="AW478" s="504"/>
      <c r="AX478" s="504"/>
      <c r="AY478" s="504"/>
      <c r="AZ478" s="504"/>
      <c r="BA478" s="504"/>
      <c r="BB478" s="504"/>
      <c r="BC478" s="504"/>
      <c r="BD478" s="504"/>
      <c r="BE478" s="504"/>
      <c r="BF478" s="490"/>
      <c r="BG478" s="490"/>
      <c r="BH478" s="490"/>
      <c r="DQ478" s="96" t="str">
        <f t="shared" si="53"/>
        <v/>
      </c>
      <c r="DR478" s="96" t="s">
        <v>432</v>
      </c>
      <c r="DS478" s="96"/>
      <c r="DT478" s="96"/>
      <c r="DU478" s="96" t="s">
        <v>432</v>
      </c>
      <c r="DV478" s="96" t="s">
        <v>432</v>
      </c>
      <c r="DW478" s="96" t="s">
        <v>432</v>
      </c>
      <c r="DX478" s="96" t="s">
        <v>432</v>
      </c>
      <c r="DY478" s="96" t="s">
        <v>432</v>
      </c>
      <c r="DZ478" s="96" t="s">
        <v>432</v>
      </c>
      <c r="EA478" s="96" t="s">
        <v>432</v>
      </c>
      <c r="EB478" s="96" t="s">
        <v>432</v>
      </c>
      <c r="EC478" s="96" t="s">
        <v>432</v>
      </c>
      <c r="ED478" s="119" t="str">
        <f t="shared" si="49"/>
        <v/>
      </c>
      <c r="EE478" s="119" t="str">
        <f t="shared" si="50"/>
        <v/>
      </c>
      <c r="EF478" s="119" t="str">
        <f t="shared" si="51"/>
        <v/>
      </c>
      <c r="EG478" s="96"/>
      <c r="EH478" s="96" t="str">
        <f t="shared" si="54"/>
        <v/>
      </c>
      <c r="EI478" s="96" t="str">
        <f t="shared" si="55"/>
        <v/>
      </c>
      <c r="EJ478" s="96" t="str">
        <f t="shared" si="56"/>
        <v/>
      </c>
      <c r="EK478" s="96" t="str">
        <f t="shared" si="57"/>
        <v/>
      </c>
      <c r="EL478" s="96" t="str">
        <f t="shared" si="58"/>
        <v/>
      </c>
      <c r="EM478" s="96" t="str">
        <f t="shared" si="59"/>
        <v/>
      </c>
      <c r="EN478" s="96"/>
      <c r="EO478" s="96"/>
      <c r="EP478" s="96" t="str">
        <f>IF(DQ478="","",IF(OR(営業ASM設定管理!$BB$54="",営業ASM設定管理!$BB$54=0,営業ASM設定管理!$BE$54=0),"",営業ASM設定管理!$BB$54))</f>
        <v/>
      </c>
      <c r="EQ478" s="96" t="str">
        <f t="shared" si="60"/>
        <v/>
      </c>
      <c r="ER478" s="96" t="str">
        <f t="shared" si="61"/>
        <v/>
      </c>
      <c r="ES478" s="96" t="str">
        <f t="shared" si="62"/>
        <v/>
      </c>
      <c r="ET478" s="96" t="str">
        <f t="shared" si="63"/>
        <v/>
      </c>
      <c r="EU478" s="96" t="str">
        <f t="shared" si="64"/>
        <v/>
      </c>
      <c r="EV478" s="96" t="str">
        <f t="shared" si="65"/>
        <v/>
      </c>
      <c r="EW478" s="96" t="str">
        <f t="shared" si="66"/>
        <v/>
      </c>
      <c r="EX478" s="96" t="str">
        <f t="shared" si="67"/>
        <v/>
      </c>
      <c r="EY478" s="96" t="str">
        <f t="shared" si="68"/>
        <v/>
      </c>
      <c r="EZ478" s="96" t="str">
        <f t="shared" si="69"/>
        <v/>
      </c>
      <c r="FA478" s="96" t="str">
        <f t="shared" si="70"/>
        <v/>
      </c>
      <c r="FB478" s="96" t="str">
        <f t="shared" si="52"/>
        <v/>
      </c>
      <c r="FC478" s="96" t="s">
        <v>432</v>
      </c>
      <c r="IA478" s="105"/>
      <c r="IB478" s="86"/>
      <c r="IC478" s="86"/>
      <c r="ID478" s="86"/>
      <c r="IE478" s="86"/>
      <c r="IF478" s="86"/>
      <c r="IG478" s="86"/>
      <c r="IH478" s="86"/>
      <c r="II478" s="86"/>
      <c r="IJ478" s="86"/>
      <c r="IK478" s="86"/>
      <c r="IL478" s="86"/>
      <c r="IM478" s="86"/>
      <c r="IN478" s="86"/>
      <c r="IO478" s="86"/>
      <c r="IP478" s="86"/>
      <c r="IQ478" s="86"/>
      <c r="IR478" s="86"/>
      <c r="IS478" s="86"/>
      <c r="IT478" s="86"/>
      <c r="IU478" s="86"/>
      <c r="IV478" s="106"/>
    </row>
    <row r="479" spans="10:256" ht="30" customHeight="1" x14ac:dyDescent="0.45">
      <c r="J479" s="84"/>
      <c r="K479" s="122">
        <v>79</v>
      </c>
      <c r="L479" s="590"/>
      <c r="M479" s="590"/>
      <c r="N479" s="590"/>
      <c r="O479" s="590"/>
      <c r="P479" s="590"/>
      <c r="Q479" s="590"/>
      <c r="R479" s="593"/>
      <c r="S479" s="593"/>
      <c r="T479" s="590"/>
      <c r="U479" s="590"/>
      <c r="V479" s="590"/>
      <c r="W479" s="590"/>
      <c r="X479" s="590"/>
      <c r="Y479" s="590"/>
      <c r="Z479" s="590"/>
      <c r="AA479" s="590"/>
      <c r="AB479" s="590"/>
      <c r="AC479" s="590"/>
      <c r="AD479" s="590"/>
      <c r="AE479" s="590"/>
      <c r="AF479" s="590"/>
      <c r="AG479" s="590"/>
      <c r="AH479" s="590"/>
      <c r="AI479" s="590"/>
      <c r="AJ479" s="590"/>
      <c r="AK479" s="590"/>
      <c r="AL479" s="590"/>
      <c r="AM479" s="590"/>
      <c r="AN479" s="590"/>
      <c r="AO479" s="590"/>
      <c r="AP479" s="590"/>
      <c r="AQ479" s="590"/>
      <c r="AR479" s="590"/>
      <c r="AS479" s="590"/>
      <c r="AT479" s="590"/>
      <c r="AU479" s="590"/>
      <c r="AV479" s="590"/>
      <c r="AW479" s="504"/>
      <c r="AX479" s="504"/>
      <c r="AY479" s="504"/>
      <c r="AZ479" s="504"/>
      <c r="BA479" s="504"/>
      <c r="BB479" s="504"/>
      <c r="BC479" s="504"/>
      <c r="BD479" s="504"/>
      <c r="BE479" s="504"/>
      <c r="BF479" s="490"/>
      <c r="BG479" s="490"/>
      <c r="BH479" s="490"/>
      <c r="DQ479" s="96" t="str">
        <f t="shared" si="53"/>
        <v/>
      </c>
      <c r="DR479" s="96" t="s">
        <v>432</v>
      </c>
      <c r="DS479" s="96"/>
      <c r="DT479" s="96"/>
      <c r="DU479" s="96" t="s">
        <v>432</v>
      </c>
      <c r="DV479" s="96" t="s">
        <v>432</v>
      </c>
      <c r="DW479" s="96" t="s">
        <v>432</v>
      </c>
      <c r="DX479" s="96" t="s">
        <v>432</v>
      </c>
      <c r="DY479" s="96" t="s">
        <v>432</v>
      </c>
      <c r="DZ479" s="96" t="s">
        <v>432</v>
      </c>
      <c r="EA479" s="96" t="s">
        <v>432</v>
      </c>
      <c r="EB479" s="96" t="s">
        <v>432</v>
      </c>
      <c r="EC479" s="96" t="s">
        <v>432</v>
      </c>
      <c r="ED479" s="119" t="str">
        <f t="shared" si="49"/>
        <v/>
      </c>
      <c r="EE479" s="119" t="str">
        <f t="shared" si="50"/>
        <v/>
      </c>
      <c r="EF479" s="119" t="str">
        <f t="shared" si="51"/>
        <v/>
      </c>
      <c r="EG479" s="96"/>
      <c r="EH479" s="96" t="str">
        <f t="shared" si="54"/>
        <v/>
      </c>
      <c r="EI479" s="96" t="str">
        <f t="shared" si="55"/>
        <v/>
      </c>
      <c r="EJ479" s="96" t="str">
        <f t="shared" si="56"/>
        <v/>
      </c>
      <c r="EK479" s="96" t="str">
        <f t="shared" si="57"/>
        <v/>
      </c>
      <c r="EL479" s="96" t="str">
        <f t="shared" si="58"/>
        <v/>
      </c>
      <c r="EM479" s="96" t="str">
        <f t="shared" si="59"/>
        <v/>
      </c>
      <c r="EN479" s="96"/>
      <c r="EO479" s="96"/>
      <c r="EP479" s="96" t="str">
        <f>IF(DQ479="","",IF(OR(営業ASM設定管理!$BB$54="",営業ASM設定管理!$BB$54=0,営業ASM設定管理!$BE$54=0),"",営業ASM設定管理!$BB$54))</f>
        <v/>
      </c>
      <c r="EQ479" s="96" t="str">
        <f t="shared" si="60"/>
        <v/>
      </c>
      <c r="ER479" s="96" t="str">
        <f t="shared" si="61"/>
        <v/>
      </c>
      <c r="ES479" s="96" t="str">
        <f t="shared" si="62"/>
        <v/>
      </c>
      <c r="ET479" s="96" t="str">
        <f t="shared" si="63"/>
        <v/>
      </c>
      <c r="EU479" s="96" t="str">
        <f t="shared" si="64"/>
        <v/>
      </c>
      <c r="EV479" s="96" t="str">
        <f t="shared" si="65"/>
        <v/>
      </c>
      <c r="EW479" s="96" t="str">
        <f t="shared" si="66"/>
        <v/>
      </c>
      <c r="EX479" s="96" t="str">
        <f t="shared" si="67"/>
        <v/>
      </c>
      <c r="EY479" s="96" t="str">
        <f t="shared" si="68"/>
        <v/>
      </c>
      <c r="EZ479" s="96" t="str">
        <f t="shared" si="69"/>
        <v/>
      </c>
      <c r="FA479" s="96" t="str">
        <f t="shared" si="70"/>
        <v/>
      </c>
      <c r="FB479" s="96" t="str">
        <f t="shared" si="52"/>
        <v/>
      </c>
      <c r="FC479" s="96" t="s">
        <v>432</v>
      </c>
      <c r="IA479" s="105"/>
      <c r="IB479" s="86"/>
      <c r="IC479" s="86"/>
      <c r="ID479" s="86"/>
      <c r="IE479" s="86"/>
      <c r="IF479" s="86"/>
      <c r="IG479" s="86"/>
      <c r="IH479" s="86"/>
      <c r="II479" s="86"/>
      <c r="IJ479" s="86"/>
      <c r="IK479" s="86"/>
      <c r="IL479" s="86"/>
      <c r="IM479" s="86"/>
      <c r="IN479" s="86"/>
      <c r="IO479" s="86"/>
      <c r="IP479" s="86"/>
      <c r="IQ479" s="86"/>
      <c r="IR479" s="86"/>
      <c r="IS479" s="86"/>
      <c r="IT479" s="86"/>
      <c r="IU479" s="86"/>
      <c r="IV479" s="106"/>
    </row>
    <row r="480" spans="10:256" ht="30" customHeight="1" x14ac:dyDescent="0.45">
      <c r="J480" s="84"/>
      <c r="K480" s="122">
        <v>80</v>
      </c>
      <c r="L480" s="590"/>
      <c r="M480" s="590"/>
      <c r="N480" s="590"/>
      <c r="O480" s="590"/>
      <c r="P480" s="590"/>
      <c r="Q480" s="590"/>
      <c r="R480" s="593"/>
      <c r="S480" s="593"/>
      <c r="T480" s="590"/>
      <c r="U480" s="590"/>
      <c r="V480" s="590"/>
      <c r="W480" s="590"/>
      <c r="X480" s="590"/>
      <c r="Y480" s="590"/>
      <c r="Z480" s="590"/>
      <c r="AA480" s="590"/>
      <c r="AB480" s="590"/>
      <c r="AC480" s="590"/>
      <c r="AD480" s="590"/>
      <c r="AE480" s="590"/>
      <c r="AF480" s="590"/>
      <c r="AG480" s="590"/>
      <c r="AH480" s="590"/>
      <c r="AI480" s="590"/>
      <c r="AJ480" s="590"/>
      <c r="AK480" s="590"/>
      <c r="AL480" s="590"/>
      <c r="AM480" s="590"/>
      <c r="AN480" s="590"/>
      <c r="AO480" s="590"/>
      <c r="AP480" s="590"/>
      <c r="AQ480" s="590"/>
      <c r="AR480" s="590"/>
      <c r="AS480" s="590"/>
      <c r="AT480" s="590"/>
      <c r="AU480" s="590"/>
      <c r="AV480" s="590"/>
      <c r="AW480" s="504"/>
      <c r="AX480" s="504"/>
      <c r="AY480" s="504"/>
      <c r="AZ480" s="504"/>
      <c r="BA480" s="504"/>
      <c r="BB480" s="504"/>
      <c r="BC480" s="504"/>
      <c r="BD480" s="504"/>
      <c r="BE480" s="504"/>
      <c r="BF480" s="490"/>
      <c r="BG480" s="490"/>
      <c r="BH480" s="490"/>
      <c r="DQ480" s="96" t="str">
        <f t="shared" si="53"/>
        <v/>
      </c>
      <c r="DR480" s="96" t="s">
        <v>432</v>
      </c>
      <c r="DS480" s="96"/>
      <c r="DT480" s="96"/>
      <c r="DU480" s="96" t="s">
        <v>432</v>
      </c>
      <c r="DV480" s="96" t="s">
        <v>432</v>
      </c>
      <c r="DW480" s="96" t="s">
        <v>432</v>
      </c>
      <c r="DX480" s="96" t="s">
        <v>432</v>
      </c>
      <c r="DY480" s="96" t="s">
        <v>432</v>
      </c>
      <c r="DZ480" s="96" t="s">
        <v>432</v>
      </c>
      <c r="EA480" s="96" t="s">
        <v>432</v>
      </c>
      <c r="EB480" s="96" t="s">
        <v>432</v>
      </c>
      <c r="EC480" s="96" t="s">
        <v>432</v>
      </c>
      <c r="ED480" s="119" t="str">
        <f t="shared" si="49"/>
        <v/>
      </c>
      <c r="EE480" s="119" t="str">
        <f t="shared" si="50"/>
        <v/>
      </c>
      <c r="EF480" s="119" t="str">
        <f t="shared" si="51"/>
        <v/>
      </c>
      <c r="EG480" s="96"/>
      <c r="EH480" s="96" t="str">
        <f t="shared" si="54"/>
        <v/>
      </c>
      <c r="EI480" s="96" t="str">
        <f t="shared" si="55"/>
        <v/>
      </c>
      <c r="EJ480" s="96" t="str">
        <f t="shared" si="56"/>
        <v/>
      </c>
      <c r="EK480" s="96" t="str">
        <f t="shared" si="57"/>
        <v/>
      </c>
      <c r="EL480" s="96" t="str">
        <f t="shared" si="58"/>
        <v/>
      </c>
      <c r="EM480" s="96" t="str">
        <f t="shared" si="59"/>
        <v/>
      </c>
      <c r="EN480" s="96"/>
      <c r="EO480" s="96"/>
      <c r="EP480" s="96" t="str">
        <f>IF(DQ480="","",IF(OR(営業ASM設定管理!$BB$54="",営業ASM設定管理!$BB$54=0,営業ASM設定管理!$BE$54=0),"",営業ASM設定管理!$BB$54))</f>
        <v/>
      </c>
      <c r="EQ480" s="96" t="str">
        <f t="shared" si="60"/>
        <v/>
      </c>
      <c r="ER480" s="96" t="str">
        <f t="shared" si="61"/>
        <v/>
      </c>
      <c r="ES480" s="96" t="str">
        <f t="shared" si="62"/>
        <v/>
      </c>
      <c r="ET480" s="96" t="str">
        <f t="shared" si="63"/>
        <v/>
      </c>
      <c r="EU480" s="96" t="str">
        <f t="shared" si="64"/>
        <v/>
      </c>
      <c r="EV480" s="96" t="str">
        <f t="shared" si="65"/>
        <v/>
      </c>
      <c r="EW480" s="96" t="str">
        <f t="shared" si="66"/>
        <v/>
      </c>
      <c r="EX480" s="96" t="str">
        <f t="shared" si="67"/>
        <v/>
      </c>
      <c r="EY480" s="96" t="str">
        <f t="shared" si="68"/>
        <v/>
      </c>
      <c r="EZ480" s="96" t="str">
        <f t="shared" si="69"/>
        <v/>
      </c>
      <c r="FA480" s="96" t="str">
        <f t="shared" si="70"/>
        <v/>
      </c>
      <c r="FB480" s="96" t="str">
        <f t="shared" si="52"/>
        <v/>
      </c>
      <c r="FC480" s="96" t="s">
        <v>432</v>
      </c>
      <c r="IA480" s="105"/>
      <c r="IB480" s="86"/>
      <c r="IC480" s="86"/>
      <c r="ID480" s="86"/>
      <c r="IE480" s="86"/>
      <c r="IF480" s="86"/>
      <c r="IG480" s="86"/>
      <c r="IH480" s="86"/>
      <c r="II480" s="86"/>
      <c r="IJ480" s="86"/>
      <c r="IK480" s="86"/>
      <c r="IL480" s="86"/>
      <c r="IM480" s="86"/>
      <c r="IN480" s="86"/>
      <c r="IO480" s="86"/>
      <c r="IP480" s="86"/>
      <c r="IQ480" s="86"/>
      <c r="IR480" s="86"/>
      <c r="IS480" s="86"/>
      <c r="IT480" s="86"/>
      <c r="IU480" s="86"/>
      <c r="IV480" s="106"/>
    </row>
    <row r="481" spans="10:256" ht="30" customHeight="1" x14ac:dyDescent="0.45">
      <c r="J481" s="84"/>
      <c r="K481" s="122">
        <v>81</v>
      </c>
      <c r="L481" s="590"/>
      <c r="M481" s="590"/>
      <c r="N481" s="590"/>
      <c r="O481" s="590"/>
      <c r="P481" s="590"/>
      <c r="Q481" s="590"/>
      <c r="R481" s="593"/>
      <c r="S481" s="593"/>
      <c r="T481" s="590"/>
      <c r="U481" s="590"/>
      <c r="V481" s="590"/>
      <c r="W481" s="590"/>
      <c r="X481" s="590"/>
      <c r="Y481" s="590"/>
      <c r="Z481" s="590"/>
      <c r="AA481" s="590"/>
      <c r="AB481" s="590"/>
      <c r="AC481" s="590"/>
      <c r="AD481" s="590"/>
      <c r="AE481" s="590"/>
      <c r="AF481" s="590"/>
      <c r="AG481" s="590"/>
      <c r="AH481" s="590"/>
      <c r="AI481" s="590"/>
      <c r="AJ481" s="590"/>
      <c r="AK481" s="590"/>
      <c r="AL481" s="590"/>
      <c r="AM481" s="590"/>
      <c r="AN481" s="590"/>
      <c r="AO481" s="590"/>
      <c r="AP481" s="590"/>
      <c r="AQ481" s="590"/>
      <c r="AR481" s="590"/>
      <c r="AS481" s="590"/>
      <c r="AT481" s="590"/>
      <c r="AU481" s="590"/>
      <c r="AV481" s="590"/>
      <c r="AW481" s="504"/>
      <c r="AX481" s="504"/>
      <c r="AY481" s="504"/>
      <c r="AZ481" s="504"/>
      <c r="BA481" s="504"/>
      <c r="BB481" s="504"/>
      <c r="BC481" s="504"/>
      <c r="BD481" s="504"/>
      <c r="BE481" s="504"/>
      <c r="BF481" s="490"/>
      <c r="BG481" s="490"/>
      <c r="BH481" s="490"/>
      <c r="DQ481" s="96" t="str">
        <f t="shared" si="53"/>
        <v/>
      </c>
      <c r="DR481" s="96" t="s">
        <v>432</v>
      </c>
      <c r="DS481" s="96"/>
      <c r="DT481" s="96"/>
      <c r="DU481" s="96" t="s">
        <v>432</v>
      </c>
      <c r="DV481" s="96" t="s">
        <v>432</v>
      </c>
      <c r="DW481" s="96" t="s">
        <v>432</v>
      </c>
      <c r="DX481" s="96" t="s">
        <v>432</v>
      </c>
      <c r="DY481" s="96" t="s">
        <v>432</v>
      </c>
      <c r="DZ481" s="96" t="s">
        <v>432</v>
      </c>
      <c r="EA481" s="96" t="s">
        <v>432</v>
      </c>
      <c r="EB481" s="96" t="s">
        <v>432</v>
      </c>
      <c r="EC481" s="96" t="s">
        <v>432</v>
      </c>
      <c r="ED481" s="119" t="str">
        <f t="shared" si="49"/>
        <v/>
      </c>
      <c r="EE481" s="119" t="str">
        <f t="shared" si="50"/>
        <v/>
      </c>
      <c r="EF481" s="119" t="str">
        <f t="shared" si="51"/>
        <v/>
      </c>
      <c r="EG481" s="96"/>
      <c r="EH481" s="96" t="str">
        <f t="shared" si="54"/>
        <v/>
      </c>
      <c r="EI481" s="96" t="str">
        <f t="shared" si="55"/>
        <v/>
      </c>
      <c r="EJ481" s="96" t="str">
        <f t="shared" si="56"/>
        <v/>
      </c>
      <c r="EK481" s="96" t="str">
        <f t="shared" si="57"/>
        <v/>
      </c>
      <c r="EL481" s="96" t="str">
        <f t="shared" si="58"/>
        <v/>
      </c>
      <c r="EM481" s="96" t="str">
        <f t="shared" si="59"/>
        <v/>
      </c>
      <c r="EN481" s="96"/>
      <c r="EO481" s="96"/>
      <c r="EP481" s="96" t="str">
        <f>IF(DQ481="","",IF(OR(営業ASM設定管理!$BB$54="",営業ASM設定管理!$BB$54=0,営業ASM設定管理!$BE$54=0),"",営業ASM設定管理!$BB$54))</f>
        <v/>
      </c>
      <c r="EQ481" s="96" t="str">
        <f t="shared" si="60"/>
        <v/>
      </c>
      <c r="ER481" s="96" t="str">
        <f t="shared" si="61"/>
        <v/>
      </c>
      <c r="ES481" s="96" t="str">
        <f t="shared" si="62"/>
        <v/>
      </c>
      <c r="ET481" s="96" t="str">
        <f t="shared" si="63"/>
        <v/>
      </c>
      <c r="EU481" s="96" t="str">
        <f t="shared" si="64"/>
        <v/>
      </c>
      <c r="EV481" s="96" t="str">
        <f t="shared" si="65"/>
        <v/>
      </c>
      <c r="EW481" s="96" t="str">
        <f t="shared" si="66"/>
        <v/>
      </c>
      <c r="EX481" s="96" t="str">
        <f t="shared" si="67"/>
        <v/>
      </c>
      <c r="EY481" s="96" t="str">
        <f t="shared" si="68"/>
        <v/>
      </c>
      <c r="EZ481" s="96" t="str">
        <f t="shared" si="69"/>
        <v/>
      </c>
      <c r="FA481" s="96" t="str">
        <f t="shared" si="70"/>
        <v/>
      </c>
      <c r="FB481" s="96" t="str">
        <f t="shared" si="52"/>
        <v/>
      </c>
      <c r="FC481" s="96" t="s">
        <v>432</v>
      </c>
      <c r="IA481" s="105"/>
      <c r="IB481" s="86"/>
      <c r="IC481" s="86"/>
      <c r="ID481" s="86"/>
      <c r="IE481" s="86"/>
      <c r="IF481" s="86"/>
      <c r="IG481" s="86"/>
      <c r="IH481" s="86"/>
      <c r="II481" s="86"/>
      <c r="IJ481" s="86"/>
      <c r="IK481" s="86"/>
      <c r="IL481" s="86"/>
      <c r="IM481" s="86"/>
      <c r="IN481" s="86"/>
      <c r="IO481" s="86"/>
      <c r="IP481" s="86"/>
      <c r="IQ481" s="86"/>
      <c r="IR481" s="86"/>
      <c r="IS481" s="86"/>
      <c r="IT481" s="86"/>
      <c r="IU481" s="86"/>
      <c r="IV481" s="106"/>
    </row>
    <row r="482" spans="10:256" ht="30" customHeight="1" x14ac:dyDescent="0.45">
      <c r="J482" s="84"/>
      <c r="K482" s="122">
        <v>82</v>
      </c>
      <c r="L482" s="590"/>
      <c r="M482" s="590"/>
      <c r="N482" s="590"/>
      <c r="O482" s="590"/>
      <c r="P482" s="590"/>
      <c r="Q482" s="590"/>
      <c r="R482" s="593"/>
      <c r="S482" s="593"/>
      <c r="T482" s="590"/>
      <c r="U482" s="590"/>
      <c r="V482" s="590"/>
      <c r="W482" s="590"/>
      <c r="X482" s="590"/>
      <c r="Y482" s="590"/>
      <c r="Z482" s="590"/>
      <c r="AA482" s="590"/>
      <c r="AB482" s="590"/>
      <c r="AC482" s="590"/>
      <c r="AD482" s="590"/>
      <c r="AE482" s="590"/>
      <c r="AF482" s="590"/>
      <c r="AG482" s="590"/>
      <c r="AH482" s="590"/>
      <c r="AI482" s="590"/>
      <c r="AJ482" s="590"/>
      <c r="AK482" s="590"/>
      <c r="AL482" s="590"/>
      <c r="AM482" s="590"/>
      <c r="AN482" s="590"/>
      <c r="AO482" s="590"/>
      <c r="AP482" s="590"/>
      <c r="AQ482" s="590"/>
      <c r="AR482" s="590"/>
      <c r="AS482" s="590"/>
      <c r="AT482" s="590"/>
      <c r="AU482" s="590"/>
      <c r="AV482" s="590"/>
      <c r="AW482" s="504"/>
      <c r="AX482" s="504"/>
      <c r="AY482" s="504"/>
      <c r="AZ482" s="504"/>
      <c r="BA482" s="504"/>
      <c r="BB482" s="504"/>
      <c r="BC482" s="504"/>
      <c r="BD482" s="504"/>
      <c r="BE482" s="504"/>
      <c r="BF482" s="490"/>
      <c r="BG482" s="490"/>
      <c r="BH482" s="490"/>
      <c r="DQ482" s="96" t="str">
        <f t="shared" si="53"/>
        <v/>
      </c>
      <c r="DR482" s="96" t="s">
        <v>432</v>
      </c>
      <c r="DS482" s="96"/>
      <c r="DT482" s="96"/>
      <c r="DU482" s="96" t="s">
        <v>432</v>
      </c>
      <c r="DV482" s="96" t="s">
        <v>432</v>
      </c>
      <c r="DW482" s="96" t="s">
        <v>432</v>
      </c>
      <c r="DX482" s="96" t="s">
        <v>432</v>
      </c>
      <c r="DY482" s="96" t="s">
        <v>432</v>
      </c>
      <c r="DZ482" s="96" t="s">
        <v>432</v>
      </c>
      <c r="EA482" s="96" t="s">
        <v>432</v>
      </c>
      <c r="EB482" s="96" t="s">
        <v>432</v>
      </c>
      <c r="EC482" s="96" t="s">
        <v>432</v>
      </c>
      <c r="ED482" s="119" t="str">
        <f t="shared" si="49"/>
        <v/>
      </c>
      <c r="EE482" s="119" t="str">
        <f t="shared" si="50"/>
        <v/>
      </c>
      <c r="EF482" s="119" t="str">
        <f t="shared" si="51"/>
        <v/>
      </c>
      <c r="EG482" s="96"/>
      <c r="EH482" s="96" t="str">
        <f t="shared" si="54"/>
        <v/>
      </c>
      <c r="EI482" s="96" t="str">
        <f t="shared" si="55"/>
        <v/>
      </c>
      <c r="EJ482" s="96" t="str">
        <f t="shared" si="56"/>
        <v/>
      </c>
      <c r="EK482" s="96" t="str">
        <f t="shared" si="57"/>
        <v/>
      </c>
      <c r="EL482" s="96" t="str">
        <f t="shared" si="58"/>
        <v/>
      </c>
      <c r="EM482" s="96" t="str">
        <f t="shared" si="59"/>
        <v/>
      </c>
      <c r="EN482" s="96"/>
      <c r="EO482" s="96"/>
      <c r="EP482" s="96" t="str">
        <f>IF(DQ482="","",IF(OR(営業ASM設定管理!$BB$54="",営業ASM設定管理!$BB$54=0,営業ASM設定管理!$BE$54=0),"",営業ASM設定管理!$BB$54))</f>
        <v/>
      </c>
      <c r="EQ482" s="96" t="str">
        <f t="shared" si="60"/>
        <v/>
      </c>
      <c r="ER482" s="96" t="str">
        <f t="shared" si="61"/>
        <v/>
      </c>
      <c r="ES482" s="96" t="str">
        <f t="shared" si="62"/>
        <v/>
      </c>
      <c r="ET482" s="96" t="str">
        <f t="shared" si="63"/>
        <v/>
      </c>
      <c r="EU482" s="96" t="str">
        <f t="shared" si="64"/>
        <v/>
      </c>
      <c r="EV482" s="96" t="str">
        <f t="shared" si="65"/>
        <v/>
      </c>
      <c r="EW482" s="96" t="str">
        <f t="shared" si="66"/>
        <v/>
      </c>
      <c r="EX482" s="96" t="str">
        <f t="shared" si="67"/>
        <v/>
      </c>
      <c r="EY482" s="96" t="str">
        <f t="shared" si="68"/>
        <v/>
      </c>
      <c r="EZ482" s="96" t="str">
        <f t="shared" si="69"/>
        <v/>
      </c>
      <c r="FA482" s="96" t="str">
        <f t="shared" si="70"/>
        <v/>
      </c>
      <c r="FB482" s="96" t="str">
        <f t="shared" si="52"/>
        <v/>
      </c>
      <c r="FC482" s="96" t="s">
        <v>432</v>
      </c>
      <c r="IA482" s="105"/>
      <c r="IB482" s="86"/>
      <c r="IC482" s="86"/>
      <c r="ID482" s="86"/>
      <c r="IE482" s="86"/>
      <c r="IF482" s="86"/>
      <c r="IG482" s="86"/>
      <c r="IH482" s="86"/>
      <c r="II482" s="86"/>
      <c r="IJ482" s="86"/>
      <c r="IK482" s="86"/>
      <c r="IL482" s="86"/>
      <c r="IM482" s="86"/>
      <c r="IN482" s="86"/>
      <c r="IO482" s="86"/>
      <c r="IP482" s="86"/>
      <c r="IQ482" s="86"/>
      <c r="IR482" s="86"/>
      <c r="IS482" s="86"/>
      <c r="IT482" s="86"/>
      <c r="IU482" s="86"/>
      <c r="IV482" s="106"/>
    </row>
    <row r="483" spans="10:256" ht="30" customHeight="1" x14ac:dyDescent="0.45">
      <c r="J483" s="84"/>
      <c r="K483" s="122">
        <v>83</v>
      </c>
      <c r="L483" s="590"/>
      <c r="M483" s="590"/>
      <c r="N483" s="590"/>
      <c r="O483" s="590"/>
      <c r="P483" s="590"/>
      <c r="Q483" s="590"/>
      <c r="R483" s="593"/>
      <c r="S483" s="593"/>
      <c r="T483" s="590"/>
      <c r="U483" s="590"/>
      <c r="V483" s="590"/>
      <c r="W483" s="590"/>
      <c r="X483" s="590"/>
      <c r="Y483" s="590"/>
      <c r="Z483" s="590"/>
      <c r="AA483" s="590"/>
      <c r="AB483" s="590"/>
      <c r="AC483" s="590"/>
      <c r="AD483" s="590"/>
      <c r="AE483" s="590"/>
      <c r="AF483" s="590"/>
      <c r="AG483" s="590"/>
      <c r="AH483" s="590"/>
      <c r="AI483" s="590"/>
      <c r="AJ483" s="590"/>
      <c r="AK483" s="590"/>
      <c r="AL483" s="590"/>
      <c r="AM483" s="590"/>
      <c r="AN483" s="590"/>
      <c r="AO483" s="590"/>
      <c r="AP483" s="590"/>
      <c r="AQ483" s="590"/>
      <c r="AR483" s="590"/>
      <c r="AS483" s="590"/>
      <c r="AT483" s="590"/>
      <c r="AU483" s="590"/>
      <c r="AV483" s="590"/>
      <c r="AW483" s="504"/>
      <c r="AX483" s="504"/>
      <c r="AY483" s="504"/>
      <c r="AZ483" s="504"/>
      <c r="BA483" s="504"/>
      <c r="BB483" s="504"/>
      <c r="BC483" s="504"/>
      <c r="BD483" s="504"/>
      <c r="BE483" s="504"/>
      <c r="BF483" s="490"/>
      <c r="BG483" s="490"/>
      <c r="BH483" s="490"/>
      <c r="DQ483" s="96" t="str">
        <f t="shared" si="53"/>
        <v/>
      </c>
      <c r="DR483" s="96" t="s">
        <v>432</v>
      </c>
      <c r="DS483" s="96"/>
      <c r="DT483" s="96"/>
      <c r="DU483" s="96" t="s">
        <v>432</v>
      </c>
      <c r="DV483" s="96" t="s">
        <v>432</v>
      </c>
      <c r="DW483" s="96" t="s">
        <v>432</v>
      </c>
      <c r="DX483" s="96" t="s">
        <v>432</v>
      </c>
      <c r="DY483" s="96" t="s">
        <v>432</v>
      </c>
      <c r="DZ483" s="96" t="s">
        <v>432</v>
      </c>
      <c r="EA483" s="96" t="s">
        <v>432</v>
      </c>
      <c r="EB483" s="96" t="s">
        <v>432</v>
      </c>
      <c r="EC483" s="96" t="s">
        <v>432</v>
      </c>
      <c r="ED483" s="119" t="str">
        <f t="shared" si="49"/>
        <v/>
      </c>
      <c r="EE483" s="119" t="str">
        <f t="shared" si="50"/>
        <v/>
      </c>
      <c r="EF483" s="119" t="str">
        <f t="shared" si="51"/>
        <v/>
      </c>
      <c r="EG483" s="96"/>
      <c r="EH483" s="96" t="str">
        <f t="shared" si="54"/>
        <v/>
      </c>
      <c r="EI483" s="96" t="str">
        <f t="shared" si="55"/>
        <v/>
      </c>
      <c r="EJ483" s="96" t="str">
        <f t="shared" si="56"/>
        <v/>
      </c>
      <c r="EK483" s="96" t="str">
        <f t="shared" si="57"/>
        <v/>
      </c>
      <c r="EL483" s="96" t="str">
        <f t="shared" si="58"/>
        <v/>
      </c>
      <c r="EM483" s="96" t="str">
        <f t="shared" si="59"/>
        <v/>
      </c>
      <c r="EN483" s="96"/>
      <c r="EO483" s="96"/>
      <c r="EP483" s="96" t="str">
        <f>IF(DQ483="","",IF(OR(営業ASM設定管理!$BB$54="",営業ASM設定管理!$BB$54=0,営業ASM設定管理!$BE$54=0),"",営業ASM設定管理!$BB$54))</f>
        <v/>
      </c>
      <c r="EQ483" s="96" t="str">
        <f t="shared" si="60"/>
        <v/>
      </c>
      <c r="ER483" s="96" t="str">
        <f t="shared" si="61"/>
        <v/>
      </c>
      <c r="ES483" s="96" t="str">
        <f t="shared" si="62"/>
        <v/>
      </c>
      <c r="ET483" s="96" t="str">
        <f t="shared" si="63"/>
        <v/>
      </c>
      <c r="EU483" s="96" t="str">
        <f t="shared" si="64"/>
        <v/>
      </c>
      <c r="EV483" s="96" t="str">
        <f t="shared" si="65"/>
        <v/>
      </c>
      <c r="EW483" s="96" t="str">
        <f t="shared" si="66"/>
        <v/>
      </c>
      <c r="EX483" s="96" t="str">
        <f t="shared" si="67"/>
        <v/>
      </c>
      <c r="EY483" s="96" t="str">
        <f t="shared" si="68"/>
        <v/>
      </c>
      <c r="EZ483" s="96" t="str">
        <f t="shared" si="69"/>
        <v/>
      </c>
      <c r="FA483" s="96" t="str">
        <f t="shared" si="70"/>
        <v/>
      </c>
      <c r="FB483" s="96" t="str">
        <f t="shared" si="52"/>
        <v/>
      </c>
      <c r="FC483" s="96" t="s">
        <v>432</v>
      </c>
      <c r="IA483" s="105"/>
      <c r="IB483" s="86"/>
      <c r="IC483" s="86"/>
      <c r="ID483" s="86"/>
      <c r="IE483" s="86"/>
      <c r="IF483" s="86"/>
      <c r="IG483" s="86"/>
      <c r="IH483" s="86"/>
      <c r="II483" s="86"/>
      <c r="IJ483" s="86"/>
      <c r="IK483" s="86"/>
      <c r="IL483" s="86"/>
      <c r="IM483" s="86"/>
      <c r="IN483" s="86"/>
      <c r="IO483" s="86"/>
      <c r="IP483" s="86"/>
      <c r="IQ483" s="86"/>
      <c r="IR483" s="86"/>
      <c r="IS483" s="86"/>
      <c r="IT483" s="86"/>
      <c r="IU483" s="86"/>
      <c r="IV483" s="106"/>
    </row>
    <row r="484" spans="10:256" ht="30" customHeight="1" x14ac:dyDescent="0.45">
      <c r="J484" s="84"/>
      <c r="K484" s="122">
        <v>84</v>
      </c>
      <c r="L484" s="590"/>
      <c r="M484" s="590"/>
      <c r="N484" s="590"/>
      <c r="O484" s="590"/>
      <c r="P484" s="590"/>
      <c r="Q484" s="590"/>
      <c r="R484" s="593"/>
      <c r="S484" s="593"/>
      <c r="T484" s="59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04"/>
      <c r="AX484" s="504"/>
      <c r="AY484" s="504"/>
      <c r="AZ484" s="504"/>
      <c r="BA484" s="504"/>
      <c r="BB484" s="504"/>
      <c r="BC484" s="504"/>
      <c r="BD484" s="504"/>
      <c r="BE484" s="504"/>
      <c r="BF484" s="490"/>
      <c r="BG484" s="490"/>
      <c r="BH484" s="490"/>
      <c r="DQ484" s="96" t="str">
        <f t="shared" si="53"/>
        <v/>
      </c>
      <c r="DR484" s="96" t="s">
        <v>432</v>
      </c>
      <c r="DS484" s="96"/>
      <c r="DT484" s="96"/>
      <c r="DU484" s="96" t="s">
        <v>432</v>
      </c>
      <c r="DV484" s="96" t="s">
        <v>432</v>
      </c>
      <c r="DW484" s="96" t="s">
        <v>432</v>
      </c>
      <c r="DX484" s="96" t="s">
        <v>432</v>
      </c>
      <c r="DY484" s="96" t="s">
        <v>432</v>
      </c>
      <c r="DZ484" s="96" t="s">
        <v>432</v>
      </c>
      <c r="EA484" s="96" t="s">
        <v>432</v>
      </c>
      <c r="EB484" s="96" t="s">
        <v>432</v>
      </c>
      <c r="EC484" s="96" t="s">
        <v>432</v>
      </c>
      <c r="ED484" s="119" t="str">
        <f t="shared" si="49"/>
        <v/>
      </c>
      <c r="EE484" s="119" t="str">
        <f t="shared" si="50"/>
        <v/>
      </c>
      <c r="EF484" s="119" t="str">
        <f t="shared" si="51"/>
        <v/>
      </c>
      <c r="EG484" s="96"/>
      <c r="EH484" s="96" t="str">
        <f t="shared" si="54"/>
        <v/>
      </c>
      <c r="EI484" s="96" t="str">
        <f t="shared" si="55"/>
        <v/>
      </c>
      <c r="EJ484" s="96" t="str">
        <f t="shared" si="56"/>
        <v/>
      </c>
      <c r="EK484" s="96" t="str">
        <f t="shared" si="57"/>
        <v/>
      </c>
      <c r="EL484" s="96" t="str">
        <f t="shared" si="58"/>
        <v/>
      </c>
      <c r="EM484" s="96" t="str">
        <f t="shared" si="59"/>
        <v/>
      </c>
      <c r="EN484" s="96"/>
      <c r="EO484" s="96"/>
      <c r="EP484" s="96" t="str">
        <f>IF(DQ484="","",IF(OR(営業ASM設定管理!$BB$54="",営業ASM設定管理!$BB$54=0,営業ASM設定管理!$BE$54=0),"",営業ASM設定管理!$BB$54))</f>
        <v/>
      </c>
      <c r="EQ484" s="96" t="str">
        <f t="shared" si="60"/>
        <v/>
      </c>
      <c r="ER484" s="96" t="str">
        <f t="shared" si="61"/>
        <v/>
      </c>
      <c r="ES484" s="96" t="str">
        <f t="shared" si="62"/>
        <v/>
      </c>
      <c r="ET484" s="96" t="str">
        <f t="shared" si="63"/>
        <v/>
      </c>
      <c r="EU484" s="96" t="str">
        <f t="shared" si="64"/>
        <v/>
      </c>
      <c r="EV484" s="96" t="str">
        <f t="shared" si="65"/>
        <v/>
      </c>
      <c r="EW484" s="96" t="str">
        <f t="shared" si="66"/>
        <v/>
      </c>
      <c r="EX484" s="96" t="str">
        <f t="shared" si="67"/>
        <v/>
      </c>
      <c r="EY484" s="96" t="str">
        <f t="shared" si="68"/>
        <v/>
      </c>
      <c r="EZ484" s="96" t="str">
        <f t="shared" si="69"/>
        <v/>
      </c>
      <c r="FA484" s="96" t="str">
        <f t="shared" si="70"/>
        <v/>
      </c>
      <c r="FB484" s="96" t="str">
        <f t="shared" si="52"/>
        <v/>
      </c>
      <c r="FC484" s="96" t="s">
        <v>432</v>
      </c>
      <c r="IA484" s="105"/>
      <c r="IB484" s="86"/>
      <c r="IC484" s="86"/>
      <c r="ID484" s="86"/>
      <c r="IE484" s="86"/>
      <c r="IF484" s="86"/>
      <c r="IG484" s="86"/>
      <c r="IH484" s="86"/>
      <c r="II484" s="86"/>
      <c r="IJ484" s="86"/>
      <c r="IK484" s="86"/>
      <c r="IL484" s="86"/>
      <c r="IM484" s="86"/>
      <c r="IN484" s="86"/>
      <c r="IO484" s="86"/>
      <c r="IP484" s="86"/>
      <c r="IQ484" s="86"/>
      <c r="IR484" s="86"/>
      <c r="IS484" s="86"/>
      <c r="IT484" s="86"/>
      <c r="IU484" s="86"/>
      <c r="IV484" s="106"/>
    </row>
    <row r="485" spans="10:256" ht="30" customHeight="1" x14ac:dyDescent="0.45">
      <c r="J485" s="84"/>
      <c r="K485" s="122">
        <v>85</v>
      </c>
      <c r="L485" s="590"/>
      <c r="M485" s="590"/>
      <c r="N485" s="590"/>
      <c r="O485" s="590"/>
      <c r="P485" s="590"/>
      <c r="Q485" s="590"/>
      <c r="R485" s="593"/>
      <c r="S485" s="593"/>
      <c r="T485" s="590"/>
      <c r="U485" s="590"/>
      <c r="V485" s="590"/>
      <c r="W485" s="590"/>
      <c r="X485" s="590"/>
      <c r="Y485" s="590"/>
      <c r="Z485" s="590"/>
      <c r="AA485" s="590"/>
      <c r="AB485" s="590"/>
      <c r="AC485" s="590"/>
      <c r="AD485" s="590"/>
      <c r="AE485" s="590"/>
      <c r="AF485" s="590"/>
      <c r="AG485" s="590"/>
      <c r="AH485" s="590"/>
      <c r="AI485" s="590"/>
      <c r="AJ485" s="590"/>
      <c r="AK485" s="590"/>
      <c r="AL485" s="590"/>
      <c r="AM485" s="590"/>
      <c r="AN485" s="590"/>
      <c r="AO485" s="590"/>
      <c r="AP485" s="590"/>
      <c r="AQ485" s="590"/>
      <c r="AR485" s="590"/>
      <c r="AS485" s="590"/>
      <c r="AT485" s="590"/>
      <c r="AU485" s="590"/>
      <c r="AV485" s="590"/>
      <c r="AW485" s="504"/>
      <c r="AX485" s="504"/>
      <c r="AY485" s="504"/>
      <c r="AZ485" s="504"/>
      <c r="BA485" s="504"/>
      <c r="BB485" s="504"/>
      <c r="BC485" s="504"/>
      <c r="BD485" s="504"/>
      <c r="BE485" s="504"/>
      <c r="BF485" s="490"/>
      <c r="BG485" s="490"/>
      <c r="BH485" s="490"/>
      <c r="DQ485" s="96" t="str">
        <f t="shared" si="53"/>
        <v/>
      </c>
      <c r="DR485" s="96" t="s">
        <v>432</v>
      </c>
      <c r="DS485" s="96"/>
      <c r="DT485" s="96"/>
      <c r="DU485" s="96" t="s">
        <v>432</v>
      </c>
      <c r="DV485" s="96" t="s">
        <v>432</v>
      </c>
      <c r="DW485" s="96" t="s">
        <v>432</v>
      </c>
      <c r="DX485" s="96" t="s">
        <v>432</v>
      </c>
      <c r="DY485" s="96" t="s">
        <v>432</v>
      </c>
      <c r="DZ485" s="96" t="s">
        <v>432</v>
      </c>
      <c r="EA485" s="96" t="s">
        <v>432</v>
      </c>
      <c r="EB485" s="96" t="s">
        <v>432</v>
      </c>
      <c r="EC485" s="96" t="s">
        <v>432</v>
      </c>
      <c r="ED485" s="119" t="str">
        <f t="shared" si="49"/>
        <v/>
      </c>
      <c r="EE485" s="119" t="str">
        <f t="shared" si="50"/>
        <v/>
      </c>
      <c r="EF485" s="119" t="str">
        <f t="shared" si="51"/>
        <v/>
      </c>
      <c r="EG485" s="96"/>
      <c r="EH485" s="96" t="str">
        <f t="shared" si="54"/>
        <v/>
      </c>
      <c r="EI485" s="96" t="str">
        <f t="shared" si="55"/>
        <v/>
      </c>
      <c r="EJ485" s="96" t="str">
        <f t="shared" si="56"/>
        <v/>
      </c>
      <c r="EK485" s="96" t="str">
        <f t="shared" si="57"/>
        <v/>
      </c>
      <c r="EL485" s="96" t="str">
        <f t="shared" si="58"/>
        <v/>
      </c>
      <c r="EM485" s="96" t="str">
        <f t="shared" si="59"/>
        <v/>
      </c>
      <c r="EN485" s="96"/>
      <c r="EO485" s="96"/>
      <c r="EP485" s="96" t="str">
        <f>IF(DQ485="","",IF(OR(営業ASM設定管理!$BB$54="",営業ASM設定管理!$BB$54=0,営業ASM設定管理!$BE$54=0),"",営業ASM設定管理!$BB$54))</f>
        <v/>
      </c>
      <c r="EQ485" s="96" t="str">
        <f t="shared" si="60"/>
        <v/>
      </c>
      <c r="ER485" s="96" t="str">
        <f t="shared" si="61"/>
        <v/>
      </c>
      <c r="ES485" s="96" t="str">
        <f t="shared" si="62"/>
        <v/>
      </c>
      <c r="ET485" s="96" t="str">
        <f t="shared" si="63"/>
        <v/>
      </c>
      <c r="EU485" s="96" t="str">
        <f t="shared" si="64"/>
        <v/>
      </c>
      <c r="EV485" s="96" t="str">
        <f t="shared" si="65"/>
        <v/>
      </c>
      <c r="EW485" s="96" t="str">
        <f t="shared" si="66"/>
        <v/>
      </c>
      <c r="EX485" s="96" t="str">
        <f t="shared" si="67"/>
        <v/>
      </c>
      <c r="EY485" s="96" t="str">
        <f t="shared" si="68"/>
        <v/>
      </c>
      <c r="EZ485" s="96" t="str">
        <f t="shared" si="69"/>
        <v/>
      </c>
      <c r="FA485" s="96" t="str">
        <f t="shared" si="70"/>
        <v/>
      </c>
      <c r="FB485" s="96" t="str">
        <f t="shared" si="52"/>
        <v/>
      </c>
      <c r="FC485" s="96" t="s">
        <v>432</v>
      </c>
      <c r="IA485" s="105"/>
      <c r="IB485" s="86"/>
      <c r="IC485" s="86"/>
      <c r="ID485" s="86"/>
      <c r="IE485" s="86"/>
      <c r="IF485" s="86"/>
      <c r="IG485" s="86"/>
      <c r="IH485" s="86"/>
      <c r="II485" s="86"/>
      <c r="IJ485" s="86"/>
      <c r="IK485" s="86"/>
      <c r="IL485" s="86"/>
      <c r="IM485" s="86"/>
      <c r="IN485" s="86"/>
      <c r="IO485" s="86"/>
      <c r="IP485" s="86"/>
      <c r="IQ485" s="86"/>
      <c r="IR485" s="86"/>
      <c r="IS485" s="86"/>
      <c r="IT485" s="86"/>
      <c r="IU485" s="86"/>
      <c r="IV485" s="106"/>
    </row>
    <row r="486" spans="10:256" ht="30" customHeight="1" x14ac:dyDescent="0.45">
      <c r="J486" s="84"/>
      <c r="K486" s="122">
        <v>86</v>
      </c>
      <c r="L486" s="590"/>
      <c r="M486" s="590"/>
      <c r="N486" s="590"/>
      <c r="O486" s="590"/>
      <c r="P486" s="590"/>
      <c r="Q486" s="590"/>
      <c r="R486" s="593"/>
      <c r="S486" s="593"/>
      <c r="T486" s="590"/>
      <c r="U486" s="590"/>
      <c r="V486" s="590"/>
      <c r="W486" s="590"/>
      <c r="X486" s="590"/>
      <c r="Y486" s="590"/>
      <c r="Z486" s="590"/>
      <c r="AA486" s="590"/>
      <c r="AB486" s="590"/>
      <c r="AC486" s="590"/>
      <c r="AD486" s="590"/>
      <c r="AE486" s="590"/>
      <c r="AF486" s="590"/>
      <c r="AG486" s="590"/>
      <c r="AH486" s="590"/>
      <c r="AI486" s="590"/>
      <c r="AJ486" s="590"/>
      <c r="AK486" s="590"/>
      <c r="AL486" s="590"/>
      <c r="AM486" s="590"/>
      <c r="AN486" s="590"/>
      <c r="AO486" s="590"/>
      <c r="AP486" s="590"/>
      <c r="AQ486" s="590"/>
      <c r="AR486" s="590"/>
      <c r="AS486" s="590"/>
      <c r="AT486" s="590"/>
      <c r="AU486" s="590"/>
      <c r="AV486" s="590"/>
      <c r="AW486" s="504"/>
      <c r="AX486" s="504"/>
      <c r="AY486" s="504"/>
      <c r="AZ486" s="504"/>
      <c r="BA486" s="504"/>
      <c r="BB486" s="504"/>
      <c r="BC486" s="504"/>
      <c r="BD486" s="504"/>
      <c r="BE486" s="504"/>
      <c r="BF486" s="490"/>
      <c r="BG486" s="490"/>
      <c r="BH486" s="490"/>
      <c r="DQ486" s="96" t="str">
        <f t="shared" si="53"/>
        <v/>
      </c>
      <c r="DR486" s="96" t="s">
        <v>432</v>
      </c>
      <c r="DS486" s="96"/>
      <c r="DT486" s="96"/>
      <c r="DU486" s="96" t="s">
        <v>432</v>
      </c>
      <c r="DV486" s="96" t="s">
        <v>432</v>
      </c>
      <c r="DW486" s="96" t="s">
        <v>432</v>
      </c>
      <c r="DX486" s="96" t="s">
        <v>432</v>
      </c>
      <c r="DY486" s="96" t="s">
        <v>432</v>
      </c>
      <c r="DZ486" s="96" t="s">
        <v>432</v>
      </c>
      <c r="EA486" s="96" t="s">
        <v>432</v>
      </c>
      <c r="EB486" s="96" t="s">
        <v>432</v>
      </c>
      <c r="EC486" s="96" t="s">
        <v>432</v>
      </c>
      <c r="ED486" s="119" t="str">
        <f t="shared" si="49"/>
        <v/>
      </c>
      <c r="EE486" s="119" t="str">
        <f t="shared" si="50"/>
        <v/>
      </c>
      <c r="EF486" s="119" t="str">
        <f t="shared" si="51"/>
        <v/>
      </c>
      <c r="EG486" s="96"/>
      <c r="EH486" s="96" t="str">
        <f t="shared" si="54"/>
        <v/>
      </c>
      <c r="EI486" s="96" t="str">
        <f t="shared" si="55"/>
        <v/>
      </c>
      <c r="EJ486" s="96" t="str">
        <f t="shared" si="56"/>
        <v/>
      </c>
      <c r="EK486" s="96" t="str">
        <f t="shared" si="57"/>
        <v/>
      </c>
      <c r="EL486" s="96" t="str">
        <f t="shared" si="58"/>
        <v/>
      </c>
      <c r="EM486" s="96" t="str">
        <f t="shared" si="59"/>
        <v/>
      </c>
      <c r="EN486" s="96"/>
      <c r="EO486" s="96"/>
      <c r="EP486" s="96" t="str">
        <f>IF(DQ486="","",IF(OR(営業ASM設定管理!$BB$54="",営業ASM設定管理!$BB$54=0,営業ASM設定管理!$BE$54=0),"",営業ASM設定管理!$BB$54))</f>
        <v/>
      </c>
      <c r="EQ486" s="96" t="str">
        <f t="shared" si="60"/>
        <v/>
      </c>
      <c r="ER486" s="96" t="str">
        <f t="shared" si="61"/>
        <v/>
      </c>
      <c r="ES486" s="96" t="str">
        <f t="shared" si="62"/>
        <v/>
      </c>
      <c r="ET486" s="96" t="str">
        <f t="shared" si="63"/>
        <v/>
      </c>
      <c r="EU486" s="96" t="str">
        <f t="shared" si="64"/>
        <v/>
      </c>
      <c r="EV486" s="96" t="str">
        <f t="shared" si="65"/>
        <v/>
      </c>
      <c r="EW486" s="96" t="str">
        <f t="shared" si="66"/>
        <v/>
      </c>
      <c r="EX486" s="96" t="str">
        <f t="shared" si="67"/>
        <v/>
      </c>
      <c r="EY486" s="96" t="str">
        <f t="shared" si="68"/>
        <v/>
      </c>
      <c r="EZ486" s="96" t="str">
        <f t="shared" si="69"/>
        <v/>
      </c>
      <c r="FA486" s="96" t="str">
        <f t="shared" si="70"/>
        <v/>
      </c>
      <c r="FB486" s="96" t="str">
        <f t="shared" si="52"/>
        <v/>
      </c>
      <c r="FC486" s="96" t="s">
        <v>432</v>
      </c>
      <c r="IA486" s="105"/>
      <c r="IB486" s="86"/>
      <c r="IC486" s="86"/>
      <c r="ID486" s="86"/>
      <c r="IE486" s="86"/>
      <c r="IF486" s="86"/>
      <c r="IG486" s="86"/>
      <c r="IH486" s="86"/>
      <c r="II486" s="86"/>
      <c r="IJ486" s="86"/>
      <c r="IK486" s="86"/>
      <c r="IL486" s="86"/>
      <c r="IM486" s="86"/>
      <c r="IN486" s="86"/>
      <c r="IO486" s="86"/>
      <c r="IP486" s="86"/>
      <c r="IQ486" s="86"/>
      <c r="IR486" s="86"/>
      <c r="IS486" s="86"/>
      <c r="IT486" s="86"/>
      <c r="IU486" s="86"/>
      <c r="IV486" s="106"/>
    </row>
    <row r="487" spans="10:256" ht="30" customHeight="1" x14ac:dyDescent="0.45">
      <c r="J487" s="84"/>
      <c r="K487" s="122">
        <v>87</v>
      </c>
      <c r="L487" s="590"/>
      <c r="M487" s="590"/>
      <c r="N487" s="590"/>
      <c r="O487" s="590"/>
      <c r="P487" s="590"/>
      <c r="Q487" s="590"/>
      <c r="R487" s="593"/>
      <c r="S487" s="593"/>
      <c r="T487" s="590"/>
      <c r="U487" s="590"/>
      <c r="V487" s="590"/>
      <c r="W487" s="590"/>
      <c r="X487" s="590"/>
      <c r="Y487" s="590"/>
      <c r="Z487" s="590"/>
      <c r="AA487" s="590"/>
      <c r="AB487" s="590"/>
      <c r="AC487" s="590"/>
      <c r="AD487" s="590"/>
      <c r="AE487" s="590"/>
      <c r="AF487" s="590"/>
      <c r="AG487" s="590"/>
      <c r="AH487" s="590"/>
      <c r="AI487" s="590"/>
      <c r="AJ487" s="590"/>
      <c r="AK487" s="590"/>
      <c r="AL487" s="590"/>
      <c r="AM487" s="590"/>
      <c r="AN487" s="590"/>
      <c r="AO487" s="590"/>
      <c r="AP487" s="590"/>
      <c r="AQ487" s="590"/>
      <c r="AR487" s="590"/>
      <c r="AS487" s="590"/>
      <c r="AT487" s="590"/>
      <c r="AU487" s="590"/>
      <c r="AV487" s="590"/>
      <c r="AW487" s="504"/>
      <c r="AX487" s="504"/>
      <c r="AY487" s="504"/>
      <c r="AZ487" s="504"/>
      <c r="BA487" s="504"/>
      <c r="BB487" s="504"/>
      <c r="BC487" s="504"/>
      <c r="BD487" s="504"/>
      <c r="BE487" s="504"/>
      <c r="BF487" s="490"/>
      <c r="BG487" s="490"/>
      <c r="BH487" s="490"/>
      <c r="DQ487" s="96" t="str">
        <f t="shared" si="53"/>
        <v/>
      </c>
      <c r="DR487" s="96" t="s">
        <v>432</v>
      </c>
      <c r="DS487" s="96"/>
      <c r="DT487" s="96"/>
      <c r="DU487" s="96" t="s">
        <v>432</v>
      </c>
      <c r="DV487" s="96" t="s">
        <v>432</v>
      </c>
      <c r="DW487" s="96" t="s">
        <v>432</v>
      </c>
      <c r="DX487" s="96" t="s">
        <v>432</v>
      </c>
      <c r="DY487" s="96" t="s">
        <v>432</v>
      </c>
      <c r="DZ487" s="96" t="s">
        <v>432</v>
      </c>
      <c r="EA487" s="96" t="s">
        <v>432</v>
      </c>
      <c r="EB487" s="96" t="s">
        <v>432</v>
      </c>
      <c r="EC487" s="96" t="s">
        <v>432</v>
      </c>
      <c r="ED487" s="119" t="str">
        <f t="shared" si="49"/>
        <v/>
      </c>
      <c r="EE487" s="119" t="str">
        <f t="shared" si="50"/>
        <v/>
      </c>
      <c r="EF487" s="119" t="str">
        <f t="shared" si="51"/>
        <v/>
      </c>
      <c r="EG487" s="96"/>
      <c r="EH487" s="96" t="str">
        <f t="shared" si="54"/>
        <v/>
      </c>
      <c r="EI487" s="96" t="str">
        <f t="shared" si="55"/>
        <v/>
      </c>
      <c r="EJ487" s="96" t="str">
        <f t="shared" si="56"/>
        <v/>
      </c>
      <c r="EK487" s="96" t="str">
        <f t="shared" si="57"/>
        <v/>
      </c>
      <c r="EL487" s="96" t="str">
        <f t="shared" si="58"/>
        <v/>
      </c>
      <c r="EM487" s="96" t="str">
        <f t="shared" si="59"/>
        <v/>
      </c>
      <c r="EN487" s="96"/>
      <c r="EO487" s="96"/>
      <c r="EP487" s="96" t="str">
        <f>IF(DQ487="","",IF(OR(営業ASM設定管理!$BB$54="",営業ASM設定管理!$BB$54=0,営業ASM設定管理!$BE$54=0),"",営業ASM設定管理!$BB$54))</f>
        <v/>
      </c>
      <c r="EQ487" s="96" t="str">
        <f t="shared" si="60"/>
        <v/>
      </c>
      <c r="ER487" s="96" t="str">
        <f t="shared" si="61"/>
        <v/>
      </c>
      <c r="ES487" s="96" t="str">
        <f t="shared" si="62"/>
        <v/>
      </c>
      <c r="ET487" s="96" t="str">
        <f t="shared" si="63"/>
        <v/>
      </c>
      <c r="EU487" s="96" t="str">
        <f t="shared" si="64"/>
        <v/>
      </c>
      <c r="EV487" s="96" t="str">
        <f t="shared" si="65"/>
        <v/>
      </c>
      <c r="EW487" s="96" t="str">
        <f t="shared" si="66"/>
        <v/>
      </c>
      <c r="EX487" s="96" t="str">
        <f t="shared" si="67"/>
        <v/>
      </c>
      <c r="EY487" s="96" t="str">
        <f t="shared" si="68"/>
        <v/>
      </c>
      <c r="EZ487" s="96" t="str">
        <f t="shared" si="69"/>
        <v/>
      </c>
      <c r="FA487" s="96" t="str">
        <f t="shared" si="70"/>
        <v/>
      </c>
      <c r="FB487" s="96" t="str">
        <f t="shared" si="52"/>
        <v/>
      </c>
      <c r="FC487" s="96" t="s">
        <v>432</v>
      </c>
      <c r="IA487" s="105"/>
      <c r="IB487" s="86"/>
      <c r="IC487" s="86"/>
      <c r="ID487" s="86"/>
      <c r="IE487" s="86"/>
      <c r="IF487" s="86"/>
      <c r="IG487" s="86"/>
      <c r="IH487" s="86"/>
      <c r="II487" s="86"/>
      <c r="IJ487" s="86"/>
      <c r="IK487" s="86"/>
      <c r="IL487" s="86"/>
      <c r="IM487" s="86"/>
      <c r="IN487" s="86"/>
      <c r="IO487" s="86"/>
      <c r="IP487" s="86"/>
      <c r="IQ487" s="86"/>
      <c r="IR487" s="86"/>
      <c r="IS487" s="86"/>
      <c r="IT487" s="86"/>
      <c r="IU487" s="86"/>
      <c r="IV487" s="106"/>
    </row>
    <row r="488" spans="10:256" ht="30" customHeight="1" x14ac:dyDescent="0.45">
      <c r="J488" s="84"/>
      <c r="K488" s="122">
        <v>88</v>
      </c>
      <c r="L488" s="590"/>
      <c r="M488" s="590"/>
      <c r="N488" s="590"/>
      <c r="O488" s="590"/>
      <c r="P488" s="590"/>
      <c r="Q488" s="590"/>
      <c r="R488" s="593"/>
      <c r="S488" s="593"/>
      <c r="T488" s="590"/>
      <c r="U488" s="590"/>
      <c r="V488" s="590"/>
      <c r="W488" s="590"/>
      <c r="X488" s="590"/>
      <c r="Y488" s="590"/>
      <c r="Z488" s="590"/>
      <c r="AA488" s="590"/>
      <c r="AB488" s="590"/>
      <c r="AC488" s="590"/>
      <c r="AD488" s="590"/>
      <c r="AE488" s="590"/>
      <c r="AF488" s="590"/>
      <c r="AG488" s="590"/>
      <c r="AH488" s="590"/>
      <c r="AI488" s="590"/>
      <c r="AJ488" s="590"/>
      <c r="AK488" s="590"/>
      <c r="AL488" s="590"/>
      <c r="AM488" s="590"/>
      <c r="AN488" s="590"/>
      <c r="AO488" s="590"/>
      <c r="AP488" s="590"/>
      <c r="AQ488" s="590"/>
      <c r="AR488" s="590"/>
      <c r="AS488" s="590"/>
      <c r="AT488" s="590"/>
      <c r="AU488" s="590"/>
      <c r="AV488" s="590"/>
      <c r="AW488" s="504"/>
      <c r="AX488" s="504"/>
      <c r="AY488" s="504"/>
      <c r="AZ488" s="504"/>
      <c r="BA488" s="504"/>
      <c r="BB488" s="504"/>
      <c r="BC488" s="504"/>
      <c r="BD488" s="504"/>
      <c r="BE488" s="504"/>
      <c r="BF488" s="490"/>
      <c r="BG488" s="490"/>
      <c r="BH488" s="490"/>
      <c r="DQ488" s="96" t="str">
        <f t="shared" si="53"/>
        <v/>
      </c>
      <c r="DR488" s="96" t="s">
        <v>432</v>
      </c>
      <c r="DS488" s="96"/>
      <c r="DT488" s="96"/>
      <c r="DU488" s="96" t="s">
        <v>432</v>
      </c>
      <c r="DV488" s="96" t="s">
        <v>432</v>
      </c>
      <c r="DW488" s="96" t="s">
        <v>432</v>
      </c>
      <c r="DX488" s="96" t="s">
        <v>432</v>
      </c>
      <c r="DY488" s="96" t="s">
        <v>432</v>
      </c>
      <c r="DZ488" s="96" t="s">
        <v>432</v>
      </c>
      <c r="EA488" s="96" t="s">
        <v>432</v>
      </c>
      <c r="EB488" s="96" t="s">
        <v>432</v>
      </c>
      <c r="EC488" s="96" t="s">
        <v>432</v>
      </c>
      <c r="ED488" s="119" t="str">
        <f t="shared" si="49"/>
        <v/>
      </c>
      <c r="EE488" s="119" t="str">
        <f t="shared" si="50"/>
        <v/>
      </c>
      <c r="EF488" s="119" t="str">
        <f t="shared" si="51"/>
        <v/>
      </c>
      <c r="EG488" s="96"/>
      <c r="EH488" s="96" t="str">
        <f t="shared" si="54"/>
        <v/>
      </c>
      <c r="EI488" s="96" t="str">
        <f t="shared" si="55"/>
        <v/>
      </c>
      <c r="EJ488" s="96" t="str">
        <f t="shared" si="56"/>
        <v/>
      </c>
      <c r="EK488" s="96" t="str">
        <f t="shared" si="57"/>
        <v/>
      </c>
      <c r="EL488" s="96" t="str">
        <f t="shared" si="58"/>
        <v/>
      </c>
      <c r="EM488" s="96" t="str">
        <f t="shared" si="59"/>
        <v/>
      </c>
      <c r="EN488" s="96"/>
      <c r="EO488" s="96"/>
      <c r="EP488" s="96" t="str">
        <f>IF(DQ488="","",IF(OR(営業ASM設定管理!$BB$54="",営業ASM設定管理!$BB$54=0,営業ASM設定管理!$BE$54=0),"",営業ASM設定管理!$BB$54))</f>
        <v/>
      </c>
      <c r="EQ488" s="96" t="str">
        <f t="shared" si="60"/>
        <v/>
      </c>
      <c r="ER488" s="96" t="str">
        <f t="shared" si="61"/>
        <v/>
      </c>
      <c r="ES488" s="96" t="str">
        <f t="shared" si="62"/>
        <v/>
      </c>
      <c r="ET488" s="96" t="str">
        <f t="shared" si="63"/>
        <v/>
      </c>
      <c r="EU488" s="96" t="str">
        <f t="shared" si="64"/>
        <v/>
      </c>
      <c r="EV488" s="96" t="str">
        <f t="shared" si="65"/>
        <v/>
      </c>
      <c r="EW488" s="96" t="str">
        <f t="shared" si="66"/>
        <v/>
      </c>
      <c r="EX488" s="96" t="str">
        <f t="shared" si="67"/>
        <v/>
      </c>
      <c r="EY488" s="96" t="str">
        <f t="shared" si="68"/>
        <v/>
      </c>
      <c r="EZ488" s="96" t="str">
        <f t="shared" si="69"/>
        <v/>
      </c>
      <c r="FA488" s="96" t="str">
        <f t="shared" si="70"/>
        <v/>
      </c>
      <c r="FB488" s="96" t="str">
        <f t="shared" si="52"/>
        <v/>
      </c>
      <c r="FC488" s="96" t="s">
        <v>432</v>
      </c>
      <c r="IA488" s="105"/>
      <c r="IB488" s="86"/>
      <c r="IC488" s="86"/>
      <c r="ID488" s="86"/>
      <c r="IE488" s="86"/>
      <c r="IF488" s="86"/>
      <c r="IG488" s="86"/>
      <c r="IH488" s="86"/>
      <c r="II488" s="86"/>
      <c r="IJ488" s="86"/>
      <c r="IK488" s="86"/>
      <c r="IL488" s="86"/>
      <c r="IM488" s="86"/>
      <c r="IN488" s="86"/>
      <c r="IO488" s="86"/>
      <c r="IP488" s="86"/>
      <c r="IQ488" s="86"/>
      <c r="IR488" s="86"/>
      <c r="IS488" s="86"/>
      <c r="IT488" s="86"/>
      <c r="IU488" s="86"/>
      <c r="IV488" s="106"/>
    </row>
    <row r="489" spans="10:256" ht="30" customHeight="1" x14ac:dyDescent="0.45">
      <c r="J489" s="84"/>
      <c r="K489" s="122">
        <v>89</v>
      </c>
      <c r="L489" s="590"/>
      <c r="M489" s="590"/>
      <c r="N489" s="590"/>
      <c r="O489" s="590"/>
      <c r="P489" s="590"/>
      <c r="Q489" s="590"/>
      <c r="R489" s="593"/>
      <c r="S489" s="593"/>
      <c r="T489" s="590"/>
      <c r="U489" s="590"/>
      <c r="V489" s="590"/>
      <c r="W489" s="590"/>
      <c r="X489" s="590"/>
      <c r="Y489" s="590"/>
      <c r="Z489" s="590"/>
      <c r="AA489" s="590"/>
      <c r="AB489" s="590"/>
      <c r="AC489" s="590"/>
      <c r="AD489" s="590"/>
      <c r="AE489" s="590"/>
      <c r="AF489" s="590"/>
      <c r="AG489" s="590"/>
      <c r="AH489" s="590"/>
      <c r="AI489" s="590"/>
      <c r="AJ489" s="590"/>
      <c r="AK489" s="590"/>
      <c r="AL489" s="590"/>
      <c r="AM489" s="590"/>
      <c r="AN489" s="590"/>
      <c r="AO489" s="590"/>
      <c r="AP489" s="590"/>
      <c r="AQ489" s="590"/>
      <c r="AR489" s="590"/>
      <c r="AS489" s="590"/>
      <c r="AT489" s="590"/>
      <c r="AU489" s="590"/>
      <c r="AV489" s="590"/>
      <c r="AW489" s="504"/>
      <c r="AX489" s="504"/>
      <c r="AY489" s="504"/>
      <c r="AZ489" s="504"/>
      <c r="BA489" s="504"/>
      <c r="BB489" s="504"/>
      <c r="BC489" s="504"/>
      <c r="BD489" s="504"/>
      <c r="BE489" s="504"/>
      <c r="BF489" s="490"/>
      <c r="BG489" s="490"/>
      <c r="BH489" s="490"/>
      <c r="DQ489" s="96" t="str">
        <f t="shared" si="53"/>
        <v/>
      </c>
      <c r="DR489" s="96" t="s">
        <v>432</v>
      </c>
      <c r="DS489" s="96"/>
      <c r="DT489" s="96"/>
      <c r="DU489" s="96" t="s">
        <v>432</v>
      </c>
      <c r="DV489" s="96" t="s">
        <v>432</v>
      </c>
      <c r="DW489" s="96" t="s">
        <v>432</v>
      </c>
      <c r="DX489" s="96" t="s">
        <v>432</v>
      </c>
      <c r="DY489" s="96" t="s">
        <v>432</v>
      </c>
      <c r="DZ489" s="96" t="s">
        <v>432</v>
      </c>
      <c r="EA489" s="96" t="s">
        <v>432</v>
      </c>
      <c r="EB489" s="96" t="s">
        <v>432</v>
      </c>
      <c r="EC489" s="96" t="s">
        <v>432</v>
      </c>
      <c r="ED489" s="119" t="str">
        <f t="shared" si="49"/>
        <v/>
      </c>
      <c r="EE489" s="119" t="str">
        <f t="shared" si="50"/>
        <v/>
      </c>
      <c r="EF489" s="119" t="str">
        <f t="shared" si="51"/>
        <v/>
      </c>
      <c r="EG489" s="96"/>
      <c r="EH489" s="96" t="str">
        <f t="shared" si="54"/>
        <v/>
      </c>
      <c r="EI489" s="96" t="str">
        <f t="shared" si="55"/>
        <v/>
      </c>
      <c r="EJ489" s="96" t="str">
        <f t="shared" si="56"/>
        <v/>
      </c>
      <c r="EK489" s="96" t="str">
        <f t="shared" si="57"/>
        <v/>
      </c>
      <c r="EL489" s="96" t="str">
        <f t="shared" si="58"/>
        <v/>
      </c>
      <c r="EM489" s="96" t="str">
        <f t="shared" si="59"/>
        <v/>
      </c>
      <c r="EN489" s="96"/>
      <c r="EO489" s="96"/>
      <c r="EP489" s="96" t="str">
        <f>IF(DQ489="","",IF(OR(営業ASM設定管理!$BB$54="",営業ASM設定管理!$BB$54=0,営業ASM設定管理!$BE$54=0),"",営業ASM設定管理!$BB$54))</f>
        <v/>
      </c>
      <c r="EQ489" s="96" t="str">
        <f t="shared" si="60"/>
        <v/>
      </c>
      <c r="ER489" s="96" t="str">
        <f t="shared" si="61"/>
        <v/>
      </c>
      <c r="ES489" s="96" t="str">
        <f t="shared" si="62"/>
        <v/>
      </c>
      <c r="ET489" s="96" t="str">
        <f t="shared" si="63"/>
        <v/>
      </c>
      <c r="EU489" s="96" t="str">
        <f t="shared" si="64"/>
        <v/>
      </c>
      <c r="EV489" s="96" t="str">
        <f t="shared" si="65"/>
        <v/>
      </c>
      <c r="EW489" s="96" t="str">
        <f t="shared" si="66"/>
        <v/>
      </c>
      <c r="EX489" s="96" t="str">
        <f t="shared" si="67"/>
        <v/>
      </c>
      <c r="EY489" s="96" t="str">
        <f t="shared" si="68"/>
        <v/>
      </c>
      <c r="EZ489" s="96" t="str">
        <f t="shared" si="69"/>
        <v/>
      </c>
      <c r="FA489" s="96" t="str">
        <f t="shared" si="70"/>
        <v/>
      </c>
      <c r="FB489" s="96" t="str">
        <f t="shared" si="52"/>
        <v/>
      </c>
      <c r="FC489" s="96" t="s">
        <v>432</v>
      </c>
      <c r="IA489" s="105"/>
      <c r="IB489" s="86"/>
      <c r="IC489" s="86"/>
      <c r="ID489" s="86"/>
      <c r="IE489" s="86"/>
      <c r="IF489" s="86"/>
      <c r="IG489" s="86"/>
      <c r="IH489" s="86"/>
      <c r="II489" s="86"/>
      <c r="IJ489" s="86"/>
      <c r="IK489" s="86"/>
      <c r="IL489" s="86"/>
      <c r="IM489" s="86"/>
      <c r="IN489" s="86"/>
      <c r="IO489" s="86"/>
      <c r="IP489" s="86"/>
      <c r="IQ489" s="86"/>
      <c r="IR489" s="86"/>
      <c r="IS489" s="86"/>
      <c r="IT489" s="86"/>
      <c r="IU489" s="86"/>
      <c r="IV489" s="106"/>
    </row>
    <row r="490" spans="10:256" ht="30" customHeight="1" x14ac:dyDescent="0.45">
      <c r="J490" s="84"/>
      <c r="K490" s="122">
        <v>90</v>
      </c>
      <c r="L490" s="590"/>
      <c r="M490" s="590"/>
      <c r="N490" s="590"/>
      <c r="O490" s="590"/>
      <c r="P490" s="590"/>
      <c r="Q490" s="590"/>
      <c r="R490" s="593"/>
      <c r="S490" s="593"/>
      <c r="T490" s="590"/>
      <c r="U490" s="590"/>
      <c r="V490" s="590"/>
      <c r="W490" s="590"/>
      <c r="X490" s="590"/>
      <c r="Y490" s="590"/>
      <c r="Z490" s="590"/>
      <c r="AA490" s="590"/>
      <c r="AB490" s="590"/>
      <c r="AC490" s="590"/>
      <c r="AD490" s="590"/>
      <c r="AE490" s="590"/>
      <c r="AF490" s="590"/>
      <c r="AG490" s="590"/>
      <c r="AH490" s="590"/>
      <c r="AI490" s="590"/>
      <c r="AJ490" s="590"/>
      <c r="AK490" s="590"/>
      <c r="AL490" s="590"/>
      <c r="AM490" s="590"/>
      <c r="AN490" s="590"/>
      <c r="AO490" s="590"/>
      <c r="AP490" s="590"/>
      <c r="AQ490" s="590"/>
      <c r="AR490" s="590"/>
      <c r="AS490" s="590"/>
      <c r="AT490" s="590"/>
      <c r="AU490" s="590"/>
      <c r="AV490" s="590"/>
      <c r="AW490" s="504"/>
      <c r="AX490" s="504"/>
      <c r="AY490" s="504"/>
      <c r="AZ490" s="504"/>
      <c r="BA490" s="504"/>
      <c r="BB490" s="504"/>
      <c r="BC490" s="504"/>
      <c r="BD490" s="504"/>
      <c r="BE490" s="504"/>
      <c r="BF490" s="490"/>
      <c r="BG490" s="490"/>
      <c r="BH490" s="490"/>
      <c r="DQ490" s="96" t="str">
        <f t="shared" si="53"/>
        <v/>
      </c>
      <c r="DR490" s="96" t="s">
        <v>432</v>
      </c>
      <c r="DS490" s="96"/>
      <c r="DT490" s="96"/>
      <c r="DU490" s="96" t="s">
        <v>432</v>
      </c>
      <c r="DV490" s="96" t="s">
        <v>432</v>
      </c>
      <c r="DW490" s="96" t="s">
        <v>432</v>
      </c>
      <c r="DX490" s="96" t="s">
        <v>432</v>
      </c>
      <c r="DY490" s="96" t="s">
        <v>432</v>
      </c>
      <c r="DZ490" s="96" t="s">
        <v>432</v>
      </c>
      <c r="EA490" s="96" t="s">
        <v>432</v>
      </c>
      <c r="EB490" s="96" t="s">
        <v>432</v>
      </c>
      <c r="EC490" s="96" t="s">
        <v>432</v>
      </c>
      <c r="ED490" s="119" t="str">
        <f t="shared" si="49"/>
        <v/>
      </c>
      <c r="EE490" s="119" t="str">
        <f t="shared" si="50"/>
        <v/>
      </c>
      <c r="EF490" s="119" t="str">
        <f t="shared" si="51"/>
        <v/>
      </c>
      <c r="EG490" s="96"/>
      <c r="EH490" s="96" t="str">
        <f t="shared" si="54"/>
        <v/>
      </c>
      <c r="EI490" s="96" t="str">
        <f t="shared" si="55"/>
        <v/>
      </c>
      <c r="EJ490" s="96" t="str">
        <f t="shared" si="56"/>
        <v/>
      </c>
      <c r="EK490" s="96" t="str">
        <f t="shared" si="57"/>
        <v/>
      </c>
      <c r="EL490" s="96" t="str">
        <f t="shared" si="58"/>
        <v/>
      </c>
      <c r="EM490" s="96" t="str">
        <f t="shared" si="59"/>
        <v/>
      </c>
      <c r="EN490" s="96"/>
      <c r="EO490" s="96"/>
      <c r="EP490" s="96" t="str">
        <f>IF(DQ490="","",IF(OR(営業ASM設定管理!$BB$54="",営業ASM設定管理!$BB$54=0,営業ASM設定管理!$BE$54=0),"",営業ASM設定管理!$BB$54))</f>
        <v/>
      </c>
      <c r="EQ490" s="96" t="str">
        <f t="shared" si="60"/>
        <v/>
      </c>
      <c r="ER490" s="96" t="str">
        <f t="shared" si="61"/>
        <v/>
      </c>
      <c r="ES490" s="96" t="str">
        <f t="shared" si="62"/>
        <v/>
      </c>
      <c r="ET490" s="96" t="str">
        <f t="shared" si="63"/>
        <v/>
      </c>
      <c r="EU490" s="96" t="str">
        <f t="shared" si="64"/>
        <v/>
      </c>
      <c r="EV490" s="96" t="str">
        <f t="shared" si="65"/>
        <v/>
      </c>
      <c r="EW490" s="96" t="str">
        <f t="shared" si="66"/>
        <v/>
      </c>
      <c r="EX490" s="96" t="str">
        <f t="shared" si="67"/>
        <v/>
      </c>
      <c r="EY490" s="96" t="str">
        <f t="shared" si="68"/>
        <v/>
      </c>
      <c r="EZ490" s="96" t="str">
        <f t="shared" si="69"/>
        <v/>
      </c>
      <c r="FA490" s="96" t="str">
        <f t="shared" si="70"/>
        <v/>
      </c>
      <c r="FB490" s="96" t="str">
        <f t="shared" si="52"/>
        <v/>
      </c>
      <c r="FC490" s="96" t="s">
        <v>432</v>
      </c>
      <c r="IA490" s="105"/>
      <c r="IB490" s="86"/>
      <c r="IC490" s="86"/>
      <c r="ID490" s="86"/>
      <c r="IE490" s="86"/>
      <c r="IF490" s="86"/>
      <c r="IG490" s="86"/>
      <c r="IH490" s="86"/>
      <c r="II490" s="86"/>
      <c r="IJ490" s="86"/>
      <c r="IK490" s="86"/>
      <c r="IL490" s="86"/>
      <c r="IM490" s="86"/>
      <c r="IN490" s="86"/>
      <c r="IO490" s="86"/>
      <c r="IP490" s="86"/>
      <c r="IQ490" s="86"/>
      <c r="IR490" s="86"/>
      <c r="IS490" s="86"/>
      <c r="IT490" s="86"/>
      <c r="IU490" s="86"/>
      <c r="IV490" s="106"/>
    </row>
    <row r="491" spans="10:256" ht="30" customHeight="1" x14ac:dyDescent="0.45">
      <c r="J491" s="84"/>
      <c r="K491" s="122">
        <v>91</v>
      </c>
      <c r="L491" s="590"/>
      <c r="M491" s="590"/>
      <c r="N491" s="590"/>
      <c r="O491" s="590"/>
      <c r="P491" s="590"/>
      <c r="Q491" s="590"/>
      <c r="R491" s="593"/>
      <c r="S491" s="593"/>
      <c r="T491" s="590"/>
      <c r="U491" s="590"/>
      <c r="V491" s="590"/>
      <c r="W491" s="590"/>
      <c r="X491" s="590"/>
      <c r="Y491" s="590"/>
      <c r="Z491" s="590"/>
      <c r="AA491" s="590"/>
      <c r="AB491" s="590"/>
      <c r="AC491" s="590"/>
      <c r="AD491" s="590"/>
      <c r="AE491" s="590"/>
      <c r="AF491" s="590"/>
      <c r="AG491" s="590"/>
      <c r="AH491" s="590"/>
      <c r="AI491" s="590"/>
      <c r="AJ491" s="590"/>
      <c r="AK491" s="590"/>
      <c r="AL491" s="590"/>
      <c r="AM491" s="590"/>
      <c r="AN491" s="590"/>
      <c r="AO491" s="590"/>
      <c r="AP491" s="590"/>
      <c r="AQ491" s="590"/>
      <c r="AR491" s="590"/>
      <c r="AS491" s="590"/>
      <c r="AT491" s="590"/>
      <c r="AU491" s="590"/>
      <c r="AV491" s="590"/>
      <c r="AW491" s="504"/>
      <c r="AX491" s="504"/>
      <c r="AY491" s="504"/>
      <c r="AZ491" s="504"/>
      <c r="BA491" s="504"/>
      <c r="BB491" s="504"/>
      <c r="BC491" s="504"/>
      <c r="BD491" s="504"/>
      <c r="BE491" s="504"/>
      <c r="BF491" s="490"/>
      <c r="BG491" s="490"/>
      <c r="BH491" s="490"/>
      <c r="DQ491" s="96" t="str">
        <f t="shared" si="53"/>
        <v/>
      </c>
      <c r="DR491" s="96" t="s">
        <v>432</v>
      </c>
      <c r="DS491" s="96"/>
      <c r="DT491" s="96"/>
      <c r="DU491" s="96" t="s">
        <v>432</v>
      </c>
      <c r="DV491" s="96" t="s">
        <v>432</v>
      </c>
      <c r="DW491" s="96" t="s">
        <v>432</v>
      </c>
      <c r="DX491" s="96" t="s">
        <v>432</v>
      </c>
      <c r="DY491" s="96" t="s">
        <v>432</v>
      </c>
      <c r="DZ491" s="96" t="s">
        <v>432</v>
      </c>
      <c r="EA491" s="96" t="s">
        <v>432</v>
      </c>
      <c r="EB491" s="96" t="s">
        <v>432</v>
      </c>
      <c r="EC491" s="96" t="s">
        <v>432</v>
      </c>
      <c r="ED491" s="119" t="str">
        <f t="shared" si="49"/>
        <v/>
      </c>
      <c r="EE491" s="119" t="str">
        <f t="shared" si="50"/>
        <v/>
      </c>
      <c r="EF491" s="119" t="str">
        <f t="shared" si="51"/>
        <v/>
      </c>
      <c r="EG491" s="96"/>
      <c r="EH491" s="96" t="str">
        <f t="shared" si="54"/>
        <v/>
      </c>
      <c r="EI491" s="96" t="str">
        <f t="shared" si="55"/>
        <v/>
      </c>
      <c r="EJ491" s="96" t="str">
        <f t="shared" si="56"/>
        <v/>
      </c>
      <c r="EK491" s="96" t="str">
        <f t="shared" si="57"/>
        <v/>
      </c>
      <c r="EL491" s="96" t="str">
        <f t="shared" si="58"/>
        <v/>
      </c>
      <c r="EM491" s="96" t="str">
        <f t="shared" si="59"/>
        <v/>
      </c>
      <c r="EN491" s="96"/>
      <c r="EO491" s="96"/>
      <c r="EP491" s="96" t="str">
        <f>IF(DQ491="","",IF(OR(営業ASM設定管理!$BB$54="",営業ASM設定管理!$BB$54=0,営業ASM設定管理!$BE$54=0),"",営業ASM設定管理!$BB$54))</f>
        <v/>
      </c>
      <c r="EQ491" s="96" t="str">
        <f t="shared" si="60"/>
        <v/>
      </c>
      <c r="ER491" s="96" t="str">
        <f t="shared" si="61"/>
        <v/>
      </c>
      <c r="ES491" s="96" t="str">
        <f t="shared" si="62"/>
        <v/>
      </c>
      <c r="ET491" s="96" t="str">
        <f t="shared" si="63"/>
        <v/>
      </c>
      <c r="EU491" s="96" t="str">
        <f t="shared" si="64"/>
        <v/>
      </c>
      <c r="EV491" s="96" t="str">
        <f t="shared" si="65"/>
        <v/>
      </c>
      <c r="EW491" s="96" t="str">
        <f t="shared" si="66"/>
        <v/>
      </c>
      <c r="EX491" s="96" t="str">
        <f t="shared" si="67"/>
        <v/>
      </c>
      <c r="EY491" s="96" t="str">
        <f t="shared" si="68"/>
        <v/>
      </c>
      <c r="EZ491" s="96" t="str">
        <f t="shared" si="69"/>
        <v/>
      </c>
      <c r="FA491" s="96" t="str">
        <f t="shared" si="70"/>
        <v/>
      </c>
      <c r="FB491" s="96" t="str">
        <f t="shared" si="52"/>
        <v/>
      </c>
      <c r="FC491" s="96" t="s">
        <v>432</v>
      </c>
      <c r="IA491" s="105"/>
      <c r="IB491" s="86"/>
      <c r="IC491" s="86"/>
      <c r="ID491" s="86"/>
      <c r="IE491" s="86"/>
      <c r="IF491" s="86"/>
      <c r="IG491" s="86"/>
      <c r="IH491" s="86"/>
      <c r="II491" s="86"/>
      <c r="IJ491" s="86"/>
      <c r="IK491" s="86"/>
      <c r="IL491" s="86"/>
      <c r="IM491" s="86"/>
      <c r="IN491" s="86"/>
      <c r="IO491" s="86"/>
      <c r="IP491" s="86"/>
      <c r="IQ491" s="86"/>
      <c r="IR491" s="86"/>
      <c r="IS491" s="86"/>
      <c r="IT491" s="86"/>
      <c r="IU491" s="86"/>
      <c r="IV491" s="106"/>
    </row>
    <row r="492" spans="10:256" ht="30" customHeight="1" x14ac:dyDescent="0.45">
      <c r="J492" s="84"/>
      <c r="K492" s="122">
        <v>92</v>
      </c>
      <c r="L492" s="590"/>
      <c r="M492" s="590"/>
      <c r="N492" s="590"/>
      <c r="O492" s="590"/>
      <c r="P492" s="590"/>
      <c r="Q492" s="590"/>
      <c r="R492" s="593"/>
      <c r="S492" s="593"/>
      <c r="T492" s="590"/>
      <c r="U492" s="590"/>
      <c r="V492" s="590"/>
      <c r="W492" s="590"/>
      <c r="X492" s="590"/>
      <c r="Y492" s="590"/>
      <c r="Z492" s="590"/>
      <c r="AA492" s="590"/>
      <c r="AB492" s="590"/>
      <c r="AC492" s="590"/>
      <c r="AD492" s="590"/>
      <c r="AE492" s="590"/>
      <c r="AF492" s="590"/>
      <c r="AG492" s="590"/>
      <c r="AH492" s="590"/>
      <c r="AI492" s="590"/>
      <c r="AJ492" s="590"/>
      <c r="AK492" s="590"/>
      <c r="AL492" s="590"/>
      <c r="AM492" s="590"/>
      <c r="AN492" s="590"/>
      <c r="AO492" s="590"/>
      <c r="AP492" s="590"/>
      <c r="AQ492" s="590"/>
      <c r="AR492" s="590"/>
      <c r="AS492" s="590"/>
      <c r="AT492" s="590"/>
      <c r="AU492" s="590"/>
      <c r="AV492" s="590"/>
      <c r="AW492" s="504"/>
      <c r="AX492" s="504"/>
      <c r="AY492" s="504"/>
      <c r="AZ492" s="504"/>
      <c r="BA492" s="504"/>
      <c r="BB492" s="504"/>
      <c r="BC492" s="504"/>
      <c r="BD492" s="504"/>
      <c r="BE492" s="504"/>
      <c r="BF492" s="490"/>
      <c r="BG492" s="490"/>
      <c r="BH492" s="490"/>
      <c r="DQ492" s="96" t="str">
        <f t="shared" si="53"/>
        <v/>
      </c>
      <c r="DR492" s="96" t="s">
        <v>432</v>
      </c>
      <c r="DS492" s="96"/>
      <c r="DT492" s="96"/>
      <c r="DU492" s="96" t="s">
        <v>432</v>
      </c>
      <c r="DV492" s="96" t="s">
        <v>432</v>
      </c>
      <c r="DW492" s="96" t="s">
        <v>432</v>
      </c>
      <c r="DX492" s="96" t="s">
        <v>432</v>
      </c>
      <c r="DY492" s="96" t="s">
        <v>432</v>
      </c>
      <c r="DZ492" s="96" t="s">
        <v>432</v>
      </c>
      <c r="EA492" s="96" t="s">
        <v>432</v>
      </c>
      <c r="EB492" s="96" t="s">
        <v>432</v>
      </c>
      <c r="EC492" s="96" t="s">
        <v>432</v>
      </c>
      <c r="ED492" s="119" t="str">
        <f t="shared" si="49"/>
        <v/>
      </c>
      <c r="EE492" s="119" t="str">
        <f t="shared" si="50"/>
        <v/>
      </c>
      <c r="EF492" s="119" t="str">
        <f t="shared" si="51"/>
        <v/>
      </c>
      <c r="EG492" s="96"/>
      <c r="EH492" s="96" t="str">
        <f t="shared" si="54"/>
        <v/>
      </c>
      <c r="EI492" s="96" t="str">
        <f t="shared" si="55"/>
        <v/>
      </c>
      <c r="EJ492" s="96" t="str">
        <f t="shared" si="56"/>
        <v/>
      </c>
      <c r="EK492" s="96" t="str">
        <f t="shared" si="57"/>
        <v/>
      </c>
      <c r="EL492" s="96" t="str">
        <f t="shared" si="58"/>
        <v/>
      </c>
      <c r="EM492" s="96" t="str">
        <f t="shared" si="59"/>
        <v/>
      </c>
      <c r="EN492" s="96"/>
      <c r="EO492" s="96"/>
      <c r="EP492" s="96" t="str">
        <f>IF(DQ492="","",IF(OR(営業ASM設定管理!$BB$54="",営業ASM設定管理!$BB$54=0,営業ASM設定管理!$BE$54=0),"",営業ASM設定管理!$BB$54))</f>
        <v/>
      </c>
      <c r="EQ492" s="96" t="str">
        <f t="shared" si="60"/>
        <v/>
      </c>
      <c r="ER492" s="96" t="str">
        <f t="shared" si="61"/>
        <v/>
      </c>
      <c r="ES492" s="96" t="str">
        <f t="shared" si="62"/>
        <v/>
      </c>
      <c r="ET492" s="96" t="str">
        <f t="shared" si="63"/>
        <v/>
      </c>
      <c r="EU492" s="96" t="str">
        <f t="shared" si="64"/>
        <v/>
      </c>
      <c r="EV492" s="96" t="str">
        <f t="shared" si="65"/>
        <v/>
      </c>
      <c r="EW492" s="96" t="str">
        <f t="shared" si="66"/>
        <v/>
      </c>
      <c r="EX492" s="96" t="str">
        <f t="shared" si="67"/>
        <v/>
      </c>
      <c r="EY492" s="96" t="str">
        <f t="shared" si="68"/>
        <v/>
      </c>
      <c r="EZ492" s="96" t="str">
        <f t="shared" si="69"/>
        <v/>
      </c>
      <c r="FA492" s="96" t="str">
        <f t="shared" si="70"/>
        <v/>
      </c>
      <c r="FB492" s="96" t="str">
        <f t="shared" si="52"/>
        <v/>
      </c>
      <c r="FC492" s="96" t="s">
        <v>432</v>
      </c>
      <c r="IA492" s="105"/>
      <c r="IB492" s="86"/>
      <c r="IC492" s="86"/>
      <c r="ID492" s="86"/>
      <c r="IE492" s="86"/>
      <c r="IF492" s="86"/>
      <c r="IG492" s="86"/>
      <c r="IH492" s="86"/>
      <c r="II492" s="86"/>
      <c r="IJ492" s="86"/>
      <c r="IK492" s="86"/>
      <c r="IL492" s="86"/>
      <c r="IM492" s="86"/>
      <c r="IN492" s="86"/>
      <c r="IO492" s="86"/>
      <c r="IP492" s="86"/>
      <c r="IQ492" s="86"/>
      <c r="IR492" s="86"/>
      <c r="IS492" s="86"/>
      <c r="IT492" s="86"/>
      <c r="IU492" s="86"/>
      <c r="IV492" s="106"/>
    </row>
    <row r="493" spans="10:256" ht="30" customHeight="1" x14ac:dyDescent="0.45">
      <c r="J493" s="84"/>
      <c r="K493" s="122">
        <v>93</v>
      </c>
      <c r="L493" s="590"/>
      <c r="M493" s="590"/>
      <c r="N493" s="590"/>
      <c r="O493" s="590"/>
      <c r="P493" s="590"/>
      <c r="Q493" s="590"/>
      <c r="R493" s="593"/>
      <c r="S493" s="593"/>
      <c r="T493" s="590"/>
      <c r="U493" s="590"/>
      <c r="V493" s="590"/>
      <c r="W493" s="590"/>
      <c r="X493" s="590"/>
      <c r="Y493" s="590"/>
      <c r="Z493" s="590"/>
      <c r="AA493" s="590"/>
      <c r="AB493" s="590"/>
      <c r="AC493" s="590"/>
      <c r="AD493" s="590"/>
      <c r="AE493" s="590"/>
      <c r="AF493" s="590"/>
      <c r="AG493" s="590"/>
      <c r="AH493" s="590"/>
      <c r="AI493" s="590"/>
      <c r="AJ493" s="590"/>
      <c r="AK493" s="590"/>
      <c r="AL493" s="590"/>
      <c r="AM493" s="590"/>
      <c r="AN493" s="590"/>
      <c r="AO493" s="590"/>
      <c r="AP493" s="590"/>
      <c r="AQ493" s="590"/>
      <c r="AR493" s="590"/>
      <c r="AS493" s="590"/>
      <c r="AT493" s="590"/>
      <c r="AU493" s="590"/>
      <c r="AV493" s="590"/>
      <c r="AW493" s="504"/>
      <c r="AX493" s="504"/>
      <c r="AY493" s="504"/>
      <c r="AZ493" s="504"/>
      <c r="BA493" s="504"/>
      <c r="BB493" s="504"/>
      <c r="BC493" s="504"/>
      <c r="BD493" s="504"/>
      <c r="BE493" s="504"/>
      <c r="BF493" s="490"/>
      <c r="BG493" s="490"/>
      <c r="BH493" s="490"/>
      <c r="DQ493" s="96" t="str">
        <f t="shared" si="53"/>
        <v/>
      </c>
      <c r="DR493" s="96" t="s">
        <v>432</v>
      </c>
      <c r="DS493" s="96"/>
      <c r="DT493" s="96"/>
      <c r="DU493" s="96" t="s">
        <v>432</v>
      </c>
      <c r="DV493" s="96" t="s">
        <v>432</v>
      </c>
      <c r="DW493" s="96" t="s">
        <v>432</v>
      </c>
      <c r="DX493" s="96" t="s">
        <v>432</v>
      </c>
      <c r="DY493" s="96" t="s">
        <v>432</v>
      </c>
      <c r="DZ493" s="96" t="s">
        <v>432</v>
      </c>
      <c r="EA493" s="96" t="s">
        <v>432</v>
      </c>
      <c r="EB493" s="96" t="s">
        <v>432</v>
      </c>
      <c r="EC493" s="96" t="s">
        <v>432</v>
      </c>
      <c r="ED493" s="119" t="str">
        <f t="shared" si="49"/>
        <v/>
      </c>
      <c r="EE493" s="119" t="str">
        <f t="shared" si="50"/>
        <v/>
      </c>
      <c r="EF493" s="119" t="str">
        <f t="shared" si="51"/>
        <v/>
      </c>
      <c r="EG493" s="96"/>
      <c r="EH493" s="96" t="str">
        <f t="shared" si="54"/>
        <v/>
      </c>
      <c r="EI493" s="96" t="str">
        <f t="shared" si="55"/>
        <v/>
      </c>
      <c r="EJ493" s="96" t="str">
        <f t="shared" si="56"/>
        <v/>
      </c>
      <c r="EK493" s="96" t="str">
        <f t="shared" si="57"/>
        <v/>
      </c>
      <c r="EL493" s="96" t="str">
        <f t="shared" si="58"/>
        <v/>
      </c>
      <c r="EM493" s="96" t="str">
        <f t="shared" si="59"/>
        <v/>
      </c>
      <c r="EN493" s="96"/>
      <c r="EO493" s="96"/>
      <c r="EP493" s="96" t="str">
        <f>IF(DQ493="","",IF(OR(営業ASM設定管理!$BB$54="",営業ASM設定管理!$BB$54=0,営業ASM設定管理!$BE$54=0),"",営業ASM設定管理!$BB$54))</f>
        <v/>
      </c>
      <c r="EQ493" s="96" t="str">
        <f t="shared" si="60"/>
        <v/>
      </c>
      <c r="ER493" s="96" t="str">
        <f t="shared" si="61"/>
        <v/>
      </c>
      <c r="ES493" s="96" t="str">
        <f t="shared" si="62"/>
        <v/>
      </c>
      <c r="ET493" s="96" t="str">
        <f t="shared" si="63"/>
        <v/>
      </c>
      <c r="EU493" s="96" t="str">
        <f t="shared" si="64"/>
        <v/>
      </c>
      <c r="EV493" s="96" t="str">
        <f t="shared" si="65"/>
        <v/>
      </c>
      <c r="EW493" s="96" t="str">
        <f t="shared" si="66"/>
        <v/>
      </c>
      <c r="EX493" s="96" t="str">
        <f t="shared" si="67"/>
        <v/>
      </c>
      <c r="EY493" s="96" t="str">
        <f t="shared" si="68"/>
        <v/>
      </c>
      <c r="EZ493" s="96" t="str">
        <f t="shared" si="69"/>
        <v/>
      </c>
      <c r="FA493" s="96" t="str">
        <f t="shared" si="70"/>
        <v/>
      </c>
      <c r="FB493" s="96" t="str">
        <f t="shared" si="52"/>
        <v/>
      </c>
      <c r="FC493" s="96" t="s">
        <v>432</v>
      </c>
      <c r="IA493" s="105"/>
      <c r="IB493" s="86"/>
      <c r="IC493" s="86"/>
      <c r="ID493" s="86"/>
      <c r="IE493" s="86"/>
      <c r="IF493" s="86"/>
      <c r="IG493" s="86"/>
      <c r="IH493" s="86"/>
      <c r="II493" s="86"/>
      <c r="IJ493" s="86"/>
      <c r="IK493" s="86"/>
      <c r="IL493" s="86"/>
      <c r="IM493" s="86"/>
      <c r="IN493" s="86"/>
      <c r="IO493" s="86"/>
      <c r="IP493" s="86"/>
      <c r="IQ493" s="86"/>
      <c r="IR493" s="86"/>
      <c r="IS493" s="86"/>
      <c r="IT493" s="86"/>
      <c r="IU493" s="86"/>
      <c r="IV493" s="106"/>
    </row>
    <row r="494" spans="10:256" ht="30" customHeight="1" x14ac:dyDescent="0.45">
      <c r="J494" s="84"/>
      <c r="K494" s="122">
        <v>94</v>
      </c>
      <c r="L494" s="590"/>
      <c r="M494" s="590"/>
      <c r="N494" s="590"/>
      <c r="O494" s="590"/>
      <c r="P494" s="590"/>
      <c r="Q494" s="590"/>
      <c r="R494" s="593"/>
      <c r="S494" s="593"/>
      <c r="T494" s="590"/>
      <c r="U494" s="590"/>
      <c r="V494" s="590"/>
      <c r="W494" s="590"/>
      <c r="X494" s="590"/>
      <c r="Y494" s="590"/>
      <c r="Z494" s="590"/>
      <c r="AA494" s="590"/>
      <c r="AB494" s="590"/>
      <c r="AC494" s="590"/>
      <c r="AD494" s="590"/>
      <c r="AE494" s="590"/>
      <c r="AF494" s="590"/>
      <c r="AG494" s="590"/>
      <c r="AH494" s="590"/>
      <c r="AI494" s="590"/>
      <c r="AJ494" s="590"/>
      <c r="AK494" s="590"/>
      <c r="AL494" s="590"/>
      <c r="AM494" s="590"/>
      <c r="AN494" s="590"/>
      <c r="AO494" s="590"/>
      <c r="AP494" s="590"/>
      <c r="AQ494" s="590"/>
      <c r="AR494" s="590"/>
      <c r="AS494" s="590"/>
      <c r="AT494" s="590"/>
      <c r="AU494" s="590"/>
      <c r="AV494" s="590"/>
      <c r="AW494" s="504"/>
      <c r="AX494" s="504"/>
      <c r="AY494" s="504"/>
      <c r="AZ494" s="504"/>
      <c r="BA494" s="504"/>
      <c r="BB494" s="504"/>
      <c r="BC494" s="504"/>
      <c r="BD494" s="504"/>
      <c r="BE494" s="504"/>
      <c r="BF494" s="490"/>
      <c r="BG494" s="490"/>
      <c r="BH494" s="490"/>
      <c r="DQ494" s="96" t="str">
        <f t="shared" si="53"/>
        <v/>
      </c>
      <c r="DR494" s="96" t="s">
        <v>432</v>
      </c>
      <c r="DS494" s="96"/>
      <c r="DT494" s="96"/>
      <c r="DU494" s="96" t="s">
        <v>432</v>
      </c>
      <c r="DV494" s="96" t="s">
        <v>432</v>
      </c>
      <c r="DW494" s="96" t="s">
        <v>432</v>
      </c>
      <c r="DX494" s="96" t="s">
        <v>432</v>
      </c>
      <c r="DY494" s="96" t="s">
        <v>432</v>
      </c>
      <c r="DZ494" s="96" t="s">
        <v>432</v>
      </c>
      <c r="EA494" s="96" t="s">
        <v>432</v>
      </c>
      <c r="EB494" s="96" t="s">
        <v>432</v>
      </c>
      <c r="EC494" s="96" t="s">
        <v>432</v>
      </c>
      <c r="ED494" s="119" t="str">
        <f t="shared" si="49"/>
        <v/>
      </c>
      <c r="EE494" s="119" t="str">
        <f t="shared" si="50"/>
        <v/>
      </c>
      <c r="EF494" s="119" t="str">
        <f t="shared" si="51"/>
        <v/>
      </c>
      <c r="EG494" s="96"/>
      <c r="EH494" s="96" t="str">
        <f t="shared" si="54"/>
        <v/>
      </c>
      <c r="EI494" s="96" t="str">
        <f t="shared" si="55"/>
        <v/>
      </c>
      <c r="EJ494" s="96" t="str">
        <f t="shared" si="56"/>
        <v/>
      </c>
      <c r="EK494" s="96" t="str">
        <f t="shared" si="57"/>
        <v/>
      </c>
      <c r="EL494" s="96" t="str">
        <f t="shared" si="58"/>
        <v/>
      </c>
      <c r="EM494" s="96" t="str">
        <f t="shared" si="59"/>
        <v/>
      </c>
      <c r="EN494" s="96"/>
      <c r="EO494" s="96"/>
      <c r="EP494" s="96" t="str">
        <f>IF(DQ494="","",IF(OR(営業ASM設定管理!$BB$54="",営業ASM設定管理!$BB$54=0,営業ASM設定管理!$BE$54=0),"",営業ASM設定管理!$BB$54))</f>
        <v/>
      </c>
      <c r="EQ494" s="96" t="str">
        <f t="shared" si="60"/>
        <v/>
      </c>
      <c r="ER494" s="96" t="str">
        <f t="shared" si="61"/>
        <v/>
      </c>
      <c r="ES494" s="96" t="str">
        <f t="shared" si="62"/>
        <v/>
      </c>
      <c r="ET494" s="96" t="str">
        <f t="shared" si="63"/>
        <v/>
      </c>
      <c r="EU494" s="96" t="str">
        <f t="shared" si="64"/>
        <v/>
      </c>
      <c r="EV494" s="96" t="str">
        <f t="shared" si="65"/>
        <v/>
      </c>
      <c r="EW494" s="96" t="str">
        <f t="shared" si="66"/>
        <v/>
      </c>
      <c r="EX494" s="96" t="str">
        <f t="shared" si="67"/>
        <v/>
      </c>
      <c r="EY494" s="96" t="str">
        <f t="shared" si="68"/>
        <v/>
      </c>
      <c r="EZ494" s="96" t="str">
        <f t="shared" si="69"/>
        <v/>
      </c>
      <c r="FA494" s="96" t="str">
        <f t="shared" si="70"/>
        <v/>
      </c>
      <c r="FB494" s="96" t="str">
        <f t="shared" si="52"/>
        <v/>
      </c>
      <c r="FC494" s="96" t="s">
        <v>432</v>
      </c>
      <c r="IA494" s="105"/>
      <c r="IB494" s="86"/>
      <c r="IC494" s="86"/>
      <c r="ID494" s="86"/>
      <c r="IE494" s="86"/>
      <c r="IF494" s="86"/>
      <c r="IG494" s="86"/>
      <c r="IH494" s="86"/>
      <c r="II494" s="86"/>
      <c r="IJ494" s="86"/>
      <c r="IK494" s="86"/>
      <c r="IL494" s="86"/>
      <c r="IM494" s="86"/>
      <c r="IN494" s="86"/>
      <c r="IO494" s="86"/>
      <c r="IP494" s="86"/>
      <c r="IQ494" s="86"/>
      <c r="IR494" s="86"/>
      <c r="IS494" s="86"/>
      <c r="IT494" s="86"/>
      <c r="IU494" s="86"/>
      <c r="IV494" s="106"/>
    </row>
    <row r="495" spans="10:256" ht="30" customHeight="1" x14ac:dyDescent="0.45">
      <c r="J495" s="84"/>
      <c r="K495" s="122">
        <v>95</v>
      </c>
      <c r="L495" s="590"/>
      <c r="M495" s="590"/>
      <c r="N495" s="590"/>
      <c r="O495" s="590"/>
      <c r="P495" s="590"/>
      <c r="Q495" s="590"/>
      <c r="R495" s="593"/>
      <c r="S495" s="593"/>
      <c r="T495" s="590"/>
      <c r="U495" s="590"/>
      <c r="V495" s="590"/>
      <c r="W495" s="590"/>
      <c r="X495" s="590"/>
      <c r="Y495" s="590"/>
      <c r="Z495" s="590"/>
      <c r="AA495" s="590"/>
      <c r="AB495" s="590"/>
      <c r="AC495" s="590"/>
      <c r="AD495" s="590"/>
      <c r="AE495" s="590"/>
      <c r="AF495" s="590"/>
      <c r="AG495" s="590"/>
      <c r="AH495" s="590"/>
      <c r="AI495" s="590"/>
      <c r="AJ495" s="590"/>
      <c r="AK495" s="590"/>
      <c r="AL495" s="590"/>
      <c r="AM495" s="590"/>
      <c r="AN495" s="590"/>
      <c r="AO495" s="590"/>
      <c r="AP495" s="590"/>
      <c r="AQ495" s="590"/>
      <c r="AR495" s="590"/>
      <c r="AS495" s="590"/>
      <c r="AT495" s="590"/>
      <c r="AU495" s="590"/>
      <c r="AV495" s="590"/>
      <c r="AW495" s="504"/>
      <c r="AX495" s="504"/>
      <c r="AY495" s="504"/>
      <c r="AZ495" s="504"/>
      <c r="BA495" s="504"/>
      <c r="BB495" s="504"/>
      <c r="BC495" s="504"/>
      <c r="BD495" s="504"/>
      <c r="BE495" s="504"/>
      <c r="BF495" s="490"/>
      <c r="BG495" s="490"/>
      <c r="BH495" s="490"/>
      <c r="DQ495" s="96" t="str">
        <f t="shared" si="53"/>
        <v/>
      </c>
      <c r="DR495" s="96" t="s">
        <v>432</v>
      </c>
      <c r="DS495" s="96"/>
      <c r="DT495" s="96"/>
      <c r="DU495" s="96" t="s">
        <v>432</v>
      </c>
      <c r="DV495" s="96" t="s">
        <v>432</v>
      </c>
      <c r="DW495" s="96" t="s">
        <v>432</v>
      </c>
      <c r="DX495" s="96" t="s">
        <v>432</v>
      </c>
      <c r="DY495" s="96" t="s">
        <v>432</v>
      </c>
      <c r="DZ495" s="96" t="s">
        <v>432</v>
      </c>
      <c r="EA495" s="96" t="s">
        <v>432</v>
      </c>
      <c r="EB495" s="96" t="s">
        <v>432</v>
      </c>
      <c r="EC495" s="96" t="s">
        <v>432</v>
      </c>
      <c r="ED495" s="119" t="str">
        <f t="shared" si="49"/>
        <v/>
      </c>
      <c r="EE495" s="119" t="str">
        <f t="shared" si="50"/>
        <v/>
      </c>
      <c r="EF495" s="119" t="str">
        <f t="shared" si="51"/>
        <v/>
      </c>
      <c r="EG495" s="96"/>
      <c r="EH495" s="96" t="str">
        <f t="shared" si="54"/>
        <v/>
      </c>
      <c r="EI495" s="96" t="str">
        <f t="shared" si="55"/>
        <v/>
      </c>
      <c r="EJ495" s="96" t="str">
        <f t="shared" si="56"/>
        <v/>
      </c>
      <c r="EK495" s="96" t="str">
        <f t="shared" si="57"/>
        <v/>
      </c>
      <c r="EL495" s="96" t="str">
        <f t="shared" si="58"/>
        <v/>
      </c>
      <c r="EM495" s="96" t="str">
        <f t="shared" si="59"/>
        <v/>
      </c>
      <c r="EN495" s="96"/>
      <c r="EO495" s="96"/>
      <c r="EP495" s="96" t="str">
        <f>IF(DQ495="","",IF(OR(営業ASM設定管理!$BB$54="",営業ASM設定管理!$BB$54=0,営業ASM設定管理!$BE$54=0),"",営業ASM設定管理!$BB$54))</f>
        <v/>
      </c>
      <c r="EQ495" s="96" t="str">
        <f t="shared" si="60"/>
        <v/>
      </c>
      <c r="ER495" s="96" t="str">
        <f t="shared" si="61"/>
        <v/>
      </c>
      <c r="ES495" s="96" t="str">
        <f t="shared" si="62"/>
        <v/>
      </c>
      <c r="ET495" s="96" t="str">
        <f t="shared" si="63"/>
        <v/>
      </c>
      <c r="EU495" s="96" t="str">
        <f t="shared" si="64"/>
        <v/>
      </c>
      <c r="EV495" s="96" t="str">
        <f t="shared" si="65"/>
        <v/>
      </c>
      <c r="EW495" s="96" t="str">
        <f t="shared" si="66"/>
        <v/>
      </c>
      <c r="EX495" s="96" t="str">
        <f t="shared" si="67"/>
        <v/>
      </c>
      <c r="EY495" s="96" t="str">
        <f t="shared" si="68"/>
        <v/>
      </c>
      <c r="EZ495" s="96" t="str">
        <f t="shared" si="69"/>
        <v/>
      </c>
      <c r="FA495" s="96" t="str">
        <f t="shared" si="70"/>
        <v/>
      </c>
      <c r="FB495" s="96" t="str">
        <f t="shared" si="52"/>
        <v/>
      </c>
      <c r="FC495" s="96" t="s">
        <v>432</v>
      </c>
      <c r="IA495" s="105"/>
      <c r="IB495" s="86"/>
      <c r="IC495" s="86"/>
      <c r="ID495" s="86"/>
      <c r="IE495" s="86"/>
      <c r="IF495" s="86"/>
      <c r="IG495" s="86"/>
      <c r="IH495" s="86"/>
      <c r="II495" s="86"/>
      <c r="IJ495" s="86"/>
      <c r="IK495" s="86"/>
      <c r="IL495" s="86"/>
      <c r="IM495" s="86"/>
      <c r="IN495" s="86"/>
      <c r="IO495" s="86"/>
      <c r="IP495" s="86"/>
      <c r="IQ495" s="86"/>
      <c r="IR495" s="86"/>
      <c r="IS495" s="86"/>
      <c r="IT495" s="86"/>
      <c r="IU495" s="86"/>
      <c r="IV495" s="106"/>
    </row>
    <row r="496" spans="10:256" ht="30" customHeight="1" x14ac:dyDescent="0.45">
      <c r="J496" s="84"/>
      <c r="K496" s="122">
        <v>96</v>
      </c>
      <c r="L496" s="590"/>
      <c r="M496" s="590"/>
      <c r="N496" s="590"/>
      <c r="O496" s="590"/>
      <c r="P496" s="590"/>
      <c r="Q496" s="590"/>
      <c r="R496" s="593"/>
      <c r="S496" s="593"/>
      <c r="T496" s="590"/>
      <c r="U496" s="590"/>
      <c r="V496" s="590"/>
      <c r="W496" s="590"/>
      <c r="X496" s="590"/>
      <c r="Y496" s="590"/>
      <c r="Z496" s="590"/>
      <c r="AA496" s="590"/>
      <c r="AB496" s="590"/>
      <c r="AC496" s="590"/>
      <c r="AD496" s="590"/>
      <c r="AE496" s="590"/>
      <c r="AF496" s="590"/>
      <c r="AG496" s="590"/>
      <c r="AH496" s="590"/>
      <c r="AI496" s="590"/>
      <c r="AJ496" s="590"/>
      <c r="AK496" s="590"/>
      <c r="AL496" s="590"/>
      <c r="AM496" s="590"/>
      <c r="AN496" s="590"/>
      <c r="AO496" s="590"/>
      <c r="AP496" s="590"/>
      <c r="AQ496" s="590"/>
      <c r="AR496" s="590"/>
      <c r="AS496" s="590"/>
      <c r="AT496" s="590"/>
      <c r="AU496" s="590"/>
      <c r="AV496" s="590"/>
      <c r="AW496" s="504"/>
      <c r="AX496" s="504"/>
      <c r="AY496" s="504"/>
      <c r="AZ496" s="504"/>
      <c r="BA496" s="504"/>
      <c r="BB496" s="504"/>
      <c r="BC496" s="504"/>
      <c r="BD496" s="504"/>
      <c r="BE496" s="504"/>
      <c r="BF496" s="490"/>
      <c r="BG496" s="490"/>
      <c r="BH496" s="490"/>
      <c r="DQ496" s="96" t="str">
        <f t="shared" si="53"/>
        <v/>
      </c>
      <c r="DR496" s="96" t="s">
        <v>432</v>
      </c>
      <c r="DS496" s="96"/>
      <c r="DT496" s="96"/>
      <c r="DU496" s="96" t="s">
        <v>432</v>
      </c>
      <c r="DV496" s="96" t="s">
        <v>432</v>
      </c>
      <c r="DW496" s="96" t="s">
        <v>432</v>
      </c>
      <c r="DX496" s="96" t="s">
        <v>432</v>
      </c>
      <c r="DY496" s="96" t="s">
        <v>432</v>
      </c>
      <c r="DZ496" s="96" t="s">
        <v>432</v>
      </c>
      <c r="EA496" s="96" t="s">
        <v>432</v>
      </c>
      <c r="EB496" s="96" t="s">
        <v>432</v>
      </c>
      <c r="EC496" s="96" t="s">
        <v>432</v>
      </c>
      <c r="ED496" s="119" t="str">
        <f t="shared" si="49"/>
        <v/>
      </c>
      <c r="EE496" s="119" t="str">
        <f t="shared" si="50"/>
        <v/>
      </c>
      <c r="EF496" s="119" t="str">
        <f t="shared" si="51"/>
        <v/>
      </c>
      <c r="EG496" s="96"/>
      <c r="EH496" s="96" t="str">
        <f t="shared" si="54"/>
        <v/>
      </c>
      <c r="EI496" s="96" t="str">
        <f t="shared" si="55"/>
        <v/>
      </c>
      <c r="EJ496" s="96" t="str">
        <f t="shared" si="56"/>
        <v/>
      </c>
      <c r="EK496" s="96" t="str">
        <f t="shared" si="57"/>
        <v/>
      </c>
      <c r="EL496" s="96" t="str">
        <f t="shared" si="58"/>
        <v/>
      </c>
      <c r="EM496" s="96" t="str">
        <f t="shared" si="59"/>
        <v/>
      </c>
      <c r="EN496" s="96"/>
      <c r="EO496" s="96"/>
      <c r="EP496" s="96" t="str">
        <f>IF(DQ496="","",IF(OR(営業ASM設定管理!$BB$54="",営業ASM設定管理!$BB$54=0,営業ASM設定管理!$BE$54=0),"",営業ASM設定管理!$BB$54))</f>
        <v/>
      </c>
      <c r="EQ496" s="96" t="str">
        <f t="shared" si="60"/>
        <v/>
      </c>
      <c r="ER496" s="96" t="str">
        <f t="shared" si="61"/>
        <v/>
      </c>
      <c r="ES496" s="96" t="str">
        <f t="shared" si="62"/>
        <v/>
      </c>
      <c r="ET496" s="96" t="str">
        <f t="shared" si="63"/>
        <v/>
      </c>
      <c r="EU496" s="96" t="str">
        <f t="shared" si="64"/>
        <v/>
      </c>
      <c r="EV496" s="96" t="str">
        <f t="shared" si="65"/>
        <v/>
      </c>
      <c r="EW496" s="96" t="str">
        <f t="shared" si="66"/>
        <v/>
      </c>
      <c r="EX496" s="96" t="str">
        <f t="shared" si="67"/>
        <v/>
      </c>
      <c r="EY496" s="96" t="str">
        <f t="shared" si="68"/>
        <v/>
      </c>
      <c r="EZ496" s="96" t="str">
        <f t="shared" si="69"/>
        <v/>
      </c>
      <c r="FA496" s="96" t="str">
        <f t="shared" si="70"/>
        <v/>
      </c>
      <c r="FB496" s="96" t="str">
        <f t="shared" si="52"/>
        <v/>
      </c>
      <c r="FC496" s="96" t="s">
        <v>432</v>
      </c>
      <c r="IA496" s="105"/>
      <c r="IB496" s="86"/>
      <c r="IC496" s="86"/>
      <c r="ID496" s="86"/>
      <c r="IE496" s="86"/>
      <c r="IF496" s="86"/>
      <c r="IG496" s="86"/>
      <c r="IH496" s="86"/>
      <c r="II496" s="86"/>
      <c r="IJ496" s="86"/>
      <c r="IK496" s="86"/>
      <c r="IL496" s="86"/>
      <c r="IM496" s="86"/>
      <c r="IN496" s="86"/>
      <c r="IO496" s="86"/>
      <c r="IP496" s="86"/>
      <c r="IQ496" s="86"/>
      <c r="IR496" s="86"/>
      <c r="IS496" s="86"/>
      <c r="IT496" s="86"/>
      <c r="IU496" s="86"/>
      <c r="IV496" s="106"/>
    </row>
    <row r="497" spans="10:256" ht="30" customHeight="1" x14ac:dyDescent="0.45">
      <c r="J497" s="84"/>
      <c r="K497" s="122">
        <v>97</v>
      </c>
      <c r="L497" s="590"/>
      <c r="M497" s="590"/>
      <c r="N497" s="590"/>
      <c r="O497" s="590"/>
      <c r="P497" s="590"/>
      <c r="Q497" s="590"/>
      <c r="R497" s="593"/>
      <c r="S497" s="593"/>
      <c r="T497" s="590"/>
      <c r="U497" s="590"/>
      <c r="V497" s="590"/>
      <c r="W497" s="590"/>
      <c r="X497" s="590"/>
      <c r="Y497" s="590"/>
      <c r="Z497" s="590"/>
      <c r="AA497" s="590"/>
      <c r="AB497" s="590"/>
      <c r="AC497" s="590"/>
      <c r="AD497" s="590"/>
      <c r="AE497" s="590"/>
      <c r="AF497" s="590"/>
      <c r="AG497" s="590"/>
      <c r="AH497" s="590"/>
      <c r="AI497" s="590"/>
      <c r="AJ497" s="590"/>
      <c r="AK497" s="590"/>
      <c r="AL497" s="590"/>
      <c r="AM497" s="590"/>
      <c r="AN497" s="590"/>
      <c r="AO497" s="590"/>
      <c r="AP497" s="590"/>
      <c r="AQ497" s="590"/>
      <c r="AR497" s="590"/>
      <c r="AS497" s="590"/>
      <c r="AT497" s="590"/>
      <c r="AU497" s="590"/>
      <c r="AV497" s="590"/>
      <c r="AW497" s="504"/>
      <c r="AX497" s="504"/>
      <c r="AY497" s="504"/>
      <c r="AZ497" s="504"/>
      <c r="BA497" s="504"/>
      <c r="BB497" s="504"/>
      <c r="BC497" s="504"/>
      <c r="BD497" s="504"/>
      <c r="BE497" s="504"/>
      <c r="BF497" s="490"/>
      <c r="BG497" s="490"/>
      <c r="BH497" s="490"/>
      <c r="DQ497" s="96" t="str">
        <f t="shared" si="53"/>
        <v/>
      </c>
      <c r="DR497" s="96" t="s">
        <v>432</v>
      </c>
      <c r="DS497" s="96"/>
      <c r="DT497" s="96"/>
      <c r="DU497" s="96" t="s">
        <v>432</v>
      </c>
      <c r="DV497" s="96" t="s">
        <v>432</v>
      </c>
      <c r="DW497" s="96" t="s">
        <v>432</v>
      </c>
      <c r="DX497" s="96" t="s">
        <v>432</v>
      </c>
      <c r="DY497" s="96" t="s">
        <v>432</v>
      </c>
      <c r="DZ497" s="96" t="s">
        <v>432</v>
      </c>
      <c r="EA497" s="96" t="s">
        <v>432</v>
      </c>
      <c r="EB497" s="96" t="s">
        <v>432</v>
      </c>
      <c r="EC497" s="96" t="s">
        <v>432</v>
      </c>
      <c r="ED497" s="119" t="str">
        <f t="shared" si="49"/>
        <v/>
      </c>
      <c r="EE497" s="119" t="str">
        <f t="shared" si="50"/>
        <v/>
      </c>
      <c r="EF497" s="119" t="str">
        <f t="shared" si="51"/>
        <v/>
      </c>
      <c r="EG497" s="96"/>
      <c r="EH497" s="96" t="str">
        <f t="shared" si="54"/>
        <v/>
      </c>
      <c r="EI497" s="96" t="str">
        <f t="shared" si="55"/>
        <v/>
      </c>
      <c r="EJ497" s="96" t="str">
        <f t="shared" si="56"/>
        <v/>
      </c>
      <c r="EK497" s="96" t="str">
        <f t="shared" si="57"/>
        <v/>
      </c>
      <c r="EL497" s="96" t="str">
        <f t="shared" si="58"/>
        <v/>
      </c>
      <c r="EM497" s="96" t="str">
        <f t="shared" si="59"/>
        <v/>
      </c>
      <c r="EN497" s="96"/>
      <c r="EO497" s="96"/>
      <c r="EP497" s="96" t="str">
        <f>IF(DQ497="","",IF(OR(営業ASM設定管理!$BB$54="",営業ASM設定管理!$BB$54=0,営業ASM設定管理!$BE$54=0),"",営業ASM設定管理!$BB$54))</f>
        <v/>
      </c>
      <c r="EQ497" s="96" t="str">
        <f t="shared" si="60"/>
        <v/>
      </c>
      <c r="ER497" s="96" t="str">
        <f t="shared" si="61"/>
        <v/>
      </c>
      <c r="ES497" s="96" t="str">
        <f t="shared" si="62"/>
        <v/>
      </c>
      <c r="ET497" s="96" t="str">
        <f t="shared" si="63"/>
        <v/>
      </c>
      <c r="EU497" s="96" t="str">
        <f t="shared" si="64"/>
        <v/>
      </c>
      <c r="EV497" s="96" t="str">
        <f t="shared" si="65"/>
        <v/>
      </c>
      <c r="EW497" s="96" t="str">
        <f t="shared" si="66"/>
        <v/>
      </c>
      <c r="EX497" s="96" t="str">
        <f t="shared" si="67"/>
        <v/>
      </c>
      <c r="EY497" s="96" t="str">
        <f t="shared" si="68"/>
        <v/>
      </c>
      <c r="EZ497" s="96" t="str">
        <f t="shared" si="69"/>
        <v/>
      </c>
      <c r="FA497" s="96" t="str">
        <f t="shared" si="70"/>
        <v/>
      </c>
      <c r="FB497" s="96" t="str">
        <f t="shared" si="52"/>
        <v/>
      </c>
      <c r="FC497" s="96" t="s">
        <v>432</v>
      </c>
      <c r="IA497" s="105"/>
      <c r="IB497" s="86"/>
      <c r="IC497" s="86"/>
      <c r="ID497" s="86"/>
      <c r="IE497" s="86"/>
      <c r="IF497" s="86"/>
      <c r="IG497" s="86"/>
      <c r="IH497" s="86"/>
      <c r="II497" s="86"/>
      <c r="IJ497" s="86"/>
      <c r="IK497" s="86"/>
      <c r="IL497" s="86"/>
      <c r="IM497" s="86"/>
      <c r="IN497" s="86"/>
      <c r="IO497" s="86"/>
      <c r="IP497" s="86"/>
      <c r="IQ497" s="86"/>
      <c r="IR497" s="86"/>
      <c r="IS497" s="86"/>
      <c r="IT497" s="86"/>
      <c r="IU497" s="86"/>
      <c r="IV497" s="106"/>
    </row>
    <row r="498" spans="10:256" ht="30" customHeight="1" x14ac:dyDescent="0.45">
      <c r="J498" s="84"/>
      <c r="K498" s="122">
        <v>98</v>
      </c>
      <c r="L498" s="590"/>
      <c r="M498" s="590"/>
      <c r="N498" s="590"/>
      <c r="O498" s="590"/>
      <c r="P498" s="590"/>
      <c r="Q498" s="590"/>
      <c r="R498" s="593"/>
      <c r="S498" s="593"/>
      <c r="T498" s="590"/>
      <c r="U498" s="590"/>
      <c r="V498" s="590"/>
      <c r="W498" s="590"/>
      <c r="X498" s="590"/>
      <c r="Y498" s="590"/>
      <c r="Z498" s="590"/>
      <c r="AA498" s="590"/>
      <c r="AB498" s="590"/>
      <c r="AC498" s="590"/>
      <c r="AD498" s="590"/>
      <c r="AE498" s="590"/>
      <c r="AF498" s="590"/>
      <c r="AG498" s="590"/>
      <c r="AH498" s="590"/>
      <c r="AI498" s="590"/>
      <c r="AJ498" s="590"/>
      <c r="AK498" s="590"/>
      <c r="AL498" s="590"/>
      <c r="AM498" s="590"/>
      <c r="AN498" s="590"/>
      <c r="AO498" s="590"/>
      <c r="AP498" s="590"/>
      <c r="AQ498" s="590"/>
      <c r="AR498" s="590"/>
      <c r="AS498" s="590"/>
      <c r="AT498" s="590"/>
      <c r="AU498" s="590"/>
      <c r="AV498" s="590"/>
      <c r="AW498" s="504"/>
      <c r="AX498" s="504"/>
      <c r="AY498" s="504"/>
      <c r="AZ498" s="504"/>
      <c r="BA498" s="504"/>
      <c r="BB498" s="504"/>
      <c r="BC498" s="504"/>
      <c r="BD498" s="504"/>
      <c r="BE498" s="504"/>
      <c r="BF498" s="490"/>
      <c r="BG498" s="490"/>
      <c r="BH498" s="490"/>
      <c r="DQ498" s="96" t="str">
        <f t="shared" si="53"/>
        <v/>
      </c>
      <c r="DR498" s="96" t="s">
        <v>432</v>
      </c>
      <c r="DS498" s="96"/>
      <c r="DT498" s="96"/>
      <c r="DU498" s="96" t="s">
        <v>432</v>
      </c>
      <c r="DV498" s="96" t="s">
        <v>432</v>
      </c>
      <c r="DW498" s="96" t="s">
        <v>432</v>
      </c>
      <c r="DX498" s="96" t="s">
        <v>432</v>
      </c>
      <c r="DY498" s="96" t="s">
        <v>432</v>
      </c>
      <c r="DZ498" s="96" t="s">
        <v>432</v>
      </c>
      <c r="EA498" s="96" t="s">
        <v>432</v>
      </c>
      <c r="EB498" s="96" t="s">
        <v>432</v>
      </c>
      <c r="EC498" s="96" t="s">
        <v>432</v>
      </c>
      <c r="ED498" s="119" t="str">
        <f t="shared" si="49"/>
        <v/>
      </c>
      <c r="EE498" s="119" t="str">
        <f t="shared" si="50"/>
        <v/>
      </c>
      <c r="EF498" s="119" t="str">
        <f t="shared" si="51"/>
        <v/>
      </c>
      <c r="EG498" s="96"/>
      <c r="EH498" s="96" t="str">
        <f t="shared" si="54"/>
        <v/>
      </c>
      <c r="EI498" s="96" t="str">
        <f t="shared" si="55"/>
        <v/>
      </c>
      <c r="EJ498" s="96" t="str">
        <f t="shared" si="56"/>
        <v/>
      </c>
      <c r="EK498" s="96" t="str">
        <f t="shared" si="57"/>
        <v/>
      </c>
      <c r="EL498" s="96" t="str">
        <f t="shared" si="58"/>
        <v/>
      </c>
      <c r="EM498" s="96" t="str">
        <f t="shared" si="59"/>
        <v/>
      </c>
      <c r="EN498" s="96"/>
      <c r="EO498" s="96"/>
      <c r="EP498" s="96" t="str">
        <f>IF(DQ498="","",IF(OR(営業ASM設定管理!$BB$54="",営業ASM設定管理!$BB$54=0,営業ASM設定管理!$BE$54=0),"",営業ASM設定管理!$BB$54))</f>
        <v/>
      </c>
      <c r="EQ498" s="96" t="str">
        <f t="shared" si="60"/>
        <v/>
      </c>
      <c r="ER498" s="96" t="str">
        <f t="shared" si="61"/>
        <v/>
      </c>
      <c r="ES498" s="96" t="str">
        <f t="shared" si="62"/>
        <v/>
      </c>
      <c r="ET498" s="96" t="str">
        <f t="shared" si="63"/>
        <v/>
      </c>
      <c r="EU498" s="96" t="str">
        <f t="shared" si="64"/>
        <v/>
      </c>
      <c r="EV498" s="96" t="str">
        <f t="shared" si="65"/>
        <v/>
      </c>
      <c r="EW498" s="96" t="str">
        <f t="shared" si="66"/>
        <v/>
      </c>
      <c r="EX498" s="96" t="str">
        <f t="shared" si="67"/>
        <v/>
      </c>
      <c r="EY498" s="96" t="str">
        <f t="shared" si="68"/>
        <v/>
      </c>
      <c r="EZ498" s="96" t="str">
        <f t="shared" si="69"/>
        <v/>
      </c>
      <c r="FA498" s="96" t="str">
        <f t="shared" si="70"/>
        <v/>
      </c>
      <c r="FB498" s="96" t="str">
        <f t="shared" si="52"/>
        <v/>
      </c>
      <c r="FC498" s="96" t="s">
        <v>432</v>
      </c>
      <c r="IA498" s="105"/>
      <c r="IB498" s="86"/>
      <c r="IC498" s="86"/>
      <c r="ID498" s="86"/>
      <c r="IE498" s="86"/>
      <c r="IF498" s="86"/>
      <c r="IG498" s="86"/>
      <c r="IH498" s="86"/>
      <c r="II498" s="86"/>
      <c r="IJ498" s="86"/>
      <c r="IK498" s="86"/>
      <c r="IL498" s="86"/>
      <c r="IM498" s="86"/>
      <c r="IN498" s="86"/>
      <c r="IO498" s="86"/>
      <c r="IP498" s="86"/>
      <c r="IQ498" s="86"/>
      <c r="IR498" s="86"/>
      <c r="IS498" s="86"/>
      <c r="IT498" s="86"/>
      <c r="IU498" s="86"/>
      <c r="IV498" s="106"/>
    </row>
    <row r="499" spans="10:256" ht="30" customHeight="1" x14ac:dyDescent="0.45">
      <c r="J499" s="84"/>
      <c r="K499" s="122">
        <v>99</v>
      </c>
      <c r="L499" s="590"/>
      <c r="M499" s="590"/>
      <c r="N499" s="590"/>
      <c r="O499" s="590"/>
      <c r="P499" s="590"/>
      <c r="Q499" s="590"/>
      <c r="R499" s="593"/>
      <c r="S499" s="593"/>
      <c r="T499" s="590"/>
      <c r="U499" s="590"/>
      <c r="V499" s="590"/>
      <c r="W499" s="590"/>
      <c r="X499" s="590"/>
      <c r="Y499" s="590"/>
      <c r="Z499" s="590"/>
      <c r="AA499" s="590"/>
      <c r="AB499" s="590"/>
      <c r="AC499" s="590"/>
      <c r="AD499" s="590"/>
      <c r="AE499" s="590"/>
      <c r="AF499" s="590"/>
      <c r="AG499" s="590"/>
      <c r="AH499" s="590"/>
      <c r="AI499" s="590"/>
      <c r="AJ499" s="590"/>
      <c r="AK499" s="590"/>
      <c r="AL499" s="590"/>
      <c r="AM499" s="590"/>
      <c r="AN499" s="590"/>
      <c r="AO499" s="590"/>
      <c r="AP499" s="590"/>
      <c r="AQ499" s="590"/>
      <c r="AR499" s="590"/>
      <c r="AS499" s="590"/>
      <c r="AT499" s="590"/>
      <c r="AU499" s="590"/>
      <c r="AV499" s="590"/>
      <c r="AW499" s="504"/>
      <c r="AX499" s="504"/>
      <c r="AY499" s="504"/>
      <c r="AZ499" s="504"/>
      <c r="BA499" s="504"/>
      <c r="BB499" s="504"/>
      <c r="BC499" s="504"/>
      <c r="BD499" s="504"/>
      <c r="BE499" s="504"/>
      <c r="BF499" s="490"/>
      <c r="BG499" s="490"/>
      <c r="BH499" s="490"/>
      <c r="DQ499" s="96" t="str">
        <f t="shared" si="53"/>
        <v/>
      </c>
      <c r="DR499" s="96" t="s">
        <v>432</v>
      </c>
      <c r="DS499" s="96"/>
      <c r="DT499" s="96"/>
      <c r="DU499" s="96" t="s">
        <v>432</v>
      </c>
      <c r="DV499" s="96" t="s">
        <v>432</v>
      </c>
      <c r="DW499" s="96" t="s">
        <v>432</v>
      </c>
      <c r="DX499" s="96" t="s">
        <v>432</v>
      </c>
      <c r="DY499" s="96" t="s">
        <v>432</v>
      </c>
      <c r="DZ499" s="96" t="s">
        <v>432</v>
      </c>
      <c r="EA499" s="96" t="s">
        <v>432</v>
      </c>
      <c r="EB499" s="96" t="s">
        <v>432</v>
      </c>
      <c r="EC499" s="96" t="s">
        <v>432</v>
      </c>
      <c r="ED499" s="119" t="str">
        <f t="shared" si="49"/>
        <v/>
      </c>
      <c r="EE499" s="119" t="str">
        <f t="shared" si="50"/>
        <v/>
      </c>
      <c r="EF499" s="119" t="str">
        <f t="shared" si="51"/>
        <v/>
      </c>
      <c r="EG499" s="96"/>
      <c r="EH499" s="96" t="str">
        <f t="shared" si="54"/>
        <v/>
      </c>
      <c r="EI499" s="96" t="str">
        <f t="shared" si="55"/>
        <v/>
      </c>
      <c r="EJ499" s="96" t="str">
        <f t="shared" si="56"/>
        <v/>
      </c>
      <c r="EK499" s="96" t="str">
        <f t="shared" si="57"/>
        <v/>
      </c>
      <c r="EL499" s="96" t="str">
        <f t="shared" si="58"/>
        <v/>
      </c>
      <c r="EM499" s="96" t="str">
        <f t="shared" si="59"/>
        <v/>
      </c>
      <c r="EN499" s="96"/>
      <c r="EO499" s="96"/>
      <c r="EP499" s="96" t="str">
        <f>IF(DQ499="","",IF(OR(営業ASM設定管理!$BB$54="",営業ASM設定管理!$BB$54=0,営業ASM設定管理!$BE$54=0),"",営業ASM設定管理!$BB$54))</f>
        <v/>
      </c>
      <c r="EQ499" s="96" t="str">
        <f t="shared" si="60"/>
        <v/>
      </c>
      <c r="ER499" s="96" t="str">
        <f t="shared" si="61"/>
        <v/>
      </c>
      <c r="ES499" s="96" t="str">
        <f t="shared" si="62"/>
        <v/>
      </c>
      <c r="ET499" s="96" t="str">
        <f t="shared" si="63"/>
        <v/>
      </c>
      <c r="EU499" s="96" t="str">
        <f t="shared" si="64"/>
        <v/>
      </c>
      <c r="EV499" s="96" t="str">
        <f t="shared" si="65"/>
        <v/>
      </c>
      <c r="EW499" s="96" t="str">
        <f t="shared" si="66"/>
        <v/>
      </c>
      <c r="EX499" s="96" t="str">
        <f t="shared" si="67"/>
        <v/>
      </c>
      <c r="EY499" s="96" t="str">
        <f t="shared" si="68"/>
        <v/>
      </c>
      <c r="EZ499" s="96" t="str">
        <f t="shared" si="69"/>
        <v/>
      </c>
      <c r="FA499" s="96" t="str">
        <f t="shared" si="70"/>
        <v/>
      </c>
      <c r="FB499" s="96" t="str">
        <f t="shared" si="52"/>
        <v/>
      </c>
      <c r="FC499" s="96" t="s">
        <v>432</v>
      </c>
      <c r="IA499" s="105"/>
      <c r="IB499" s="86"/>
      <c r="IC499" s="86"/>
      <c r="ID499" s="86"/>
      <c r="IE499" s="86"/>
      <c r="IF499" s="86"/>
      <c r="IG499" s="86"/>
      <c r="IH499" s="86"/>
      <c r="II499" s="86"/>
      <c r="IJ499" s="86"/>
      <c r="IK499" s="86"/>
      <c r="IL499" s="86"/>
      <c r="IM499" s="86"/>
      <c r="IN499" s="86"/>
      <c r="IO499" s="86"/>
      <c r="IP499" s="86"/>
      <c r="IQ499" s="86"/>
      <c r="IR499" s="86"/>
      <c r="IS499" s="86"/>
      <c r="IT499" s="86"/>
      <c r="IU499" s="86"/>
      <c r="IV499" s="106"/>
    </row>
    <row r="500" spans="10:256" ht="30" customHeight="1" x14ac:dyDescent="0.45">
      <c r="J500" s="84"/>
      <c r="K500" s="122">
        <v>100</v>
      </c>
      <c r="L500" s="590"/>
      <c r="M500" s="590"/>
      <c r="N500" s="590"/>
      <c r="O500" s="590"/>
      <c r="P500" s="590"/>
      <c r="Q500" s="590"/>
      <c r="R500" s="593"/>
      <c r="S500" s="593"/>
      <c r="T500" s="590"/>
      <c r="U500" s="590"/>
      <c r="V500" s="590"/>
      <c r="W500" s="590"/>
      <c r="X500" s="590"/>
      <c r="Y500" s="590"/>
      <c r="Z500" s="590"/>
      <c r="AA500" s="590"/>
      <c r="AB500" s="590"/>
      <c r="AC500" s="590"/>
      <c r="AD500" s="590"/>
      <c r="AE500" s="590"/>
      <c r="AF500" s="590"/>
      <c r="AG500" s="590"/>
      <c r="AH500" s="590"/>
      <c r="AI500" s="590"/>
      <c r="AJ500" s="590"/>
      <c r="AK500" s="590"/>
      <c r="AL500" s="590"/>
      <c r="AM500" s="590"/>
      <c r="AN500" s="590"/>
      <c r="AO500" s="590"/>
      <c r="AP500" s="590"/>
      <c r="AQ500" s="590"/>
      <c r="AR500" s="590"/>
      <c r="AS500" s="590"/>
      <c r="AT500" s="590"/>
      <c r="AU500" s="590"/>
      <c r="AV500" s="590"/>
      <c r="AW500" s="504"/>
      <c r="AX500" s="504"/>
      <c r="AY500" s="504"/>
      <c r="AZ500" s="504"/>
      <c r="BA500" s="504"/>
      <c r="BB500" s="504"/>
      <c r="BC500" s="504"/>
      <c r="BD500" s="504"/>
      <c r="BE500" s="504"/>
      <c r="BF500" s="490"/>
      <c r="BG500" s="490"/>
      <c r="BH500" s="490"/>
      <c r="DQ500" s="96" t="str">
        <f t="shared" si="53"/>
        <v/>
      </c>
      <c r="DR500" s="96" t="s">
        <v>432</v>
      </c>
      <c r="DS500" s="96"/>
      <c r="DT500" s="96"/>
      <c r="DU500" s="96" t="s">
        <v>432</v>
      </c>
      <c r="DV500" s="96" t="s">
        <v>432</v>
      </c>
      <c r="DW500" s="96" t="s">
        <v>432</v>
      </c>
      <c r="DX500" s="96" t="s">
        <v>432</v>
      </c>
      <c r="DY500" s="96" t="s">
        <v>432</v>
      </c>
      <c r="DZ500" s="96" t="s">
        <v>432</v>
      </c>
      <c r="EA500" s="96" t="s">
        <v>432</v>
      </c>
      <c r="EB500" s="96" t="s">
        <v>432</v>
      </c>
      <c r="EC500" s="96" t="s">
        <v>432</v>
      </c>
      <c r="ED500" s="119" t="str">
        <f t="shared" si="49"/>
        <v/>
      </c>
      <c r="EE500" s="119" t="str">
        <f t="shared" si="50"/>
        <v/>
      </c>
      <c r="EF500" s="119" t="str">
        <f t="shared" si="51"/>
        <v/>
      </c>
      <c r="EG500" s="96"/>
      <c r="EH500" s="96" t="str">
        <f t="shared" si="54"/>
        <v/>
      </c>
      <c r="EI500" s="96" t="str">
        <f t="shared" si="55"/>
        <v/>
      </c>
      <c r="EJ500" s="96" t="str">
        <f t="shared" si="56"/>
        <v/>
      </c>
      <c r="EK500" s="96" t="str">
        <f t="shared" si="57"/>
        <v/>
      </c>
      <c r="EL500" s="96" t="str">
        <f t="shared" si="58"/>
        <v/>
      </c>
      <c r="EM500" s="96" t="str">
        <f t="shared" si="59"/>
        <v/>
      </c>
      <c r="EN500" s="96"/>
      <c r="EO500" s="96"/>
      <c r="EP500" s="96" t="str">
        <f>IF(DQ500="","",IF(OR(営業ASM設定管理!$BB$54="",営業ASM設定管理!$BB$54=0,営業ASM設定管理!$BE$54=0),"",営業ASM設定管理!$BB$54))</f>
        <v/>
      </c>
      <c r="EQ500" s="96" t="str">
        <f t="shared" si="60"/>
        <v/>
      </c>
      <c r="ER500" s="96" t="str">
        <f t="shared" si="61"/>
        <v/>
      </c>
      <c r="ES500" s="96" t="str">
        <f t="shared" si="62"/>
        <v/>
      </c>
      <c r="ET500" s="96" t="str">
        <f t="shared" si="63"/>
        <v/>
      </c>
      <c r="EU500" s="96" t="str">
        <f t="shared" si="64"/>
        <v/>
      </c>
      <c r="EV500" s="96" t="str">
        <f t="shared" si="65"/>
        <v/>
      </c>
      <c r="EW500" s="96" t="str">
        <f t="shared" si="66"/>
        <v/>
      </c>
      <c r="EX500" s="96" t="str">
        <f t="shared" si="67"/>
        <v/>
      </c>
      <c r="EY500" s="96" t="str">
        <f t="shared" si="68"/>
        <v/>
      </c>
      <c r="EZ500" s="96" t="str">
        <f t="shared" si="69"/>
        <v/>
      </c>
      <c r="FA500" s="96" t="str">
        <f t="shared" si="70"/>
        <v/>
      </c>
      <c r="FB500" s="96" t="str">
        <f t="shared" si="52"/>
        <v/>
      </c>
      <c r="FC500" s="96" t="s">
        <v>432</v>
      </c>
      <c r="IA500" s="105"/>
      <c r="IB500" s="86"/>
      <c r="IC500" s="86"/>
      <c r="ID500" s="86"/>
      <c r="IE500" s="86"/>
      <c r="IF500" s="86"/>
      <c r="IG500" s="86"/>
      <c r="IH500" s="86"/>
      <c r="II500" s="86"/>
      <c r="IJ500" s="86"/>
      <c r="IK500" s="86"/>
      <c r="IL500" s="86"/>
      <c r="IM500" s="86"/>
      <c r="IN500" s="86"/>
      <c r="IO500" s="86"/>
      <c r="IP500" s="86"/>
      <c r="IQ500" s="86"/>
      <c r="IR500" s="86"/>
      <c r="IS500" s="86"/>
      <c r="IT500" s="86"/>
      <c r="IU500" s="86"/>
      <c r="IV500" s="106"/>
    </row>
    <row r="501" spans="10:256" ht="15.75" customHeight="1" x14ac:dyDescent="0.45">
      <c r="IA501" s="105"/>
      <c r="IB501" s="86"/>
      <c r="IC501" s="86"/>
      <c r="ID501" s="86"/>
      <c r="IE501" s="86"/>
      <c r="IF501" s="86"/>
      <c r="IG501" s="86"/>
      <c r="IH501" s="86"/>
      <c r="II501" s="86"/>
      <c r="IJ501" s="86"/>
      <c r="IK501" s="86"/>
      <c r="IL501" s="86"/>
      <c r="IM501" s="86"/>
      <c r="IN501" s="86"/>
      <c r="IO501" s="86"/>
      <c r="IP501" s="86"/>
      <c r="IQ501" s="86"/>
      <c r="IR501" s="86"/>
      <c r="IS501" s="86"/>
      <c r="IT501" s="86"/>
      <c r="IU501" s="86"/>
      <c r="IV501" s="106"/>
    </row>
    <row r="502" spans="10:256" ht="15.75" hidden="1" customHeight="1" x14ac:dyDescent="0.45">
      <c r="IA502" s="105"/>
      <c r="IB502" s="86"/>
      <c r="IC502" s="86"/>
      <c r="ID502" s="86"/>
      <c r="IE502" s="86"/>
      <c r="IF502" s="86"/>
      <c r="IG502" s="86"/>
      <c r="IH502" s="86"/>
      <c r="II502" s="86"/>
      <c r="IJ502" s="86"/>
      <c r="IK502" s="86"/>
      <c r="IL502" s="86"/>
      <c r="IM502" s="86"/>
      <c r="IN502" s="86"/>
      <c r="IO502" s="86"/>
      <c r="IP502" s="86"/>
      <c r="IQ502" s="86"/>
      <c r="IR502" s="86"/>
      <c r="IS502" s="86"/>
      <c r="IT502" s="86"/>
      <c r="IU502" s="86"/>
      <c r="IV502" s="106"/>
    </row>
    <row r="503" spans="10:256" ht="15.75" hidden="1" customHeight="1" x14ac:dyDescent="0.45">
      <c r="IA503" s="105"/>
      <c r="IB503" s="86"/>
      <c r="IC503" s="86"/>
      <c r="ID503" s="86"/>
      <c r="IE503" s="86"/>
      <c r="IF503" s="86"/>
      <c r="IG503" s="86"/>
      <c r="IH503" s="86"/>
      <c r="II503" s="86"/>
      <c r="IJ503" s="86"/>
      <c r="IK503" s="86"/>
      <c r="IL503" s="86"/>
      <c r="IM503" s="86"/>
      <c r="IN503" s="86"/>
      <c r="IO503" s="86"/>
      <c r="IP503" s="86"/>
      <c r="IQ503" s="86"/>
      <c r="IR503" s="86"/>
      <c r="IS503" s="86"/>
      <c r="IT503" s="86"/>
      <c r="IU503" s="86"/>
      <c r="IV503" s="106"/>
    </row>
    <row r="504" spans="10:256" ht="15.75" hidden="1" customHeight="1" x14ac:dyDescent="0.45">
      <c r="IA504" s="105"/>
      <c r="IB504" s="86"/>
      <c r="IC504" s="86"/>
      <c r="ID504" s="86"/>
      <c r="IE504" s="86"/>
      <c r="IF504" s="86"/>
      <c r="IG504" s="86"/>
      <c r="IH504" s="86"/>
      <c r="II504" s="86"/>
      <c r="IJ504" s="86"/>
      <c r="IK504" s="86"/>
      <c r="IL504" s="86"/>
      <c r="IM504" s="86"/>
      <c r="IN504" s="86"/>
      <c r="IO504" s="86"/>
      <c r="IP504" s="86"/>
      <c r="IQ504" s="86"/>
      <c r="IR504" s="86"/>
      <c r="IS504" s="86"/>
      <c r="IT504" s="86"/>
      <c r="IU504" s="86"/>
      <c r="IV504" s="106"/>
    </row>
    <row r="505" spans="10:256" ht="15.75" hidden="1" customHeight="1" x14ac:dyDescent="0.45">
      <c r="IA505" s="105"/>
      <c r="IB505" s="86"/>
      <c r="IC505" s="86"/>
      <c r="ID505" s="86"/>
      <c r="IE505" s="86"/>
      <c r="IF505" s="86"/>
      <c r="IG505" s="86"/>
      <c r="IH505" s="86"/>
      <c r="II505" s="86"/>
      <c r="IJ505" s="86"/>
      <c r="IK505" s="86"/>
      <c r="IL505" s="86"/>
      <c r="IM505" s="86"/>
      <c r="IN505" s="86"/>
      <c r="IO505" s="86"/>
      <c r="IP505" s="86"/>
      <c r="IQ505" s="86"/>
      <c r="IR505" s="86"/>
      <c r="IS505" s="86"/>
      <c r="IT505" s="86"/>
      <c r="IU505" s="86"/>
      <c r="IV505" s="106"/>
    </row>
    <row r="506" spans="10:256" ht="15.75" hidden="1" customHeight="1" x14ac:dyDescent="0.45">
      <c r="IA506" s="105"/>
      <c r="IB506" s="86"/>
      <c r="IC506" s="86"/>
      <c r="ID506" s="86"/>
      <c r="IE506" s="86"/>
      <c r="IF506" s="86"/>
      <c r="IG506" s="86"/>
      <c r="IH506" s="86"/>
      <c r="II506" s="86"/>
      <c r="IJ506" s="86"/>
      <c r="IK506" s="86"/>
      <c r="IL506" s="86"/>
      <c r="IM506" s="86"/>
      <c r="IN506" s="86"/>
      <c r="IO506" s="86"/>
      <c r="IP506" s="86"/>
      <c r="IQ506" s="86"/>
      <c r="IR506" s="86"/>
      <c r="IS506" s="86"/>
      <c r="IT506" s="86"/>
      <c r="IU506" s="86"/>
      <c r="IV506" s="106"/>
    </row>
    <row r="507" spans="10:256" ht="15.75" hidden="1" customHeight="1" x14ac:dyDescent="0.45">
      <c r="IA507" s="105"/>
      <c r="IB507" s="86"/>
      <c r="IC507" s="86"/>
      <c r="ID507" s="86"/>
      <c r="IE507" s="86"/>
      <c r="IF507" s="86"/>
      <c r="IG507" s="86"/>
      <c r="IH507" s="86"/>
      <c r="II507" s="86"/>
      <c r="IJ507" s="86"/>
      <c r="IK507" s="86"/>
      <c r="IL507" s="86"/>
      <c r="IM507" s="86"/>
      <c r="IN507" s="86"/>
      <c r="IO507" s="86"/>
      <c r="IP507" s="86"/>
      <c r="IQ507" s="86"/>
      <c r="IR507" s="86"/>
      <c r="IS507" s="86"/>
      <c r="IT507" s="86"/>
      <c r="IU507" s="86"/>
      <c r="IV507" s="106"/>
    </row>
    <row r="508" spans="10:256" ht="15.75" hidden="1" customHeight="1" x14ac:dyDescent="0.45">
      <c r="IA508" s="105"/>
      <c r="IB508" s="86"/>
      <c r="IC508" s="86"/>
      <c r="ID508" s="86"/>
      <c r="IE508" s="86"/>
      <c r="IF508" s="86"/>
      <c r="IG508" s="86"/>
      <c r="IH508" s="86"/>
      <c r="II508" s="86"/>
      <c r="IJ508" s="86"/>
      <c r="IK508" s="86"/>
      <c r="IL508" s="86"/>
      <c r="IM508" s="86"/>
      <c r="IN508" s="86"/>
      <c r="IO508" s="86"/>
      <c r="IP508" s="86"/>
      <c r="IQ508" s="86"/>
      <c r="IR508" s="86"/>
      <c r="IS508" s="86"/>
      <c r="IT508" s="86"/>
      <c r="IU508" s="86"/>
      <c r="IV508" s="106"/>
    </row>
    <row r="509" spans="10:256" ht="15.75" hidden="1" customHeight="1" x14ac:dyDescent="0.45">
      <c r="IA509" s="105"/>
      <c r="IB509" s="86"/>
      <c r="IC509" s="86"/>
      <c r="ID509" s="86"/>
      <c r="IE509" s="86"/>
      <c r="IF509" s="86"/>
      <c r="IG509" s="86"/>
      <c r="IH509" s="86"/>
      <c r="II509" s="86"/>
      <c r="IJ509" s="86"/>
      <c r="IK509" s="86"/>
      <c r="IL509" s="86"/>
      <c r="IM509" s="86"/>
      <c r="IN509" s="86"/>
      <c r="IO509" s="86"/>
      <c r="IP509" s="86"/>
      <c r="IQ509" s="86"/>
      <c r="IR509" s="86"/>
      <c r="IS509" s="86"/>
      <c r="IT509" s="86"/>
      <c r="IU509" s="86"/>
      <c r="IV509" s="106"/>
    </row>
    <row r="510" spans="10:256" ht="15.75" hidden="1" customHeight="1" x14ac:dyDescent="0.45">
      <c r="IA510" s="105"/>
      <c r="IB510" s="86"/>
      <c r="IC510" s="86"/>
      <c r="ID510" s="86"/>
      <c r="IE510" s="86"/>
      <c r="IF510" s="86"/>
      <c r="IG510" s="86"/>
      <c r="IH510" s="86"/>
      <c r="II510" s="86"/>
      <c r="IJ510" s="86"/>
      <c r="IK510" s="86"/>
      <c r="IL510" s="86"/>
      <c r="IM510" s="86"/>
      <c r="IN510" s="86"/>
      <c r="IO510" s="86"/>
      <c r="IP510" s="86"/>
      <c r="IQ510" s="86"/>
      <c r="IR510" s="86"/>
      <c r="IS510" s="86"/>
      <c r="IT510" s="86"/>
      <c r="IU510" s="86"/>
      <c r="IV510" s="106"/>
    </row>
    <row r="511" spans="10:256" ht="15.75" hidden="1" customHeight="1" x14ac:dyDescent="0.45">
      <c r="IA511" s="105"/>
      <c r="IB511" s="86"/>
      <c r="IC511" s="86"/>
      <c r="ID511" s="86"/>
      <c r="IE511" s="86"/>
      <c r="IF511" s="86"/>
      <c r="IG511" s="86"/>
      <c r="IH511" s="86"/>
      <c r="II511" s="86"/>
      <c r="IJ511" s="86"/>
      <c r="IK511" s="86"/>
      <c r="IL511" s="86"/>
      <c r="IM511" s="86"/>
      <c r="IN511" s="86"/>
      <c r="IO511" s="86"/>
      <c r="IP511" s="86"/>
      <c r="IQ511" s="86"/>
      <c r="IR511" s="86"/>
      <c r="IS511" s="86"/>
      <c r="IT511" s="86"/>
      <c r="IU511" s="86"/>
      <c r="IV511" s="106"/>
    </row>
    <row r="512" spans="10:256" ht="15.75" hidden="1" customHeight="1" x14ac:dyDescent="0.45">
      <c r="IA512" s="105"/>
      <c r="IB512" s="86"/>
      <c r="IC512" s="86"/>
      <c r="ID512" s="86"/>
      <c r="IE512" s="86"/>
      <c r="IF512" s="86"/>
      <c r="IG512" s="86"/>
      <c r="IH512" s="86"/>
      <c r="II512" s="86"/>
      <c r="IJ512" s="86"/>
      <c r="IK512" s="86"/>
      <c r="IL512" s="86"/>
      <c r="IM512" s="86"/>
      <c r="IN512" s="86"/>
      <c r="IO512" s="86"/>
      <c r="IP512" s="86"/>
      <c r="IQ512" s="86"/>
      <c r="IR512" s="86"/>
      <c r="IS512" s="86"/>
      <c r="IT512" s="86"/>
      <c r="IU512" s="86"/>
      <c r="IV512" s="106"/>
    </row>
    <row r="513" spans="235:256" ht="15.75" hidden="1" customHeight="1" x14ac:dyDescent="0.45">
      <c r="IA513" s="105"/>
      <c r="IB513" s="86"/>
      <c r="IC513" s="86"/>
      <c r="ID513" s="86"/>
      <c r="IE513" s="86"/>
      <c r="IF513" s="86"/>
      <c r="IG513" s="86"/>
      <c r="IH513" s="86"/>
      <c r="II513" s="86"/>
      <c r="IJ513" s="86"/>
      <c r="IK513" s="86"/>
      <c r="IL513" s="86"/>
      <c r="IM513" s="86"/>
      <c r="IN513" s="86"/>
      <c r="IO513" s="86"/>
      <c r="IP513" s="86"/>
      <c r="IQ513" s="86"/>
      <c r="IR513" s="86"/>
      <c r="IS513" s="86"/>
      <c r="IT513" s="86"/>
      <c r="IU513" s="86"/>
      <c r="IV513" s="106"/>
    </row>
    <row r="514" spans="235:256" ht="15.75" hidden="1" customHeight="1" x14ac:dyDescent="0.45">
      <c r="IA514" s="105"/>
      <c r="IB514" s="86"/>
      <c r="IC514" s="86"/>
      <c r="ID514" s="86"/>
      <c r="IE514" s="86"/>
      <c r="IF514" s="86"/>
      <c r="IG514" s="86"/>
      <c r="IH514" s="86"/>
      <c r="II514" s="86"/>
      <c r="IJ514" s="86"/>
      <c r="IK514" s="86"/>
      <c r="IL514" s="86"/>
      <c r="IM514" s="86"/>
      <c r="IN514" s="86"/>
      <c r="IO514" s="86"/>
      <c r="IP514" s="86"/>
      <c r="IQ514" s="86"/>
      <c r="IR514" s="86"/>
      <c r="IS514" s="86"/>
      <c r="IT514" s="86"/>
      <c r="IU514" s="86"/>
      <c r="IV514" s="106"/>
    </row>
    <row r="515" spans="235:256" ht="15.75" hidden="1" customHeight="1" x14ac:dyDescent="0.45">
      <c r="IA515" s="105"/>
      <c r="IB515" s="86"/>
      <c r="IC515" s="86"/>
      <c r="ID515" s="86"/>
      <c r="IE515" s="86"/>
      <c r="IF515" s="86"/>
      <c r="IG515" s="86"/>
      <c r="IH515" s="86"/>
      <c r="II515" s="86"/>
      <c r="IJ515" s="86"/>
      <c r="IK515" s="86"/>
      <c r="IL515" s="86"/>
      <c r="IM515" s="86"/>
      <c r="IN515" s="86"/>
      <c r="IO515" s="86"/>
      <c r="IP515" s="86"/>
      <c r="IQ515" s="86"/>
      <c r="IR515" s="86"/>
      <c r="IS515" s="86"/>
      <c r="IT515" s="86"/>
      <c r="IU515" s="86"/>
      <c r="IV515" s="106"/>
    </row>
    <row r="516" spans="235:256" ht="15.75" hidden="1" customHeight="1" x14ac:dyDescent="0.45">
      <c r="IA516" s="105"/>
      <c r="IB516" s="86"/>
      <c r="IC516" s="86"/>
      <c r="ID516" s="86"/>
      <c r="IE516" s="86"/>
      <c r="IF516" s="86"/>
      <c r="IG516" s="86"/>
      <c r="IH516" s="86"/>
      <c r="II516" s="86"/>
      <c r="IJ516" s="86"/>
      <c r="IK516" s="86"/>
      <c r="IL516" s="86"/>
      <c r="IM516" s="86"/>
      <c r="IN516" s="86"/>
      <c r="IO516" s="86"/>
      <c r="IP516" s="86"/>
      <c r="IQ516" s="86"/>
      <c r="IR516" s="86"/>
      <c r="IS516" s="86"/>
      <c r="IT516" s="86"/>
      <c r="IU516" s="86"/>
      <c r="IV516" s="106"/>
    </row>
    <row r="517" spans="235:256" ht="15.75" hidden="1" customHeight="1" x14ac:dyDescent="0.45">
      <c r="IA517" s="105"/>
      <c r="IB517" s="86"/>
      <c r="IC517" s="86"/>
      <c r="ID517" s="86"/>
      <c r="IE517" s="86"/>
      <c r="IF517" s="86"/>
      <c r="IG517" s="86"/>
      <c r="IH517" s="86"/>
      <c r="II517" s="86"/>
      <c r="IJ517" s="86"/>
      <c r="IK517" s="86"/>
      <c r="IL517" s="86"/>
      <c r="IM517" s="86"/>
      <c r="IN517" s="86"/>
      <c r="IO517" s="86"/>
      <c r="IP517" s="86"/>
      <c r="IQ517" s="86"/>
      <c r="IR517" s="86"/>
      <c r="IS517" s="86"/>
      <c r="IT517" s="86"/>
      <c r="IU517" s="86"/>
      <c r="IV517" s="106"/>
    </row>
    <row r="518" spans="235:256" ht="15.75" hidden="1" customHeight="1" x14ac:dyDescent="0.45">
      <c r="IA518" s="105"/>
      <c r="IB518" s="86"/>
      <c r="IC518" s="86"/>
      <c r="ID518" s="86"/>
      <c r="IE518" s="86"/>
      <c r="IF518" s="86"/>
      <c r="IG518" s="86"/>
      <c r="IH518" s="86"/>
      <c r="II518" s="86"/>
      <c r="IJ518" s="86"/>
      <c r="IK518" s="86"/>
      <c r="IL518" s="86"/>
      <c r="IM518" s="86"/>
      <c r="IN518" s="86"/>
      <c r="IO518" s="86"/>
      <c r="IP518" s="86"/>
      <c r="IQ518" s="86"/>
      <c r="IR518" s="86"/>
      <c r="IS518" s="86"/>
      <c r="IT518" s="86"/>
      <c r="IU518" s="86"/>
      <c r="IV518" s="106"/>
    </row>
    <row r="519" spans="235:256" ht="15.75" hidden="1" customHeight="1" x14ac:dyDescent="0.45">
      <c r="IA519" s="105"/>
      <c r="IB519" s="86"/>
      <c r="IC519" s="86"/>
      <c r="ID519" s="86"/>
      <c r="IE519" s="86"/>
      <c r="IF519" s="86"/>
      <c r="IG519" s="86"/>
      <c r="IH519" s="86"/>
      <c r="II519" s="86"/>
      <c r="IJ519" s="86"/>
      <c r="IK519" s="86"/>
      <c r="IL519" s="86"/>
      <c r="IM519" s="86"/>
      <c r="IN519" s="86"/>
      <c r="IO519" s="86"/>
      <c r="IP519" s="86"/>
      <c r="IQ519" s="86"/>
      <c r="IR519" s="86"/>
      <c r="IS519" s="86"/>
      <c r="IT519" s="86"/>
      <c r="IU519" s="86"/>
      <c r="IV519" s="106"/>
    </row>
    <row r="520" spans="235:256" ht="15.75" hidden="1" customHeight="1" x14ac:dyDescent="0.45">
      <c r="IA520" s="105"/>
      <c r="IB520" s="86"/>
      <c r="IC520" s="86"/>
      <c r="ID520" s="86"/>
      <c r="IE520" s="86"/>
      <c r="IF520" s="86"/>
      <c r="IG520" s="86"/>
      <c r="IH520" s="86"/>
      <c r="II520" s="86"/>
      <c r="IJ520" s="86"/>
      <c r="IK520" s="86"/>
      <c r="IL520" s="86"/>
      <c r="IM520" s="86"/>
      <c r="IN520" s="86"/>
      <c r="IO520" s="86"/>
      <c r="IP520" s="86"/>
      <c r="IQ520" s="86"/>
      <c r="IR520" s="86"/>
      <c r="IS520" s="86"/>
      <c r="IT520" s="86"/>
      <c r="IU520" s="86"/>
      <c r="IV520" s="106"/>
    </row>
    <row r="521" spans="235:256" ht="15.75" hidden="1" customHeight="1" x14ac:dyDescent="0.45">
      <c r="IA521" s="105"/>
      <c r="IB521" s="86"/>
      <c r="IC521" s="86"/>
      <c r="ID521" s="86"/>
      <c r="IE521" s="86"/>
      <c r="IF521" s="86"/>
      <c r="IG521" s="86"/>
      <c r="IH521" s="86"/>
      <c r="II521" s="86"/>
      <c r="IJ521" s="86"/>
      <c r="IK521" s="86"/>
      <c r="IL521" s="86"/>
      <c r="IM521" s="86"/>
      <c r="IN521" s="86"/>
      <c r="IO521" s="86"/>
      <c r="IP521" s="86"/>
      <c r="IQ521" s="86"/>
      <c r="IR521" s="86"/>
      <c r="IS521" s="86"/>
      <c r="IT521" s="86"/>
      <c r="IU521" s="86"/>
      <c r="IV521" s="106"/>
    </row>
    <row r="522" spans="235:256" ht="15.75" hidden="1" customHeight="1" x14ac:dyDescent="0.45">
      <c r="IA522" s="105"/>
      <c r="IB522" s="86"/>
      <c r="IC522" s="86"/>
      <c r="ID522" s="86"/>
      <c r="IE522" s="86"/>
      <c r="IF522" s="86"/>
      <c r="IG522" s="86"/>
      <c r="IH522" s="86"/>
      <c r="II522" s="86"/>
      <c r="IJ522" s="86"/>
      <c r="IK522" s="86"/>
      <c r="IL522" s="86"/>
      <c r="IM522" s="86"/>
      <c r="IN522" s="86"/>
      <c r="IO522" s="86"/>
      <c r="IP522" s="86"/>
      <c r="IQ522" s="86"/>
      <c r="IR522" s="86"/>
      <c r="IS522" s="86"/>
      <c r="IT522" s="86"/>
      <c r="IU522" s="86"/>
      <c r="IV522" s="106"/>
    </row>
    <row r="523" spans="235:256" ht="15.75" hidden="1" customHeight="1" x14ac:dyDescent="0.45">
      <c r="IA523" s="105"/>
      <c r="IB523" s="86"/>
      <c r="IC523" s="86"/>
      <c r="ID523" s="86"/>
      <c r="IE523" s="86"/>
      <c r="IF523" s="86"/>
      <c r="IG523" s="86"/>
      <c r="IH523" s="86"/>
      <c r="II523" s="86"/>
      <c r="IJ523" s="86"/>
      <c r="IK523" s="86"/>
      <c r="IL523" s="86"/>
      <c r="IM523" s="86"/>
      <c r="IN523" s="86"/>
      <c r="IO523" s="86"/>
      <c r="IP523" s="86"/>
      <c r="IQ523" s="86"/>
      <c r="IR523" s="86"/>
      <c r="IS523" s="86"/>
      <c r="IT523" s="86"/>
      <c r="IU523" s="86"/>
      <c r="IV523" s="106"/>
    </row>
    <row r="524" spans="235:256" ht="15.75" hidden="1" customHeight="1" x14ac:dyDescent="0.45">
      <c r="IA524" s="105"/>
      <c r="IB524" s="86"/>
      <c r="IC524" s="86"/>
      <c r="ID524" s="86"/>
      <c r="IE524" s="86"/>
      <c r="IF524" s="86"/>
      <c r="IG524" s="86"/>
      <c r="IH524" s="86"/>
      <c r="II524" s="86"/>
      <c r="IJ524" s="86"/>
      <c r="IK524" s="86"/>
      <c r="IL524" s="86"/>
      <c r="IM524" s="86"/>
      <c r="IN524" s="86"/>
      <c r="IO524" s="86"/>
      <c r="IP524" s="86"/>
      <c r="IQ524" s="86"/>
      <c r="IR524" s="86"/>
      <c r="IS524" s="86"/>
      <c r="IT524" s="86"/>
      <c r="IU524" s="86"/>
      <c r="IV524" s="106"/>
    </row>
    <row r="525" spans="235:256" ht="15.75" hidden="1" customHeight="1" x14ac:dyDescent="0.45">
      <c r="IA525" s="105"/>
      <c r="IB525" s="86"/>
      <c r="IC525" s="86"/>
      <c r="ID525" s="86"/>
      <c r="IE525" s="86"/>
      <c r="IF525" s="86"/>
      <c r="IG525" s="86"/>
      <c r="IH525" s="86"/>
      <c r="II525" s="86"/>
      <c r="IJ525" s="86"/>
      <c r="IK525" s="86"/>
      <c r="IL525" s="86"/>
      <c r="IM525" s="86"/>
      <c r="IN525" s="86"/>
      <c r="IO525" s="86"/>
      <c r="IP525" s="86"/>
      <c r="IQ525" s="86"/>
      <c r="IR525" s="86"/>
      <c r="IS525" s="86"/>
      <c r="IT525" s="86"/>
      <c r="IU525" s="86"/>
      <c r="IV525" s="106"/>
    </row>
    <row r="526" spans="235:256" ht="15.75" hidden="1" customHeight="1" x14ac:dyDescent="0.45">
      <c r="IA526" s="105"/>
      <c r="IB526" s="86"/>
      <c r="IC526" s="86"/>
      <c r="ID526" s="86"/>
      <c r="IE526" s="86"/>
      <c r="IF526" s="86"/>
      <c r="IG526" s="86"/>
      <c r="IH526" s="86"/>
      <c r="II526" s="86"/>
      <c r="IJ526" s="86"/>
      <c r="IK526" s="86"/>
      <c r="IL526" s="86"/>
      <c r="IM526" s="86"/>
      <c r="IN526" s="86"/>
      <c r="IO526" s="86"/>
      <c r="IP526" s="86"/>
      <c r="IQ526" s="86"/>
      <c r="IR526" s="86"/>
      <c r="IS526" s="86"/>
      <c r="IT526" s="86"/>
      <c r="IU526" s="86"/>
      <c r="IV526" s="106"/>
    </row>
    <row r="527" spans="235:256" ht="15.75" hidden="1" customHeight="1" x14ac:dyDescent="0.45">
      <c r="IA527" s="105"/>
      <c r="IB527" s="86"/>
      <c r="IC527" s="86"/>
      <c r="ID527" s="86"/>
      <c r="IE527" s="86"/>
      <c r="IF527" s="86"/>
      <c r="IG527" s="86"/>
      <c r="IH527" s="86"/>
      <c r="II527" s="86"/>
      <c r="IJ527" s="86"/>
      <c r="IK527" s="86"/>
      <c r="IL527" s="86"/>
      <c r="IM527" s="86"/>
      <c r="IN527" s="86"/>
      <c r="IO527" s="86"/>
      <c r="IP527" s="86"/>
      <c r="IQ527" s="86"/>
      <c r="IR527" s="86"/>
      <c r="IS527" s="86"/>
      <c r="IT527" s="86"/>
      <c r="IU527" s="86"/>
      <c r="IV527" s="106"/>
    </row>
    <row r="528" spans="235:256" ht="15.75" hidden="1" customHeight="1" x14ac:dyDescent="0.45">
      <c r="IA528" s="105"/>
      <c r="IB528" s="86"/>
      <c r="IC528" s="86"/>
      <c r="ID528" s="86"/>
      <c r="IE528" s="86"/>
      <c r="IF528" s="86"/>
      <c r="IG528" s="86"/>
      <c r="IH528" s="86"/>
      <c r="II528" s="86"/>
      <c r="IJ528" s="86"/>
      <c r="IK528" s="86"/>
      <c r="IL528" s="86"/>
      <c r="IM528" s="86"/>
      <c r="IN528" s="86"/>
      <c r="IO528" s="86"/>
      <c r="IP528" s="86"/>
      <c r="IQ528" s="86"/>
      <c r="IR528" s="86"/>
      <c r="IS528" s="86"/>
      <c r="IT528" s="86"/>
      <c r="IU528" s="86"/>
      <c r="IV528" s="106"/>
    </row>
    <row r="529" spans="235:256" ht="15.75" hidden="1" customHeight="1" x14ac:dyDescent="0.45">
      <c r="IA529" s="105"/>
      <c r="IB529" s="86"/>
      <c r="IC529" s="86"/>
      <c r="ID529" s="86"/>
      <c r="IE529" s="86"/>
      <c r="IF529" s="86"/>
      <c r="IG529" s="86"/>
      <c r="IH529" s="86"/>
      <c r="II529" s="86"/>
      <c r="IJ529" s="86"/>
      <c r="IK529" s="86"/>
      <c r="IL529" s="86"/>
      <c r="IM529" s="86"/>
      <c r="IN529" s="86"/>
      <c r="IO529" s="86"/>
      <c r="IP529" s="86"/>
      <c r="IQ529" s="86"/>
      <c r="IR529" s="86"/>
      <c r="IS529" s="86"/>
      <c r="IT529" s="86"/>
      <c r="IU529" s="86"/>
      <c r="IV529" s="106"/>
    </row>
    <row r="530" spans="235:256" ht="15.75" hidden="1" customHeight="1" x14ac:dyDescent="0.45">
      <c r="IA530" s="105"/>
      <c r="IB530" s="86"/>
      <c r="IC530" s="86"/>
      <c r="ID530" s="86"/>
      <c r="IE530" s="86"/>
      <c r="IF530" s="86"/>
      <c r="IG530" s="86"/>
      <c r="IH530" s="86"/>
      <c r="II530" s="86"/>
      <c r="IJ530" s="86"/>
      <c r="IK530" s="86"/>
      <c r="IL530" s="86"/>
      <c r="IM530" s="86"/>
      <c r="IN530" s="86"/>
      <c r="IO530" s="86"/>
      <c r="IP530" s="86"/>
      <c r="IQ530" s="86"/>
      <c r="IR530" s="86"/>
      <c r="IS530" s="86"/>
      <c r="IT530" s="86"/>
      <c r="IU530" s="86"/>
      <c r="IV530" s="106"/>
    </row>
    <row r="531" spans="235:256" ht="15.75" hidden="1" customHeight="1" x14ac:dyDescent="0.45">
      <c r="IA531" s="105"/>
      <c r="IB531" s="86"/>
      <c r="IC531" s="86"/>
      <c r="ID531" s="86"/>
      <c r="IE531" s="86"/>
      <c r="IF531" s="86"/>
      <c r="IG531" s="86"/>
      <c r="IH531" s="86"/>
      <c r="II531" s="86"/>
      <c r="IJ531" s="86"/>
      <c r="IK531" s="86"/>
      <c r="IL531" s="86"/>
      <c r="IM531" s="86"/>
      <c r="IN531" s="86"/>
      <c r="IO531" s="86"/>
      <c r="IP531" s="86"/>
      <c r="IQ531" s="86"/>
      <c r="IR531" s="86"/>
      <c r="IS531" s="86"/>
      <c r="IT531" s="86"/>
      <c r="IU531" s="86"/>
      <c r="IV531" s="106"/>
    </row>
    <row r="532" spans="235:256" ht="15.75" hidden="1" customHeight="1" x14ac:dyDescent="0.45">
      <c r="IA532" s="105"/>
      <c r="IB532" s="86"/>
      <c r="IC532" s="86"/>
      <c r="ID532" s="86"/>
      <c r="IE532" s="86"/>
      <c r="IF532" s="86"/>
      <c r="IG532" s="86"/>
      <c r="IH532" s="86"/>
      <c r="II532" s="86"/>
      <c r="IJ532" s="86"/>
      <c r="IK532" s="86"/>
      <c r="IL532" s="86"/>
      <c r="IM532" s="86"/>
      <c r="IN532" s="86"/>
      <c r="IO532" s="86"/>
      <c r="IP532" s="86"/>
      <c r="IQ532" s="86"/>
      <c r="IR532" s="86"/>
      <c r="IS532" s="86"/>
      <c r="IT532" s="86"/>
      <c r="IU532" s="86"/>
      <c r="IV532" s="106"/>
    </row>
    <row r="533" spans="235:256" ht="15.75" hidden="1" customHeight="1" x14ac:dyDescent="0.45">
      <c r="IA533" s="105"/>
      <c r="IB533" s="86"/>
      <c r="IC533" s="86"/>
      <c r="ID533" s="86"/>
      <c r="IE533" s="86"/>
      <c r="IF533" s="86"/>
      <c r="IG533" s="86"/>
      <c r="IH533" s="86"/>
      <c r="II533" s="86"/>
      <c r="IJ533" s="86"/>
      <c r="IK533" s="86"/>
      <c r="IL533" s="86"/>
      <c r="IM533" s="86"/>
      <c r="IN533" s="86"/>
      <c r="IO533" s="86"/>
      <c r="IP533" s="86"/>
      <c r="IQ533" s="86"/>
      <c r="IR533" s="86"/>
      <c r="IS533" s="86"/>
      <c r="IT533" s="86"/>
      <c r="IU533" s="86"/>
      <c r="IV533" s="106"/>
    </row>
    <row r="534" spans="235:256" ht="15.75" hidden="1" customHeight="1" x14ac:dyDescent="0.45">
      <c r="IA534" s="105"/>
      <c r="IB534" s="86"/>
      <c r="IC534" s="86"/>
      <c r="ID534" s="86"/>
      <c r="IE534" s="86"/>
      <c r="IF534" s="86"/>
      <c r="IG534" s="86"/>
      <c r="IH534" s="86"/>
      <c r="II534" s="86"/>
      <c r="IJ534" s="86"/>
      <c r="IK534" s="86"/>
      <c r="IL534" s="86"/>
      <c r="IM534" s="86"/>
      <c r="IN534" s="86"/>
      <c r="IO534" s="86"/>
      <c r="IP534" s="86"/>
      <c r="IQ534" s="86"/>
      <c r="IR534" s="86"/>
      <c r="IS534" s="86"/>
      <c r="IT534" s="86"/>
      <c r="IU534" s="86"/>
      <c r="IV534" s="106"/>
    </row>
    <row r="535" spans="235:256" ht="15.75" hidden="1" customHeight="1" x14ac:dyDescent="0.45">
      <c r="IA535" s="105"/>
      <c r="IB535" s="86"/>
      <c r="IC535" s="86"/>
      <c r="ID535" s="86"/>
      <c r="IE535" s="86"/>
      <c r="IF535" s="86"/>
      <c r="IG535" s="86"/>
      <c r="IH535" s="86"/>
      <c r="II535" s="86"/>
      <c r="IJ535" s="86"/>
      <c r="IK535" s="86"/>
      <c r="IL535" s="86"/>
      <c r="IM535" s="86"/>
      <c r="IN535" s="86"/>
      <c r="IO535" s="86"/>
      <c r="IP535" s="86"/>
      <c r="IQ535" s="86"/>
      <c r="IR535" s="86"/>
      <c r="IS535" s="86"/>
      <c r="IT535" s="86"/>
      <c r="IU535" s="86"/>
      <c r="IV535" s="106"/>
    </row>
    <row r="536" spans="235:256" ht="15.75" hidden="1" customHeight="1" x14ac:dyDescent="0.45">
      <c r="IA536" s="105"/>
      <c r="IB536" s="86"/>
      <c r="IC536" s="86"/>
      <c r="ID536" s="86"/>
      <c r="IE536" s="86"/>
      <c r="IF536" s="86"/>
      <c r="IG536" s="86"/>
      <c r="IH536" s="86"/>
      <c r="II536" s="86"/>
      <c r="IJ536" s="86"/>
      <c r="IK536" s="86"/>
      <c r="IL536" s="86"/>
      <c r="IM536" s="86"/>
      <c r="IN536" s="86"/>
      <c r="IO536" s="86"/>
      <c r="IP536" s="86"/>
      <c r="IQ536" s="86"/>
      <c r="IR536" s="86"/>
      <c r="IS536" s="86"/>
      <c r="IT536" s="86"/>
      <c r="IU536" s="86"/>
      <c r="IV536" s="106"/>
    </row>
    <row r="537" spans="235:256" ht="15.75" hidden="1" customHeight="1" x14ac:dyDescent="0.45">
      <c r="IA537" s="105"/>
      <c r="IB537" s="86"/>
      <c r="IC537" s="86"/>
      <c r="ID537" s="86"/>
      <c r="IE537" s="86"/>
      <c r="IF537" s="86"/>
      <c r="IG537" s="86"/>
      <c r="IH537" s="86"/>
      <c r="II537" s="86"/>
      <c r="IJ537" s="86"/>
      <c r="IK537" s="86"/>
      <c r="IL537" s="86"/>
      <c r="IM537" s="86"/>
      <c r="IN537" s="86"/>
      <c r="IO537" s="86"/>
      <c r="IP537" s="86"/>
      <c r="IQ537" s="86"/>
      <c r="IR537" s="86"/>
      <c r="IS537" s="86"/>
      <c r="IT537" s="86"/>
      <c r="IU537" s="86"/>
      <c r="IV537" s="106"/>
    </row>
    <row r="538" spans="235:256" ht="15.75" hidden="1" customHeight="1" x14ac:dyDescent="0.45">
      <c r="IA538" s="105"/>
      <c r="IB538" s="86"/>
      <c r="IC538" s="86"/>
      <c r="ID538" s="86"/>
      <c r="IE538" s="86"/>
      <c r="IF538" s="86"/>
      <c r="IG538" s="86"/>
      <c r="IH538" s="86"/>
      <c r="II538" s="86"/>
      <c r="IJ538" s="86"/>
      <c r="IK538" s="86"/>
      <c r="IL538" s="86"/>
      <c r="IM538" s="86"/>
      <c r="IN538" s="86"/>
      <c r="IO538" s="86"/>
      <c r="IP538" s="86"/>
      <c r="IQ538" s="86"/>
      <c r="IR538" s="86"/>
      <c r="IS538" s="86"/>
      <c r="IT538" s="86"/>
      <c r="IU538" s="86"/>
      <c r="IV538" s="106"/>
    </row>
    <row r="539" spans="235:256" ht="15.75" hidden="1" customHeight="1" x14ac:dyDescent="0.45">
      <c r="IA539" s="105"/>
      <c r="IB539" s="86"/>
      <c r="IC539" s="86"/>
      <c r="ID539" s="86"/>
      <c r="IE539" s="86"/>
      <c r="IF539" s="86"/>
      <c r="IG539" s="86"/>
      <c r="IH539" s="86"/>
      <c r="II539" s="86"/>
      <c r="IJ539" s="86"/>
      <c r="IK539" s="86"/>
      <c r="IL539" s="86"/>
      <c r="IM539" s="86"/>
      <c r="IN539" s="86"/>
      <c r="IO539" s="86"/>
      <c r="IP539" s="86"/>
      <c r="IQ539" s="86"/>
      <c r="IR539" s="86"/>
      <c r="IS539" s="86"/>
      <c r="IT539" s="86"/>
      <c r="IU539" s="86"/>
      <c r="IV539" s="106"/>
    </row>
    <row r="540" spans="235:256" ht="15.75" hidden="1" customHeight="1" x14ac:dyDescent="0.45">
      <c r="IA540" s="105"/>
      <c r="IB540" s="86"/>
      <c r="IC540" s="86"/>
      <c r="ID540" s="86"/>
      <c r="IE540" s="86"/>
      <c r="IF540" s="86"/>
      <c r="IG540" s="86"/>
      <c r="IH540" s="86"/>
      <c r="II540" s="86"/>
      <c r="IJ540" s="86"/>
      <c r="IK540" s="86"/>
      <c r="IL540" s="86"/>
      <c r="IM540" s="86"/>
      <c r="IN540" s="86"/>
      <c r="IO540" s="86"/>
      <c r="IP540" s="86"/>
      <c r="IQ540" s="86"/>
      <c r="IR540" s="86"/>
      <c r="IS540" s="86"/>
      <c r="IT540" s="86"/>
      <c r="IU540" s="86"/>
      <c r="IV540" s="106"/>
    </row>
    <row r="541" spans="235:256" ht="15.75" hidden="1" customHeight="1" x14ac:dyDescent="0.45">
      <c r="IA541" s="105"/>
      <c r="IB541" s="86"/>
      <c r="IC541" s="86"/>
      <c r="ID541" s="86"/>
      <c r="IE541" s="86"/>
      <c r="IF541" s="86"/>
      <c r="IG541" s="86"/>
      <c r="IH541" s="86"/>
      <c r="II541" s="86"/>
      <c r="IJ541" s="86"/>
      <c r="IK541" s="86"/>
      <c r="IL541" s="86"/>
      <c r="IM541" s="86"/>
      <c r="IN541" s="86"/>
      <c r="IO541" s="86"/>
      <c r="IP541" s="86"/>
      <c r="IQ541" s="86"/>
      <c r="IR541" s="86"/>
      <c r="IS541" s="86"/>
      <c r="IT541" s="86"/>
      <c r="IU541" s="86"/>
      <c r="IV541" s="106"/>
    </row>
    <row r="542" spans="235:256" ht="15.75" hidden="1" customHeight="1" x14ac:dyDescent="0.45">
      <c r="IA542" s="105"/>
      <c r="IB542" s="86"/>
      <c r="IC542" s="86"/>
      <c r="ID542" s="86"/>
      <c r="IE542" s="86"/>
      <c r="IF542" s="86"/>
      <c r="IG542" s="86"/>
      <c r="IH542" s="86"/>
      <c r="II542" s="86"/>
      <c r="IJ542" s="86"/>
      <c r="IK542" s="86"/>
      <c r="IL542" s="86"/>
      <c r="IM542" s="86"/>
      <c r="IN542" s="86"/>
      <c r="IO542" s="86"/>
      <c r="IP542" s="86"/>
      <c r="IQ542" s="86"/>
      <c r="IR542" s="86"/>
      <c r="IS542" s="86"/>
      <c r="IT542" s="86"/>
      <c r="IU542" s="86"/>
      <c r="IV542" s="106"/>
    </row>
    <row r="543" spans="235:256" ht="15.75" hidden="1" customHeight="1" x14ac:dyDescent="0.45">
      <c r="IA543" s="105"/>
      <c r="IB543" s="86"/>
      <c r="IC543" s="86"/>
      <c r="ID543" s="86"/>
      <c r="IE543" s="86"/>
      <c r="IF543" s="86"/>
      <c r="IG543" s="86"/>
      <c r="IH543" s="86"/>
      <c r="II543" s="86"/>
      <c r="IJ543" s="86"/>
      <c r="IK543" s="86"/>
      <c r="IL543" s="86"/>
      <c r="IM543" s="86"/>
      <c r="IN543" s="86"/>
      <c r="IO543" s="86"/>
      <c r="IP543" s="86"/>
      <c r="IQ543" s="86"/>
      <c r="IR543" s="86"/>
      <c r="IS543" s="86"/>
      <c r="IT543" s="86"/>
      <c r="IU543" s="86"/>
      <c r="IV543" s="106"/>
    </row>
    <row r="544" spans="235:256" ht="15.75" hidden="1" customHeight="1" x14ac:dyDescent="0.45">
      <c r="IA544" s="105"/>
      <c r="IB544" s="86"/>
      <c r="IC544" s="86"/>
      <c r="ID544" s="86"/>
      <c r="IE544" s="86"/>
      <c r="IF544" s="86"/>
      <c r="IG544" s="86"/>
      <c r="IH544" s="86"/>
      <c r="II544" s="86"/>
      <c r="IJ544" s="86"/>
      <c r="IK544" s="86"/>
      <c r="IL544" s="86"/>
      <c r="IM544" s="86"/>
      <c r="IN544" s="86"/>
      <c r="IO544" s="86"/>
      <c r="IP544" s="86"/>
      <c r="IQ544" s="86"/>
      <c r="IR544" s="86"/>
      <c r="IS544" s="86"/>
      <c r="IT544" s="86"/>
      <c r="IU544" s="86"/>
      <c r="IV544" s="106"/>
    </row>
    <row r="545" spans="235:256" ht="15.75" hidden="1" customHeight="1" x14ac:dyDescent="0.45">
      <c r="IA545" s="105"/>
      <c r="IB545" s="86"/>
      <c r="IC545" s="86"/>
      <c r="ID545" s="86"/>
      <c r="IE545" s="86"/>
      <c r="IF545" s="86"/>
      <c r="IG545" s="86"/>
      <c r="IH545" s="86"/>
      <c r="II545" s="86"/>
      <c r="IJ545" s="86"/>
      <c r="IK545" s="86"/>
      <c r="IL545" s="86"/>
      <c r="IM545" s="86"/>
      <c r="IN545" s="86"/>
      <c r="IO545" s="86"/>
      <c r="IP545" s="86"/>
      <c r="IQ545" s="86"/>
      <c r="IR545" s="86"/>
      <c r="IS545" s="86"/>
      <c r="IT545" s="86"/>
      <c r="IU545" s="86"/>
      <c r="IV545" s="106"/>
    </row>
    <row r="546" spans="235:256" ht="15.75" hidden="1" customHeight="1" x14ac:dyDescent="0.45">
      <c r="IA546" s="105"/>
      <c r="IB546" s="86"/>
      <c r="IC546" s="86"/>
      <c r="ID546" s="86"/>
      <c r="IE546" s="86"/>
      <c r="IF546" s="86"/>
      <c r="IG546" s="86"/>
      <c r="IH546" s="86"/>
      <c r="II546" s="86"/>
      <c r="IJ546" s="86"/>
      <c r="IK546" s="86"/>
      <c r="IL546" s="86"/>
      <c r="IM546" s="86"/>
      <c r="IN546" s="86"/>
      <c r="IO546" s="86"/>
      <c r="IP546" s="86"/>
      <c r="IQ546" s="86"/>
      <c r="IR546" s="86"/>
      <c r="IS546" s="86"/>
      <c r="IT546" s="86"/>
      <c r="IU546" s="86"/>
      <c r="IV546" s="106"/>
    </row>
    <row r="547" spans="235:256" ht="15.75" hidden="1" customHeight="1" x14ac:dyDescent="0.45">
      <c r="IA547" s="105"/>
      <c r="IB547" s="86"/>
      <c r="IC547" s="86"/>
      <c r="ID547" s="86"/>
      <c r="IE547" s="86"/>
      <c r="IF547" s="86"/>
      <c r="IG547" s="86"/>
      <c r="IH547" s="86"/>
      <c r="II547" s="86"/>
      <c r="IJ547" s="86"/>
      <c r="IK547" s="86"/>
      <c r="IL547" s="86"/>
      <c r="IM547" s="86"/>
      <c r="IN547" s="86"/>
      <c r="IO547" s="86"/>
      <c r="IP547" s="86"/>
      <c r="IQ547" s="86"/>
      <c r="IR547" s="86"/>
      <c r="IS547" s="86"/>
      <c r="IT547" s="86"/>
      <c r="IU547" s="86"/>
      <c r="IV547" s="106"/>
    </row>
    <row r="548" spans="235:256" ht="15.75" hidden="1" customHeight="1" x14ac:dyDescent="0.45">
      <c r="IA548" s="105"/>
      <c r="IB548" s="86"/>
      <c r="IC548" s="86"/>
      <c r="ID548" s="86"/>
      <c r="IE548" s="86"/>
      <c r="IF548" s="86"/>
      <c r="IG548" s="86"/>
      <c r="IH548" s="86"/>
      <c r="II548" s="86"/>
      <c r="IJ548" s="86"/>
      <c r="IK548" s="86"/>
      <c r="IL548" s="86"/>
      <c r="IM548" s="86"/>
      <c r="IN548" s="86"/>
      <c r="IO548" s="86"/>
      <c r="IP548" s="86"/>
      <c r="IQ548" s="86"/>
      <c r="IR548" s="86"/>
      <c r="IS548" s="86"/>
      <c r="IT548" s="86"/>
      <c r="IU548" s="86"/>
      <c r="IV548" s="106"/>
    </row>
    <row r="549" spans="235:256" ht="15.75" hidden="1" customHeight="1" x14ac:dyDescent="0.45">
      <c r="IA549" s="105"/>
      <c r="IB549" s="86"/>
      <c r="IC549" s="86"/>
      <c r="ID549" s="86"/>
      <c r="IE549" s="86"/>
      <c r="IF549" s="86"/>
      <c r="IG549" s="86"/>
      <c r="IH549" s="86"/>
      <c r="II549" s="86"/>
      <c r="IJ549" s="86"/>
      <c r="IK549" s="86"/>
      <c r="IL549" s="86"/>
      <c r="IM549" s="86"/>
      <c r="IN549" s="86"/>
      <c r="IO549" s="86"/>
      <c r="IP549" s="86"/>
      <c r="IQ549" s="86"/>
      <c r="IR549" s="86"/>
      <c r="IS549" s="86"/>
      <c r="IT549" s="86"/>
      <c r="IU549" s="86"/>
      <c r="IV549" s="106"/>
    </row>
    <row r="550" spans="235:256" ht="15.75" hidden="1" customHeight="1" x14ac:dyDescent="0.45">
      <c r="IA550" s="105"/>
      <c r="IB550" s="86"/>
      <c r="IC550" s="86"/>
      <c r="ID550" s="86"/>
      <c r="IE550" s="86"/>
      <c r="IF550" s="86"/>
      <c r="IG550" s="86"/>
      <c r="IH550" s="86"/>
      <c r="II550" s="86"/>
      <c r="IJ550" s="86"/>
      <c r="IK550" s="86"/>
      <c r="IL550" s="86"/>
      <c r="IM550" s="86"/>
      <c r="IN550" s="86"/>
      <c r="IO550" s="86"/>
      <c r="IP550" s="86"/>
      <c r="IQ550" s="86"/>
      <c r="IR550" s="86"/>
      <c r="IS550" s="86"/>
      <c r="IT550" s="86"/>
      <c r="IU550" s="86"/>
      <c r="IV550" s="106"/>
    </row>
    <row r="551" spans="235:256" ht="15.75" hidden="1" customHeight="1" x14ac:dyDescent="0.45">
      <c r="IA551" s="105"/>
      <c r="IB551" s="86"/>
      <c r="IC551" s="86"/>
      <c r="ID551" s="86"/>
      <c r="IE551" s="86"/>
      <c r="IF551" s="86"/>
      <c r="IG551" s="86"/>
      <c r="IH551" s="86"/>
      <c r="II551" s="86"/>
      <c r="IJ551" s="86"/>
      <c r="IK551" s="86"/>
      <c r="IL551" s="86"/>
      <c r="IM551" s="86"/>
      <c r="IN551" s="86"/>
      <c r="IO551" s="86"/>
      <c r="IP551" s="86"/>
      <c r="IQ551" s="86"/>
      <c r="IR551" s="86"/>
      <c r="IS551" s="86"/>
      <c r="IT551" s="86"/>
      <c r="IU551" s="86"/>
      <c r="IV551" s="106"/>
    </row>
    <row r="552" spans="235:256" ht="15.75" hidden="1" customHeight="1" x14ac:dyDescent="0.45">
      <c r="IA552" s="105"/>
      <c r="IB552" s="86"/>
      <c r="IC552" s="86"/>
      <c r="ID552" s="86"/>
      <c r="IE552" s="86"/>
      <c r="IF552" s="86"/>
      <c r="IG552" s="86"/>
      <c r="IH552" s="86"/>
      <c r="II552" s="86"/>
      <c r="IJ552" s="86"/>
      <c r="IK552" s="86"/>
      <c r="IL552" s="86"/>
      <c r="IM552" s="86"/>
      <c r="IN552" s="86"/>
      <c r="IO552" s="86"/>
      <c r="IP552" s="86"/>
      <c r="IQ552" s="86"/>
      <c r="IR552" s="86"/>
      <c r="IS552" s="86"/>
      <c r="IT552" s="86"/>
      <c r="IU552" s="86"/>
      <c r="IV552" s="106"/>
    </row>
    <row r="553" spans="235:256" ht="15.75" hidden="1" customHeight="1" x14ac:dyDescent="0.45">
      <c r="IA553" s="105"/>
      <c r="IB553" s="86"/>
      <c r="IC553" s="86"/>
      <c r="ID553" s="86"/>
      <c r="IE553" s="86"/>
      <c r="IF553" s="86"/>
      <c r="IG553" s="86"/>
      <c r="IH553" s="86"/>
      <c r="II553" s="86"/>
      <c r="IJ553" s="86"/>
      <c r="IK553" s="86"/>
      <c r="IL553" s="86"/>
      <c r="IM553" s="86"/>
      <c r="IN553" s="86"/>
      <c r="IO553" s="86"/>
      <c r="IP553" s="86"/>
      <c r="IQ553" s="86"/>
      <c r="IR553" s="86"/>
      <c r="IS553" s="86"/>
      <c r="IT553" s="86"/>
      <c r="IU553" s="86"/>
      <c r="IV553" s="106"/>
    </row>
    <row r="554" spans="235:256" ht="15.75" hidden="1" customHeight="1" x14ac:dyDescent="0.45">
      <c r="IA554" s="105"/>
      <c r="IB554" s="86"/>
      <c r="IC554" s="86"/>
      <c r="ID554" s="86"/>
      <c r="IE554" s="86"/>
      <c r="IF554" s="86"/>
      <c r="IG554" s="86"/>
      <c r="IH554" s="86"/>
      <c r="II554" s="86"/>
      <c r="IJ554" s="86"/>
      <c r="IK554" s="86"/>
      <c r="IL554" s="86"/>
      <c r="IM554" s="86"/>
      <c r="IN554" s="86"/>
      <c r="IO554" s="86"/>
      <c r="IP554" s="86"/>
      <c r="IQ554" s="86"/>
      <c r="IR554" s="86"/>
      <c r="IS554" s="86"/>
      <c r="IT554" s="86"/>
      <c r="IU554" s="86"/>
      <c r="IV554" s="106"/>
    </row>
    <row r="555" spans="235:256" ht="15.75" hidden="1" customHeight="1" x14ac:dyDescent="0.45">
      <c r="IA555" s="105"/>
      <c r="IB555" s="86"/>
      <c r="IC555" s="86"/>
      <c r="ID555" s="86"/>
      <c r="IE555" s="86"/>
      <c r="IF555" s="86"/>
      <c r="IG555" s="86"/>
      <c r="IH555" s="86"/>
      <c r="II555" s="86"/>
      <c r="IJ555" s="86"/>
      <c r="IK555" s="86"/>
      <c r="IL555" s="86"/>
      <c r="IM555" s="86"/>
      <c r="IN555" s="86"/>
      <c r="IO555" s="86"/>
      <c r="IP555" s="86"/>
      <c r="IQ555" s="86"/>
      <c r="IR555" s="86"/>
      <c r="IS555" s="86"/>
      <c r="IT555" s="86"/>
      <c r="IU555" s="86"/>
      <c r="IV555" s="106"/>
    </row>
    <row r="556" spans="235:256" ht="15.75" hidden="1" customHeight="1" x14ac:dyDescent="0.45">
      <c r="IA556" s="105"/>
      <c r="IB556" s="86"/>
      <c r="IC556" s="86"/>
      <c r="ID556" s="86"/>
      <c r="IE556" s="86"/>
      <c r="IF556" s="86"/>
      <c r="IG556" s="86"/>
      <c r="IH556" s="86"/>
      <c r="II556" s="86"/>
      <c r="IJ556" s="86"/>
      <c r="IK556" s="86"/>
      <c r="IL556" s="86"/>
      <c r="IM556" s="86"/>
      <c r="IN556" s="86"/>
      <c r="IO556" s="86"/>
      <c r="IP556" s="86"/>
      <c r="IQ556" s="86"/>
      <c r="IR556" s="86"/>
      <c r="IS556" s="86"/>
      <c r="IT556" s="86"/>
      <c r="IU556" s="86"/>
      <c r="IV556" s="106"/>
    </row>
    <row r="557" spans="235:256" ht="15.75" hidden="1" customHeight="1" x14ac:dyDescent="0.45">
      <c r="IA557" s="105"/>
      <c r="IB557" s="86"/>
      <c r="IC557" s="86"/>
      <c r="ID557" s="86"/>
      <c r="IE557" s="86"/>
      <c r="IF557" s="86"/>
      <c r="IG557" s="86"/>
      <c r="IH557" s="86"/>
      <c r="II557" s="86"/>
      <c r="IJ557" s="86"/>
      <c r="IK557" s="86"/>
      <c r="IL557" s="86"/>
      <c r="IM557" s="86"/>
      <c r="IN557" s="86"/>
      <c r="IO557" s="86"/>
      <c r="IP557" s="86"/>
      <c r="IQ557" s="86"/>
      <c r="IR557" s="86"/>
      <c r="IS557" s="86"/>
      <c r="IT557" s="86"/>
      <c r="IU557" s="86"/>
      <c r="IV557" s="106"/>
    </row>
    <row r="558" spans="235:256" ht="15.75" hidden="1" customHeight="1" x14ac:dyDescent="0.45">
      <c r="IA558" s="105"/>
      <c r="IB558" s="86"/>
      <c r="IC558" s="86"/>
      <c r="ID558" s="86"/>
      <c r="IE558" s="86"/>
      <c r="IF558" s="86"/>
      <c r="IG558" s="86"/>
      <c r="IH558" s="86"/>
      <c r="II558" s="86"/>
      <c r="IJ558" s="86"/>
      <c r="IK558" s="86"/>
      <c r="IL558" s="86"/>
      <c r="IM558" s="86"/>
      <c r="IN558" s="86"/>
      <c r="IO558" s="86"/>
      <c r="IP558" s="86"/>
      <c r="IQ558" s="86"/>
      <c r="IR558" s="86"/>
      <c r="IS558" s="86"/>
      <c r="IT558" s="86"/>
      <c r="IU558" s="86"/>
      <c r="IV558" s="106"/>
    </row>
    <row r="559" spans="235:256" ht="15.75" hidden="1" customHeight="1" x14ac:dyDescent="0.45">
      <c r="IA559" s="105"/>
      <c r="IB559" s="86"/>
      <c r="IC559" s="86"/>
      <c r="ID559" s="86"/>
      <c r="IE559" s="86"/>
      <c r="IF559" s="86"/>
      <c r="IG559" s="86"/>
      <c r="IH559" s="86"/>
      <c r="II559" s="86"/>
      <c r="IJ559" s="86"/>
      <c r="IK559" s="86"/>
      <c r="IL559" s="86"/>
      <c r="IM559" s="86"/>
      <c r="IN559" s="86"/>
      <c r="IO559" s="86"/>
      <c r="IP559" s="86"/>
      <c r="IQ559" s="86"/>
      <c r="IR559" s="86"/>
      <c r="IS559" s="86"/>
      <c r="IT559" s="86"/>
      <c r="IU559" s="86"/>
      <c r="IV559" s="106"/>
    </row>
    <row r="560" spans="235:256" ht="15.75" hidden="1" customHeight="1" x14ac:dyDescent="0.45">
      <c r="IA560" s="105"/>
      <c r="IB560" s="86"/>
      <c r="IC560" s="86"/>
      <c r="ID560" s="86"/>
      <c r="IE560" s="86"/>
      <c r="IF560" s="86"/>
      <c r="IG560" s="86"/>
      <c r="IH560" s="86"/>
      <c r="II560" s="86"/>
      <c r="IJ560" s="86"/>
      <c r="IK560" s="86"/>
      <c r="IL560" s="86"/>
      <c r="IM560" s="86"/>
      <c r="IN560" s="86"/>
      <c r="IO560" s="86"/>
      <c r="IP560" s="86"/>
      <c r="IQ560" s="86"/>
      <c r="IR560" s="86"/>
      <c r="IS560" s="86"/>
      <c r="IT560" s="86"/>
      <c r="IU560" s="86"/>
      <c r="IV560" s="106"/>
    </row>
    <row r="561" spans="235:256" ht="15.75" hidden="1" customHeight="1" x14ac:dyDescent="0.45">
      <c r="IA561" s="105"/>
      <c r="IB561" s="86"/>
      <c r="IC561" s="86"/>
      <c r="ID561" s="86"/>
      <c r="IE561" s="86"/>
      <c r="IF561" s="86"/>
      <c r="IG561" s="86"/>
      <c r="IH561" s="86"/>
      <c r="II561" s="86"/>
      <c r="IJ561" s="86"/>
      <c r="IK561" s="86"/>
      <c r="IL561" s="86"/>
      <c r="IM561" s="86"/>
      <c r="IN561" s="86"/>
      <c r="IO561" s="86"/>
      <c r="IP561" s="86"/>
      <c r="IQ561" s="86"/>
      <c r="IR561" s="86"/>
      <c r="IS561" s="86"/>
      <c r="IT561" s="86"/>
      <c r="IU561" s="86"/>
      <c r="IV561" s="106"/>
    </row>
    <row r="562" spans="235:256" ht="15.75" hidden="1" customHeight="1" x14ac:dyDescent="0.45">
      <c r="IA562" s="105"/>
      <c r="IB562" s="86"/>
      <c r="IC562" s="86"/>
      <c r="ID562" s="86"/>
      <c r="IE562" s="86"/>
      <c r="IF562" s="86"/>
      <c r="IG562" s="86"/>
      <c r="IH562" s="86"/>
      <c r="II562" s="86"/>
      <c r="IJ562" s="86"/>
      <c r="IK562" s="86"/>
      <c r="IL562" s="86"/>
      <c r="IM562" s="86"/>
      <c r="IN562" s="86"/>
      <c r="IO562" s="86"/>
      <c r="IP562" s="86"/>
      <c r="IQ562" s="86"/>
      <c r="IR562" s="86"/>
      <c r="IS562" s="86"/>
      <c r="IT562" s="86"/>
      <c r="IU562" s="86"/>
      <c r="IV562" s="106"/>
    </row>
    <row r="563" spans="235:256" ht="15.75" hidden="1" customHeight="1" x14ac:dyDescent="0.45">
      <c r="IA563" s="105"/>
      <c r="IB563" s="86"/>
      <c r="IC563" s="86"/>
      <c r="ID563" s="86"/>
      <c r="IE563" s="86"/>
      <c r="IF563" s="86"/>
      <c r="IG563" s="86"/>
      <c r="IH563" s="86"/>
      <c r="II563" s="86"/>
      <c r="IJ563" s="86"/>
      <c r="IK563" s="86"/>
      <c r="IL563" s="86"/>
      <c r="IM563" s="86"/>
      <c r="IN563" s="86"/>
      <c r="IO563" s="86"/>
      <c r="IP563" s="86"/>
      <c r="IQ563" s="86"/>
      <c r="IR563" s="86"/>
      <c r="IS563" s="86"/>
      <c r="IT563" s="86"/>
      <c r="IU563" s="86"/>
      <c r="IV563" s="106"/>
    </row>
    <row r="564" spans="235:256" ht="15.75" hidden="1" customHeight="1" x14ac:dyDescent="0.45">
      <c r="IA564" s="105"/>
      <c r="IB564" s="86"/>
      <c r="IC564" s="86"/>
      <c r="ID564" s="86"/>
      <c r="IE564" s="86"/>
      <c r="IF564" s="86"/>
      <c r="IG564" s="86"/>
      <c r="IH564" s="86"/>
      <c r="II564" s="86"/>
      <c r="IJ564" s="86"/>
      <c r="IK564" s="86"/>
      <c r="IL564" s="86"/>
      <c r="IM564" s="86"/>
      <c r="IN564" s="86"/>
      <c r="IO564" s="86"/>
      <c r="IP564" s="86"/>
      <c r="IQ564" s="86"/>
      <c r="IR564" s="86"/>
      <c r="IS564" s="86"/>
      <c r="IT564" s="86"/>
      <c r="IU564" s="86"/>
      <c r="IV564" s="106"/>
    </row>
    <row r="565" spans="235:256" ht="15.75" hidden="1" customHeight="1" x14ac:dyDescent="0.45">
      <c r="IA565" s="105"/>
      <c r="IB565" s="86"/>
      <c r="IC565" s="86"/>
      <c r="ID565" s="86"/>
      <c r="IE565" s="86"/>
      <c r="IF565" s="86"/>
      <c r="IG565" s="86"/>
      <c r="IH565" s="86"/>
      <c r="II565" s="86"/>
      <c r="IJ565" s="86"/>
      <c r="IK565" s="86"/>
      <c r="IL565" s="86"/>
      <c r="IM565" s="86"/>
      <c r="IN565" s="86"/>
      <c r="IO565" s="86"/>
      <c r="IP565" s="86"/>
      <c r="IQ565" s="86"/>
      <c r="IR565" s="86"/>
      <c r="IS565" s="86"/>
      <c r="IT565" s="86"/>
      <c r="IU565" s="86"/>
      <c r="IV565" s="106"/>
    </row>
    <row r="566" spans="235:256" ht="15.75" hidden="1" customHeight="1" x14ac:dyDescent="0.45">
      <c r="IA566" s="105"/>
      <c r="IB566" s="86"/>
      <c r="IC566" s="86"/>
      <c r="ID566" s="86"/>
      <c r="IE566" s="86"/>
      <c r="IF566" s="86"/>
      <c r="IG566" s="86"/>
      <c r="IH566" s="86"/>
      <c r="II566" s="86"/>
      <c r="IJ566" s="86"/>
      <c r="IK566" s="86"/>
      <c r="IL566" s="86"/>
      <c r="IM566" s="86"/>
      <c r="IN566" s="86"/>
      <c r="IO566" s="86"/>
      <c r="IP566" s="86"/>
      <c r="IQ566" s="86"/>
      <c r="IR566" s="86"/>
      <c r="IS566" s="86"/>
      <c r="IT566" s="86"/>
      <c r="IU566" s="86"/>
      <c r="IV566" s="106"/>
    </row>
    <row r="567" spans="235:256" ht="15.75" hidden="1" customHeight="1" x14ac:dyDescent="0.45">
      <c r="IA567" s="105"/>
      <c r="IB567" s="86"/>
      <c r="IC567" s="86"/>
      <c r="ID567" s="86"/>
      <c r="IE567" s="86"/>
      <c r="IF567" s="86"/>
      <c r="IG567" s="86"/>
      <c r="IH567" s="86"/>
      <c r="II567" s="86"/>
      <c r="IJ567" s="86"/>
      <c r="IK567" s="86"/>
      <c r="IL567" s="86"/>
      <c r="IM567" s="86"/>
      <c r="IN567" s="86"/>
      <c r="IO567" s="86"/>
      <c r="IP567" s="86"/>
      <c r="IQ567" s="86"/>
      <c r="IR567" s="86"/>
      <c r="IS567" s="86"/>
      <c r="IT567" s="86"/>
      <c r="IU567" s="86"/>
      <c r="IV567" s="106"/>
    </row>
    <row r="568" spans="235:256" ht="15.75" hidden="1" customHeight="1" x14ac:dyDescent="0.45">
      <c r="IA568" s="105"/>
      <c r="IB568" s="86"/>
      <c r="IC568" s="86"/>
      <c r="ID568" s="86"/>
      <c r="IE568" s="86"/>
      <c r="IF568" s="86"/>
      <c r="IG568" s="86"/>
      <c r="IH568" s="86"/>
      <c r="II568" s="86"/>
      <c r="IJ568" s="86"/>
      <c r="IK568" s="86"/>
      <c r="IL568" s="86"/>
      <c r="IM568" s="86"/>
      <c r="IN568" s="86"/>
      <c r="IO568" s="86"/>
      <c r="IP568" s="86"/>
      <c r="IQ568" s="86"/>
      <c r="IR568" s="86"/>
      <c r="IS568" s="86"/>
      <c r="IT568" s="86"/>
      <c r="IU568" s="86"/>
      <c r="IV568" s="106"/>
    </row>
    <row r="569" spans="235:256" ht="15.75" hidden="1" customHeight="1" x14ac:dyDescent="0.45">
      <c r="IA569" s="105"/>
      <c r="IB569" s="86"/>
      <c r="IC569" s="86"/>
      <c r="ID569" s="86"/>
      <c r="IE569" s="86"/>
      <c r="IF569" s="86"/>
      <c r="IG569" s="86"/>
      <c r="IH569" s="86"/>
      <c r="II569" s="86"/>
      <c r="IJ569" s="86"/>
      <c r="IK569" s="86"/>
      <c r="IL569" s="86"/>
      <c r="IM569" s="86"/>
      <c r="IN569" s="86"/>
      <c r="IO569" s="86"/>
      <c r="IP569" s="86"/>
      <c r="IQ569" s="86"/>
      <c r="IR569" s="86"/>
      <c r="IS569" s="86"/>
      <c r="IT569" s="86"/>
      <c r="IU569" s="86"/>
      <c r="IV569" s="106"/>
    </row>
    <row r="570" spans="235:256" ht="15.75" hidden="1" customHeight="1" x14ac:dyDescent="0.45">
      <c r="IA570" s="105"/>
      <c r="IB570" s="86"/>
      <c r="IC570" s="86"/>
      <c r="ID570" s="86"/>
      <c r="IE570" s="86"/>
      <c r="IF570" s="86"/>
      <c r="IG570" s="86"/>
      <c r="IH570" s="86"/>
      <c r="II570" s="86"/>
      <c r="IJ570" s="86"/>
      <c r="IK570" s="86"/>
      <c r="IL570" s="86"/>
      <c r="IM570" s="86"/>
      <c r="IN570" s="86"/>
      <c r="IO570" s="86"/>
      <c r="IP570" s="86"/>
      <c r="IQ570" s="86"/>
      <c r="IR570" s="86"/>
      <c r="IS570" s="86"/>
      <c r="IT570" s="86"/>
      <c r="IU570" s="86"/>
      <c r="IV570" s="106"/>
    </row>
    <row r="571" spans="235:256" ht="15.75" hidden="1" customHeight="1" x14ac:dyDescent="0.45">
      <c r="IA571" s="105"/>
      <c r="IB571" s="86"/>
      <c r="IC571" s="86"/>
      <c r="ID571" s="86"/>
      <c r="IE571" s="86"/>
      <c r="IF571" s="86"/>
      <c r="IG571" s="86"/>
      <c r="IH571" s="86"/>
      <c r="II571" s="86"/>
      <c r="IJ571" s="86"/>
      <c r="IK571" s="86"/>
      <c r="IL571" s="86"/>
      <c r="IM571" s="86"/>
      <c r="IN571" s="86"/>
      <c r="IO571" s="86"/>
      <c r="IP571" s="86"/>
      <c r="IQ571" s="86"/>
      <c r="IR571" s="86"/>
      <c r="IS571" s="86"/>
      <c r="IT571" s="86"/>
      <c r="IU571" s="86"/>
      <c r="IV571" s="106"/>
    </row>
    <row r="572" spans="235:256" ht="15.75" hidden="1" customHeight="1" x14ac:dyDescent="0.45">
      <c r="IA572" s="105"/>
      <c r="IB572" s="86"/>
      <c r="IC572" s="86"/>
      <c r="ID572" s="86"/>
      <c r="IE572" s="86"/>
      <c r="IF572" s="86"/>
      <c r="IG572" s="86"/>
      <c r="IH572" s="86"/>
      <c r="II572" s="86"/>
      <c r="IJ572" s="86"/>
      <c r="IK572" s="86"/>
      <c r="IL572" s="86"/>
      <c r="IM572" s="86"/>
      <c r="IN572" s="86"/>
      <c r="IO572" s="86"/>
      <c r="IP572" s="86"/>
      <c r="IQ572" s="86"/>
      <c r="IR572" s="86"/>
      <c r="IS572" s="86"/>
      <c r="IT572" s="86"/>
      <c r="IU572" s="86"/>
      <c r="IV572" s="106"/>
    </row>
    <row r="573" spans="235:256" ht="15.75" hidden="1" customHeight="1" x14ac:dyDescent="0.45">
      <c r="IA573" s="105"/>
      <c r="IB573" s="86"/>
      <c r="IC573" s="86"/>
      <c r="ID573" s="86"/>
      <c r="IE573" s="86"/>
      <c r="IF573" s="86"/>
      <c r="IG573" s="86"/>
      <c r="IH573" s="86"/>
      <c r="II573" s="86"/>
      <c r="IJ573" s="86"/>
      <c r="IK573" s="86"/>
      <c r="IL573" s="86"/>
      <c r="IM573" s="86"/>
      <c r="IN573" s="86"/>
      <c r="IO573" s="86"/>
      <c r="IP573" s="86"/>
      <c r="IQ573" s="86"/>
      <c r="IR573" s="86"/>
      <c r="IS573" s="86"/>
      <c r="IT573" s="86"/>
      <c r="IU573" s="86"/>
      <c r="IV573" s="106"/>
    </row>
    <row r="574" spans="235:256" ht="15.75" hidden="1" customHeight="1" x14ac:dyDescent="0.45">
      <c r="IA574" s="105"/>
      <c r="IB574" s="86"/>
      <c r="IC574" s="86"/>
      <c r="ID574" s="86"/>
      <c r="IE574" s="86"/>
      <c r="IF574" s="86"/>
      <c r="IG574" s="86"/>
      <c r="IH574" s="86"/>
      <c r="II574" s="86"/>
      <c r="IJ574" s="86"/>
      <c r="IK574" s="86"/>
      <c r="IL574" s="86"/>
      <c r="IM574" s="86"/>
      <c r="IN574" s="86"/>
      <c r="IO574" s="86"/>
      <c r="IP574" s="86"/>
      <c r="IQ574" s="86"/>
      <c r="IR574" s="86"/>
      <c r="IS574" s="86"/>
      <c r="IT574" s="86"/>
      <c r="IU574" s="86"/>
      <c r="IV574" s="106"/>
    </row>
    <row r="575" spans="235:256" ht="15.75" hidden="1" customHeight="1" x14ac:dyDescent="0.45">
      <c r="IA575" s="105"/>
      <c r="IB575" s="86"/>
      <c r="IC575" s="86"/>
      <c r="ID575" s="86"/>
      <c r="IE575" s="86"/>
      <c r="IF575" s="86"/>
      <c r="IG575" s="86"/>
      <c r="IH575" s="86"/>
      <c r="II575" s="86"/>
      <c r="IJ575" s="86"/>
      <c r="IK575" s="86"/>
      <c r="IL575" s="86"/>
      <c r="IM575" s="86"/>
      <c r="IN575" s="86"/>
      <c r="IO575" s="86"/>
      <c r="IP575" s="86"/>
      <c r="IQ575" s="86"/>
      <c r="IR575" s="86"/>
      <c r="IS575" s="86"/>
      <c r="IT575" s="86"/>
      <c r="IU575" s="86"/>
      <c r="IV575" s="106"/>
    </row>
    <row r="576" spans="235:256" ht="15.75" hidden="1" customHeight="1" x14ac:dyDescent="0.45">
      <c r="IA576" s="105"/>
      <c r="IB576" s="86"/>
      <c r="IC576" s="86"/>
      <c r="ID576" s="86"/>
      <c r="IE576" s="86"/>
      <c r="IF576" s="86"/>
      <c r="IG576" s="86"/>
      <c r="IH576" s="86"/>
      <c r="II576" s="86"/>
      <c r="IJ576" s="86"/>
      <c r="IK576" s="86"/>
      <c r="IL576" s="86"/>
      <c r="IM576" s="86"/>
      <c r="IN576" s="86"/>
      <c r="IO576" s="86"/>
      <c r="IP576" s="86"/>
      <c r="IQ576" s="86"/>
      <c r="IR576" s="86"/>
      <c r="IS576" s="86"/>
      <c r="IT576" s="86"/>
      <c r="IU576" s="86"/>
      <c r="IV576" s="106"/>
    </row>
    <row r="577" spans="235:256" ht="15.75" hidden="1" customHeight="1" x14ac:dyDescent="0.45">
      <c r="IA577" s="105"/>
      <c r="IB577" s="86"/>
      <c r="IC577" s="86"/>
      <c r="ID577" s="86"/>
      <c r="IE577" s="86"/>
      <c r="IF577" s="86"/>
      <c r="IG577" s="86"/>
      <c r="IH577" s="86"/>
      <c r="II577" s="86"/>
      <c r="IJ577" s="86"/>
      <c r="IK577" s="86"/>
      <c r="IL577" s="86"/>
      <c r="IM577" s="86"/>
      <c r="IN577" s="86"/>
      <c r="IO577" s="86"/>
      <c r="IP577" s="86"/>
      <c r="IQ577" s="86"/>
      <c r="IR577" s="86"/>
      <c r="IS577" s="86"/>
      <c r="IT577" s="86"/>
      <c r="IU577" s="86"/>
      <c r="IV577" s="106"/>
    </row>
    <row r="578" spans="235:256" ht="15.75" hidden="1" customHeight="1" x14ac:dyDescent="0.45">
      <c r="IA578" s="105"/>
      <c r="IB578" s="86"/>
      <c r="IC578" s="86"/>
      <c r="ID578" s="86"/>
      <c r="IE578" s="86"/>
      <c r="IF578" s="86"/>
      <c r="IG578" s="86"/>
      <c r="IH578" s="86"/>
      <c r="II578" s="86"/>
      <c r="IJ578" s="86"/>
      <c r="IK578" s="86"/>
      <c r="IL578" s="86"/>
      <c r="IM578" s="86"/>
      <c r="IN578" s="86"/>
      <c r="IO578" s="86"/>
      <c r="IP578" s="86"/>
      <c r="IQ578" s="86"/>
      <c r="IR578" s="86"/>
      <c r="IS578" s="86"/>
      <c r="IT578" s="86"/>
      <c r="IU578" s="86"/>
      <c r="IV578" s="106"/>
    </row>
    <row r="579" spans="235:256" ht="15.75" hidden="1" customHeight="1" x14ac:dyDescent="0.45">
      <c r="IA579" s="105"/>
      <c r="IB579" s="86"/>
      <c r="IC579" s="86"/>
      <c r="ID579" s="86"/>
      <c r="IE579" s="86"/>
      <c r="IF579" s="86"/>
      <c r="IG579" s="86"/>
      <c r="IH579" s="86"/>
      <c r="II579" s="86"/>
      <c r="IJ579" s="86"/>
      <c r="IK579" s="86"/>
      <c r="IL579" s="86"/>
      <c r="IM579" s="86"/>
      <c r="IN579" s="86"/>
      <c r="IO579" s="86"/>
      <c r="IP579" s="86"/>
      <c r="IQ579" s="86"/>
      <c r="IR579" s="86"/>
      <c r="IS579" s="86"/>
      <c r="IT579" s="86"/>
      <c r="IU579" s="86"/>
      <c r="IV579" s="106"/>
    </row>
    <row r="580" spans="235:256" ht="15.75" hidden="1" customHeight="1" x14ac:dyDescent="0.45">
      <c r="IA580" s="105"/>
      <c r="IB580" s="86"/>
      <c r="IC580" s="86"/>
      <c r="ID580" s="86"/>
      <c r="IE580" s="86"/>
      <c r="IF580" s="86"/>
      <c r="IG580" s="86"/>
      <c r="IH580" s="86"/>
      <c r="II580" s="86"/>
      <c r="IJ580" s="86"/>
      <c r="IK580" s="86"/>
      <c r="IL580" s="86"/>
      <c r="IM580" s="86"/>
      <c r="IN580" s="86"/>
      <c r="IO580" s="86"/>
      <c r="IP580" s="86"/>
      <c r="IQ580" s="86"/>
      <c r="IR580" s="86"/>
      <c r="IS580" s="86"/>
      <c r="IT580" s="86"/>
      <c r="IU580" s="86"/>
      <c r="IV580" s="106"/>
    </row>
    <row r="581" spans="235:256" ht="15.75" hidden="1" customHeight="1" x14ac:dyDescent="0.45">
      <c r="IA581" s="105"/>
      <c r="IB581" s="86"/>
      <c r="IC581" s="86"/>
      <c r="ID581" s="86"/>
      <c r="IE581" s="86"/>
      <c r="IF581" s="86"/>
      <c r="IG581" s="86"/>
      <c r="IH581" s="86"/>
      <c r="II581" s="86"/>
      <c r="IJ581" s="86"/>
      <c r="IK581" s="86"/>
      <c r="IL581" s="86"/>
      <c r="IM581" s="86"/>
      <c r="IN581" s="86"/>
      <c r="IO581" s="86"/>
      <c r="IP581" s="86"/>
      <c r="IQ581" s="86"/>
      <c r="IR581" s="86"/>
      <c r="IS581" s="86"/>
      <c r="IT581" s="86"/>
      <c r="IU581" s="86"/>
      <c r="IV581" s="106"/>
    </row>
    <row r="582" spans="235:256" ht="15.75" hidden="1" customHeight="1" x14ac:dyDescent="0.45">
      <c r="IA582" s="105"/>
      <c r="IB582" s="86"/>
      <c r="IC582" s="86"/>
      <c r="ID582" s="86"/>
      <c r="IE582" s="86"/>
      <c r="IF582" s="86"/>
      <c r="IG582" s="86"/>
      <c r="IH582" s="86"/>
      <c r="II582" s="86"/>
      <c r="IJ582" s="86"/>
      <c r="IK582" s="86"/>
      <c r="IL582" s="86"/>
      <c r="IM582" s="86"/>
      <c r="IN582" s="86"/>
      <c r="IO582" s="86"/>
      <c r="IP582" s="86"/>
      <c r="IQ582" s="86"/>
      <c r="IR582" s="86"/>
      <c r="IS582" s="86"/>
      <c r="IT582" s="86"/>
      <c r="IU582" s="86"/>
      <c r="IV582" s="106"/>
    </row>
    <row r="583" spans="235:256" ht="15.75" hidden="1" customHeight="1" x14ac:dyDescent="0.45">
      <c r="IA583" s="105"/>
      <c r="IB583" s="86"/>
      <c r="IC583" s="86"/>
      <c r="ID583" s="86"/>
      <c r="IE583" s="86"/>
      <c r="IF583" s="86"/>
      <c r="IG583" s="86"/>
      <c r="IH583" s="86"/>
      <c r="II583" s="86"/>
      <c r="IJ583" s="86"/>
      <c r="IK583" s="86"/>
      <c r="IL583" s="86"/>
      <c r="IM583" s="86"/>
      <c r="IN583" s="86"/>
      <c r="IO583" s="86"/>
      <c r="IP583" s="86"/>
      <c r="IQ583" s="86"/>
      <c r="IR583" s="86"/>
      <c r="IS583" s="86"/>
      <c r="IT583" s="86"/>
      <c r="IU583" s="86"/>
      <c r="IV583" s="106"/>
    </row>
    <row r="584" spans="235:256" ht="15.75" hidden="1" customHeight="1" x14ac:dyDescent="0.45">
      <c r="IA584" s="105"/>
      <c r="IB584" s="86"/>
      <c r="IC584" s="86"/>
      <c r="ID584" s="86"/>
      <c r="IE584" s="86"/>
      <c r="IF584" s="86"/>
      <c r="IG584" s="86"/>
      <c r="IH584" s="86"/>
      <c r="II584" s="86"/>
      <c r="IJ584" s="86"/>
      <c r="IK584" s="86"/>
      <c r="IL584" s="86"/>
      <c r="IM584" s="86"/>
      <c r="IN584" s="86"/>
      <c r="IO584" s="86"/>
      <c r="IP584" s="86"/>
      <c r="IQ584" s="86"/>
      <c r="IR584" s="86"/>
      <c r="IS584" s="86"/>
      <c r="IT584" s="86"/>
      <c r="IU584" s="86"/>
      <c r="IV584" s="106"/>
    </row>
    <row r="585" spans="235:256" ht="15.75" hidden="1" customHeight="1" x14ac:dyDescent="0.45">
      <c r="IA585" s="105"/>
      <c r="IB585" s="86"/>
      <c r="IC585" s="86"/>
      <c r="ID585" s="86"/>
      <c r="IE585" s="86"/>
      <c r="IF585" s="86"/>
      <c r="IG585" s="86"/>
      <c r="IH585" s="86"/>
      <c r="II585" s="86"/>
      <c r="IJ585" s="86"/>
      <c r="IK585" s="86"/>
      <c r="IL585" s="86"/>
      <c r="IM585" s="86"/>
      <c r="IN585" s="86"/>
      <c r="IO585" s="86"/>
      <c r="IP585" s="86"/>
      <c r="IQ585" s="86"/>
      <c r="IR585" s="86"/>
      <c r="IS585" s="86"/>
      <c r="IT585" s="86"/>
      <c r="IU585" s="86"/>
      <c r="IV585" s="106"/>
    </row>
    <row r="586" spans="235:256" ht="15.75" hidden="1" customHeight="1" x14ac:dyDescent="0.45">
      <c r="IA586" s="105"/>
      <c r="IB586" s="86"/>
      <c r="IC586" s="86"/>
      <c r="ID586" s="86"/>
      <c r="IE586" s="86"/>
      <c r="IF586" s="86"/>
      <c r="IG586" s="86"/>
      <c r="IH586" s="86"/>
      <c r="II586" s="86"/>
      <c r="IJ586" s="86"/>
      <c r="IK586" s="86"/>
      <c r="IL586" s="86"/>
      <c r="IM586" s="86"/>
      <c r="IN586" s="86"/>
      <c r="IO586" s="86"/>
      <c r="IP586" s="86"/>
      <c r="IQ586" s="86"/>
      <c r="IR586" s="86"/>
      <c r="IS586" s="86"/>
      <c r="IT586" s="86"/>
      <c r="IU586" s="86"/>
      <c r="IV586" s="106"/>
    </row>
    <row r="587" spans="235:256" ht="15.75" hidden="1" customHeight="1" x14ac:dyDescent="0.45">
      <c r="IA587" s="105"/>
      <c r="IB587" s="86"/>
      <c r="IC587" s="86"/>
      <c r="ID587" s="86"/>
      <c r="IE587" s="86"/>
      <c r="IF587" s="86"/>
      <c r="IG587" s="86"/>
      <c r="IH587" s="86"/>
      <c r="II587" s="86"/>
      <c r="IJ587" s="86"/>
      <c r="IK587" s="86"/>
      <c r="IL587" s="86"/>
      <c r="IM587" s="86"/>
      <c r="IN587" s="86"/>
      <c r="IO587" s="86"/>
      <c r="IP587" s="86"/>
      <c r="IQ587" s="86"/>
      <c r="IR587" s="86"/>
      <c r="IS587" s="86"/>
      <c r="IT587" s="86"/>
      <c r="IU587" s="86"/>
      <c r="IV587" s="106"/>
    </row>
    <row r="588" spans="235:256" ht="15.75" hidden="1" customHeight="1" x14ac:dyDescent="0.45">
      <c r="IA588" s="105"/>
      <c r="IB588" s="86"/>
      <c r="IC588" s="86"/>
      <c r="ID588" s="86"/>
      <c r="IE588" s="86"/>
      <c r="IF588" s="86"/>
      <c r="IG588" s="86"/>
      <c r="IH588" s="86"/>
      <c r="II588" s="86"/>
      <c r="IJ588" s="86"/>
      <c r="IK588" s="86"/>
      <c r="IL588" s="86"/>
      <c r="IM588" s="86"/>
      <c r="IN588" s="86"/>
      <c r="IO588" s="86"/>
      <c r="IP588" s="86"/>
      <c r="IQ588" s="86"/>
      <c r="IR588" s="86"/>
      <c r="IS588" s="86"/>
      <c r="IT588" s="86"/>
      <c r="IU588" s="86"/>
      <c r="IV588" s="106"/>
    </row>
    <row r="589" spans="235:256" ht="15.75" hidden="1" customHeight="1" x14ac:dyDescent="0.45">
      <c r="IA589" s="105"/>
      <c r="IB589" s="86"/>
      <c r="IC589" s="86"/>
      <c r="ID589" s="86"/>
      <c r="IE589" s="86"/>
      <c r="IF589" s="86"/>
      <c r="IG589" s="86"/>
      <c r="IH589" s="86"/>
      <c r="II589" s="86"/>
      <c r="IJ589" s="86"/>
      <c r="IK589" s="86"/>
      <c r="IL589" s="86"/>
      <c r="IM589" s="86"/>
      <c r="IN589" s="86"/>
      <c r="IO589" s="86"/>
      <c r="IP589" s="86"/>
      <c r="IQ589" s="86"/>
      <c r="IR589" s="86"/>
      <c r="IS589" s="86"/>
      <c r="IT589" s="86"/>
      <c r="IU589" s="86"/>
      <c r="IV589" s="106"/>
    </row>
    <row r="590" spans="235:256" ht="15.75" hidden="1" customHeight="1" x14ac:dyDescent="0.45">
      <c r="IA590" s="105"/>
      <c r="IB590" s="86"/>
      <c r="IC590" s="86"/>
      <c r="ID590" s="86"/>
      <c r="IE590" s="86"/>
      <c r="IF590" s="86"/>
      <c r="IG590" s="86"/>
      <c r="IH590" s="86"/>
      <c r="II590" s="86"/>
      <c r="IJ590" s="86"/>
      <c r="IK590" s="86"/>
      <c r="IL590" s="86"/>
      <c r="IM590" s="86"/>
      <c r="IN590" s="86"/>
      <c r="IO590" s="86"/>
      <c r="IP590" s="86"/>
      <c r="IQ590" s="86"/>
      <c r="IR590" s="86"/>
      <c r="IS590" s="86"/>
      <c r="IT590" s="86"/>
      <c r="IU590" s="86"/>
      <c r="IV590" s="106"/>
    </row>
    <row r="591" spans="235:256" ht="15.75" hidden="1" customHeight="1" x14ac:dyDescent="0.45">
      <c r="IA591" s="105"/>
      <c r="IB591" s="86"/>
      <c r="IC591" s="86"/>
      <c r="ID591" s="86"/>
      <c r="IE591" s="86"/>
      <c r="IF591" s="86"/>
      <c r="IG591" s="86"/>
      <c r="IH591" s="86"/>
      <c r="II591" s="86"/>
      <c r="IJ591" s="86"/>
      <c r="IK591" s="86"/>
      <c r="IL591" s="86"/>
      <c r="IM591" s="86"/>
      <c r="IN591" s="86"/>
      <c r="IO591" s="86"/>
      <c r="IP591" s="86"/>
      <c r="IQ591" s="86"/>
      <c r="IR591" s="86"/>
      <c r="IS591" s="86"/>
      <c r="IT591" s="86"/>
      <c r="IU591" s="86"/>
      <c r="IV591" s="106"/>
    </row>
    <row r="592" spans="235:256" ht="15.75" hidden="1" customHeight="1" x14ac:dyDescent="0.45">
      <c r="IA592" s="105"/>
      <c r="IB592" s="86"/>
      <c r="IC592" s="86"/>
      <c r="ID592" s="86"/>
      <c r="IE592" s="86"/>
      <c r="IF592" s="86"/>
      <c r="IG592" s="86"/>
      <c r="IH592" s="86"/>
      <c r="II592" s="86"/>
      <c r="IJ592" s="86"/>
      <c r="IK592" s="86"/>
      <c r="IL592" s="86"/>
      <c r="IM592" s="86"/>
      <c r="IN592" s="86"/>
      <c r="IO592" s="86"/>
      <c r="IP592" s="86"/>
      <c r="IQ592" s="86"/>
      <c r="IR592" s="86"/>
      <c r="IS592" s="86"/>
      <c r="IT592" s="86"/>
      <c r="IU592" s="86"/>
      <c r="IV592" s="106"/>
    </row>
    <row r="593" spans="235:256" ht="15.75" hidden="1" customHeight="1" x14ac:dyDescent="0.45">
      <c r="IA593" s="105"/>
      <c r="IB593" s="86"/>
      <c r="IC593" s="86"/>
      <c r="ID593" s="86"/>
      <c r="IE593" s="86"/>
      <c r="IF593" s="86"/>
      <c r="IG593" s="86"/>
      <c r="IH593" s="86"/>
      <c r="II593" s="86"/>
      <c r="IJ593" s="86"/>
      <c r="IK593" s="86"/>
      <c r="IL593" s="86"/>
      <c r="IM593" s="86"/>
      <c r="IN593" s="86"/>
      <c r="IO593" s="86"/>
      <c r="IP593" s="86"/>
      <c r="IQ593" s="86"/>
      <c r="IR593" s="86"/>
      <c r="IS593" s="86"/>
      <c r="IT593" s="86"/>
      <c r="IU593" s="86"/>
      <c r="IV593" s="106"/>
    </row>
    <row r="594" spans="235:256" ht="15.75" hidden="1" customHeight="1" x14ac:dyDescent="0.45">
      <c r="IA594" s="105"/>
      <c r="IB594" s="86"/>
      <c r="IC594" s="86"/>
      <c r="ID594" s="86"/>
      <c r="IE594" s="86"/>
      <c r="IF594" s="86"/>
      <c r="IG594" s="86"/>
      <c r="IH594" s="86"/>
      <c r="II594" s="86"/>
      <c r="IJ594" s="86"/>
      <c r="IK594" s="86"/>
      <c r="IL594" s="86"/>
      <c r="IM594" s="86"/>
      <c r="IN594" s="86"/>
      <c r="IO594" s="86"/>
      <c r="IP594" s="86"/>
      <c r="IQ594" s="86"/>
      <c r="IR594" s="86"/>
      <c r="IS594" s="86"/>
      <c r="IT594" s="86"/>
      <c r="IU594" s="86"/>
      <c r="IV594" s="106"/>
    </row>
    <row r="595" spans="235:256" ht="15.75" hidden="1" customHeight="1" x14ac:dyDescent="0.45">
      <c r="IA595" s="105"/>
      <c r="IB595" s="86"/>
      <c r="IC595" s="86"/>
      <c r="ID595" s="86"/>
      <c r="IE595" s="86"/>
      <c r="IF595" s="86"/>
      <c r="IG595" s="86"/>
      <c r="IH595" s="86"/>
      <c r="II595" s="86"/>
      <c r="IJ595" s="86"/>
      <c r="IK595" s="86"/>
      <c r="IL595" s="86"/>
      <c r="IM595" s="86"/>
      <c r="IN595" s="86"/>
      <c r="IO595" s="86"/>
      <c r="IP595" s="86"/>
      <c r="IQ595" s="86"/>
      <c r="IR595" s="86"/>
      <c r="IS595" s="86"/>
      <c r="IT595" s="86"/>
      <c r="IU595" s="86"/>
      <c r="IV595" s="106"/>
    </row>
    <row r="596" spans="235:256" ht="15.75" hidden="1" customHeight="1" x14ac:dyDescent="0.45">
      <c r="IA596" s="105"/>
      <c r="IB596" s="86"/>
      <c r="IC596" s="86"/>
      <c r="ID596" s="86"/>
      <c r="IE596" s="86"/>
      <c r="IF596" s="86"/>
      <c r="IG596" s="86"/>
      <c r="IH596" s="86"/>
      <c r="II596" s="86"/>
      <c r="IJ596" s="86"/>
      <c r="IK596" s="86"/>
      <c r="IL596" s="86"/>
      <c r="IM596" s="86"/>
      <c r="IN596" s="86"/>
      <c r="IO596" s="86"/>
      <c r="IP596" s="86"/>
      <c r="IQ596" s="86"/>
      <c r="IR596" s="86"/>
      <c r="IS596" s="86"/>
      <c r="IT596" s="86"/>
      <c r="IU596" s="86"/>
      <c r="IV596" s="106"/>
    </row>
    <row r="597" spans="235:256" ht="15.75" hidden="1" customHeight="1" x14ac:dyDescent="0.45">
      <c r="IA597" s="105"/>
      <c r="IB597" s="86"/>
      <c r="IC597" s="86"/>
      <c r="ID597" s="86"/>
      <c r="IE597" s="86"/>
      <c r="IF597" s="86"/>
      <c r="IG597" s="86"/>
      <c r="IH597" s="86"/>
      <c r="II597" s="86"/>
      <c r="IJ597" s="86"/>
      <c r="IK597" s="86"/>
      <c r="IL597" s="86"/>
      <c r="IM597" s="86"/>
      <c r="IN597" s="86"/>
      <c r="IO597" s="86"/>
      <c r="IP597" s="86"/>
      <c r="IQ597" s="86"/>
      <c r="IR597" s="86"/>
      <c r="IS597" s="86"/>
      <c r="IT597" s="86"/>
      <c r="IU597" s="86"/>
      <c r="IV597" s="106"/>
    </row>
    <row r="598" spans="235:256" ht="15.75" hidden="1" customHeight="1" x14ac:dyDescent="0.45">
      <c r="IA598" s="105"/>
      <c r="IB598" s="86"/>
      <c r="IC598" s="86"/>
      <c r="ID598" s="86"/>
      <c r="IE598" s="86"/>
      <c r="IF598" s="86"/>
      <c r="IG598" s="86"/>
      <c r="IH598" s="86"/>
      <c r="II598" s="86"/>
      <c r="IJ598" s="86"/>
      <c r="IK598" s="86"/>
      <c r="IL598" s="86"/>
      <c r="IM598" s="86"/>
      <c r="IN598" s="86"/>
      <c r="IO598" s="86"/>
      <c r="IP598" s="86"/>
      <c r="IQ598" s="86"/>
      <c r="IR598" s="86"/>
      <c r="IS598" s="86"/>
      <c r="IT598" s="86"/>
      <c r="IU598" s="86"/>
      <c r="IV598" s="106"/>
    </row>
    <row r="599" spans="235:256" ht="15.75" hidden="1" customHeight="1" x14ac:dyDescent="0.45">
      <c r="IA599" s="105"/>
      <c r="IB599" s="86"/>
      <c r="IC599" s="86"/>
      <c r="ID599" s="86"/>
      <c r="IE599" s="86"/>
      <c r="IF599" s="86"/>
      <c r="IG599" s="86"/>
      <c r="IH599" s="86"/>
      <c r="II599" s="86"/>
      <c r="IJ599" s="86"/>
      <c r="IK599" s="86"/>
      <c r="IL599" s="86"/>
      <c r="IM599" s="86"/>
      <c r="IN599" s="86"/>
      <c r="IO599" s="86"/>
      <c r="IP599" s="86"/>
      <c r="IQ599" s="86"/>
      <c r="IR599" s="86"/>
      <c r="IS599" s="86"/>
      <c r="IT599" s="86"/>
      <c r="IU599" s="86"/>
      <c r="IV599" s="106"/>
    </row>
    <row r="600" spans="235:256" ht="15.75" hidden="1" customHeight="1" x14ac:dyDescent="0.45">
      <c r="IA600" s="105"/>
      <c r="IB600" s="86"/>
      <c r="IC600" s="86"/>
      <c r="ID600" s="86"/>
      <c r="IE600" s="86"/>
      <c r="IF600" s="86"/>
      <c r="IG600" s="86"/>
      <c r="IH600" s="86"/>
      <c r="II600" s="86"/>
      <c r="IJ600" s="86"/>
      <c r="IK600" s="86"/>
      <c r="IL600" s="86"/>
      <c r="IM600" s="86"/>
      <c r="IN600" s="86"/>
      <c r="IO600" s="86"/>
      <c r="IP600" s="86"/>
      <c r="IQ600" s="86"/>
      <c r="IR600" s="86"/>
      <c r="IS600" s="86"/>
      <c r="IT600" s="86"/>
      <c r="IU600" s="86"/>
      <c r="IV600" s="106"/>
    </row>
    <row r="601" spans="235:256" ht="15.75" hidden="1" customHeight="1" x14ac:dyDescent="0.45">
      <c r="IA601" s="105"/>
      <c r="IB601" s="86"/>
      <c r="IC601" s="86"/>
      <c r="ID601" s="86"/>
      <c r="IE601" s="86"/>
      <c r="IF601" s="86"/>
      <c r="IG601" s="86"/>
      <c r="IH601" s="86"/>
      <c r="II601" s="86"/>
      <c r="IJ601" s="86"/>
      <c r="IK601" s="86"/>
      <c r="IL601" s="86"/>
      <c r="IM601" s="86"/>
      <c r="IN601" s="86"/>
      <c r="IO601" s="86"/>
      <c r="IP601" s="86"/>
      <c r="IQ601" s="86"/>
      <c r="IR601" s="86"/>
      <c r="IS601" s="86"/>
      <c r="IT601" s="86"/>
      <c r="IU601" s="86"/>
      <c r="IV601" s="106"/>
    </row>
    <row r="602" spans="235:256" ht="15.75" hidden="1" customHeight="1" x14ac:dyDescent="0.45">
      <c r="IA602" s="105"/>
      <c r="IB602" s="86"/>
      <c r="IC602" s="86"/>
      <c r="ID602" s="86"/>
      <c r="IE602" s="86"/>
      <c r="IF602" s="86"/>
      <c r="IG602" s="86"/>
      <c r="IH602" s="86"/>
      <c r="II602" s="86"/>
      <c r="IJ602" s="86"/>
      <c r="IK602" s="86"/>
      <c r="IL602" s="86"/>
      <c r="IM602" s="86"/>
      <c r="IN602" s="86"/>
      <c r="IO602" s="86"/>
      <c r="IP602" s="86"/>
      <c r="IQ602" s="86"/>
      <c r="IR602" s="86"/>
      <c r="IS602" s="86"/>
      <c r="IT602" s="86"/>
      <c r="IU602" s="86"/>
      <c r="IV602" s="106"/>
    </row>
    <row r="603" spans="235:256" ht="15.75" hidden="1" customHeight="1" x14ac:dyDescent="0.45">
      <c r="IA603" s="105"/>
      <c r="IB603" s="86"/>
      <c r="IC603" s="86"/>
      <c r="ID603" s="86"/>
      <c r="IE603" s="86"/>
      <c r="IF603" s="86"/>
      <c r="IG603" s="86"/>
      <c r="IH603" s="86"/>
      <c r="II603" s="86"/>
      <c r="IJ603" s="86"/>
      <c r="IK603" s="86"/>
      <c r="IL603" s="86"/>
      <c r="IM603" s="86"/>
      <c r="IN603" s="86"/>
      <c r="IO603" s="86"/>
      <c r="IP603" s="86"/>
      <c r="IQ603" s="86"/>
      <c r="IR603" s="86"/>
      <c r="IS603" s="86"/>
      <c r="IT603" s="86"/>
      <c r="IU603" s="86"/>
      <c r="IV603" s="106"/>
    </row>
    <row r="604" spans="235:256" ht="15.75" hidden="1" customHeight="1" x14ac:dyDescent="0.45">
      <c r="IA604" s="105"/>
      <c r="IB604" s="86"/>
      <c r="IC604" s="86"/>
      <c r="ID604" s="86"/>
      <c r="IE604" s="86"/>
      <c r="IF604" s="86"/>
      <c r="IG604" s="86"/>
      <c r="IH604" s="86"/>
      <c r="II604" s="86"/>
      <c r="IJ604" s="86"/>
      <c r="IK604" s="86"/>
      <c r="IL604" s="86"/>
      <c r="IM604" s="86"/>
      <c r="IN604" s="86"/>
      <c r="IO604" s="86"/>
      <c r="IP604" s="86"/>
      <c r="IQ604" s="86"/>
      <c r="IR604" s="86"/>
      <c r="IS604" s="86"/>
      <c r="IT604" s="86"/>
      <c r="IU604" s="86"/>
      <c r="IV604" s="106"/>
    </row>
    <row r="605" spans="235:256" ht="15.75" hidden="1" customHeight="1" x14ac:dyDescent="0.45">
      <c r="IA605" s="105"/>
      <c r="IB605" s="86"/>
      <c r="IC605" s="86"/>
      <c r="ID605" s="86"/>
      <c r="IE605" s="86"/>
      <c r="IF605" s="86"/>
      <c r="IG605" s="86"/>
      <c r="IH605" s="86"/>
      <c r="II605" s="86"/>
      <c r="IJ605" s="86"/>
      <c r="IK605" s="86"/>
      <c r="IL605" s="86"/>
      <c r="IM605" s="86"/>
      <c r="IN605" s="86"/>
      <c r="IO605" s="86"/>
      <c r="IP605" s="86"/>
      <c r="IQ605" s="86"/>
      <c r="IR605" s="86"/>
      <c r="IS605" s="86"/>
      <c r="IT605" s="86"/>
      <c r="IU605" s="86"/>
      <c r="IV605" s="106"/>
    </row>
    <row r="606" spans="235:256" ht="15.75" hidden="1" customHeight="1" thickBot="1" x14ac:dyDescent="0.5">
      <c r="IA606" s="105"/>
      <c r="IB606" s="86"/>
      <c r="IC606" s="86"/>
      <c r="ID606" s="86"/>
      <c r="IE606" s="86"/>
      <c r="IF606" s="86"/>
      <c r="IG606" s="86"/>
      <c r="IH606" s="86"/>
      <c r="II606" s="86"/>
      <c r="IJ606" s="86"/>
      <c r="IK606" s="86"/>
      <c r="IL606" s="86"/>
      <c r="IM606" s="86"/>
      <c r="IN606" s="86"/>
      <c r="IO606" s="86"/>
      <c r="IP606" s="86"/>
      <c r="IQ606" s="86"/>
      <c r="IR606" s="86"/>
      <c r="IS606" s="86"/>
      <c r="IT606" s="86"/>
      <c r="IU606" s="86"/>
      <c r="IV606" s="106"/>
    </row>
    <row r="607" spans="235:256" ht="15.75" hidden="1" customHeight="1" x14ac:dyDescent="0.45">
      <c r="IA607" s="145"/>
      <c r="IB607" s="110"/>
      <c r="IC607" s="110"/>
      <c r="ID607" s="110"/>
      <c r="IE607" s="110"/>
      <c r="IF607" s="110"/>
      <c r="IG607" s="110"/>
      <c r="IH607" s="110"/>
      <c r="II607" s="110"/>
      <c r="IJ607" s="110"/>
      <c r="IK607" s="110"/>
      <c r="IL607" s="110"/>
      <c r="IM607" s="110"/>
      <c r="IN607" s="110"/>
      <c r="IO607" s="110"/>
      <c r="IP607" s="110"/>
      <c r="IQ607" s="110"/>
      <c r="IR607" s="110"/>
      <c r="IS607" s="110"/>
      <c r="IT607" s="110"/>
      <c r="IU607" s="111"/>
      <c r="IV607" s="106"/>
    </row>
    <row r="608" spans="235:256" ht="15.75" hidden="1" customHeight="1" x14ac:dyDescent="0.45">
      <c r="IA608" s="105"/>
      <c r="IB608" s="86"/>
      <c r="IC608" s="86"/>
      <c r="ID608" s="86"/>
      <c r="IE608" s="86"/>
      <c r="IF608" s="86"/>
      <c r="IG608" s="86"/>
      <c r="IH608" s="86"/>
      <c r="II608" s="86"/>
      <c r="IJ608" s="86"/>
      <c r="IK608" s="86"/>
      <c r="IL608" s="86"/>
      <c r="IM608" s="86"/>
      <c r="IN608" s="86"/>
      <c r="IO608" s="86"/>
      <c r="IP608" s="86"/>
      <c r="IQ608" s="86"/>
      <c r="IR608" s="86"/>
      <c r="IS608" s="86"/>
      <c r="IT608" s="86"/>
      <c r="IU608" s="106"/>
      <c r="IV608" s="106"/>
    </row>
    <row r="609" spans="235:256" ht="15.75" hidden="1" customHeight="1" x14ac:dyDescent="0.45">
      <c r="IA609" s="105"/>
      <c r="IB609" s="86"/>
      <c r="IC609" s="86"/>
      <c r="ID609" s="86"/>
      <c r="IE609" s="86"/>
      <c r="IF609" s="86"/>
      <c r="IG609" s="86"/>
      <c r="IH609" s="86"/>
      <c r="II609" s="86"/>
      <c r="IJ609" s="86"/>
      <c r="IK609" s="86"/>
      <c r="IL609" s="86"/>
      <c r="IM609" s="86"/>
      <c r="IN609" s="86"/>
      <c r="IO609" s="86"/>
      <c r="IP609" s="86"/>
      <c r="IQ609" s="86"/>
      <c r="IR609" s="86"/>
      <c r="IS609" s="86"/>
      <c r="IT609" s="86"/>
      <c r="IU609" s="106"/>
      <c r="IV609" s="106"/>
    </row>
    <row r="610" spans="235:256" ht="15.75" hidden="1" customHeight="1" x14ac:dyDescent="0.45">
      <c r="IA610" s="105"/>
      <c r="IB610" s="86"/>
      <c r="IC610" s="86"/>
      <c r="ID610" s="86"/>
      <c r="IE610" s="86"/>
      <c r="IF610" s="86"/>
      <c r="IG610" s="86"/>
      <c r="IH610" s="86"/>
      <c r="II610" s="86"/>
      <c r="IJ610" s="86"/>
      <c r="IK610" s="86"/>
      <c r="IL610" s="86"/>
      <c r="IM610" s="86"/>
      <c r="IN610" s="86"/>
      <c r="IO610" s="86"/>
      <c r="IP610" s="86"/>
      <c r="IQ610" s="86"/>
      <c r="IR610" s="86"/>
      <c r="IS610" s="86"/>
      <c r="IT610" s="86"/>
      <c r="IU610" s="106"/>
      <c r="IV610" s="106"/>
    </row>
    <row r="611" spans="235:256" ht="15.75" hidden="1" customHeight="1" x14ac:dyDescent="0.45">
      <c r="IA611" s="105"/>
      <c r="IB611" s="86"/>
      <c r="IC611" s="86"/>
      <c r="ID611" s="86"/>
      <c r="IE611" s="86"/>
      <c r="IF611" s="86"/>
      <c r="IG611" s="86"/>
      <c r="IH611" s="86"/>
      <c r="II611" s="86"/>
      <c r="IJ611" s="86"/>
      <c r="IK611" s="86"/>
      <c r="IL611" s="86"/>
      <c r="IM611" s="86"/>
      <c r="IN611" s="86"/>
      <c r="IO611" s="86"/>
      <c r="IP611" s="86"/>
      <c r="IQ611" s="86"/>
      <c r="IR611" s="86"/>
      <c r="IS611" s="86"/>
      <c r="IT611" s="86"/>
      <c r="IU611" s="106"/>
      <c r="IV611" s="106"/>
    </row>
    <row r="612" spans="235:256" ht="15.75" hidden="1" customHeight="1" x14ac:dyDescent="0.45">
      <c r="IA612" s="105"/>
      <c r="IB612" s="86"/>
      <c r="IC612" s="148" t="s">
        <v>486</v>
      </c>
      <c r="ID612" s="709" t="s">
        <v>488</v>
      </c>
      <c r="IE612" s="709"/>
      <c r="IF612" s="709" t="s">
        <v>489</v>
      </c>
      <c r="IG612" s="709"/>
      <c r="IH612" s="709" t="s">
        <v>490</v>
      </c>
      <c r="II612" s="709"/>
      <c r="IJ612" s="709" t="s">
        <v>621</v>
      </c>
      <c r="IK612" s="709"/>
      <c r="IL612" s="709"/>
      <c r="IM612" s="709" t="s">
        <v>491</v>
      </c>
      <c r="IN612" s="709"/>
      <c r="IO612" s="709"/>
      <c r="IP612" s="709" t="s">
        <v>492</v>
      </c>
      <c r="IQ612" s="709"/>
      <c r="IR612" s="86"/>
      <c r="IS612" s="86"/>
      <c r="IT612" s="86"/>
      <c r="IU612" s="106"/>
      <c r="IV612" s="106"/>
    </row>
    <row r="613" spans="235:256" ht="15.75" hidden="1" customHeight="1" x14ac:dyDescent="0.45">
      <c r="IA613" s="105"/>
      <c r="IB613" s="86"/>
      <c r="IC613" s="148" t="s">
        <v>487</v>
      </c>
      <c r="ID613" s="709">
        <f>IF(EX113=1,"OK",1)</f>
        <v>1</v>
      </c>
      <c r="IE613" s="709"/>
      <c r="IF613" s="709">
        <f>IF(FB130=0,"OK",FB130)</f>
        <v>6</v>
      </c>
      <c r="IG613" s="709"/>
      <c r="IH613" s="709">
        <f>IF(FB142=0,"OK",FB142)</f>
        <v>5</v>
      </c>
      <c r="II613" s="709"/>
      <c r="IJ613" s="709">
        <f>IF(DA253=1,"OK",FH130)</f>
        <v>5</v>
      </c>
      <c r="IK613" s="709"/>
      <c r="IL613" s="709"/>
      <c r="IM613" s="709">
        <f>IF(DA254=1,"OK",FH146)</f>
        <v>4</v>
      </c>
      <c r="IN613" s="709"/>
      <c r="IO613" s="709"/>
      <c r="IP613" s="709">
        <f>IF(FB275=0,"OK",FB275)</f>
        <v>1</v>
      </c>
      <c r="IQ613" s="709"/>
      <c r="IR613" s="86"/>
      <c r="IS613" s="86"/>
      <c r="IT613" s="86">
        <f>SUM(ID613:IQ613)</f>
        <v>22</v>
      </c>
      <c r="IU613" s="106"/>
      <c r="IV613" s="106"/>
    </row>
    <row r="614" spans="235:256" ht="10.5" hidden="1" customHeight="1" x14ac:dyDescent="0.45">
      <c r="IA614" s="105"/>
      <c r="IB614" s="86"/>
      <c r="IC614" s="709" t="s">
        <v>493</v>
      </c>
      <c r="ID614" s="710">
        <f>DS390</f>
        <v>0</v>
      </c>
      <c r="IE614" s="710"/>
      <c r="IF614" s="711" t="str">
        <f>IF(IT613&gt;3,IF626,IF(IT613&gt;0,IF618&amp;IT613&amp;IF620,IF(AND(IT613=0,ID614=0),IF628,IF622&amp;DS35&amp;IF624)))</f>
        <v>各項目入力をお願い致します。</v>
      </c>
      <c r="IG614" s="711"/>
      <c r="IH614" s="711"/>
      <c r="II614" s="711"/>
      <c r="IJ614" s="711"/>
      <c r="IK614" s="711"/>
      <c r="IL614" s="711"/>
      <c r="IM614" s="711"/>
      <c r="IN614" s="711"/>
      <c r="IO614" s="711"/>
      <c r="IP614" s="711"/>
      <c r="IQ614" s="711"/>
      <c r="IR614" s="86"/>
      <c r="IS614" s="86"/>
      <c r="IT614" s="86"/>
      <c r="IU614" s="106"/>
      <c r="IV614" s="106"/>
    </row>
    <row r="615" spans="235:256" ht="13.65" hidden="1" customHeight="1" x14ac:dyDescent="0.45">
      <c r="IA615" s="105"/>
      <c r="IB615" s="86"/>
      <c r="IC615" s="709"/>
      <c r="ID615" s="710"/>
      <c r="IE615" s="710"/>
      <c r="IF615" s="711"/>
      <c r="IG615" s="711"/>
      <c r="IH615" s="711"/>
      <c r="II615" s="711"/>
      <c r="IJ615" s="711"/>
      <c r="IK615" s="711"/>
      <c r="IL615" s="711"/>
      <c r="IM615" s="711"/>
      <c r="IN615" s="711"/>
      <c r="IO615" s="711"/>
      <c r="IP615" s="711"/>
      <c r="IQ615" s="711"/>
      <c r="IR615" s="86"/>
      <c r="IS615" s="86"/>
      <c r="IT615" s="86"/>
      <c r="IU615" s="106"/>
      <c r="IV615" s="106"/>
    </row>
    <row r="616" spans="235:256" ht="15.75" hidden="1" customHeight="1" x14ac:dyDescent="0.45">
      <c r="IA616" s="105"/>
      <c r="IB616" s="86"/>
      <c r="IC616" s="86"/>
      <c r="ID616" s="86"/>
      <c r="IE616" s="86"/>
      <c r="IF616" s="86"/>
      <c r="IG616" s="86"/>
      <c r="IH616" s="86"/>
      <c r="II616" s="86"/>
      <c r="IJ616" s="86"/>
      <c r="IK616" s="86"/>
      <c r="IL616" s="86"/>
      <c r="IM616" s="86"/>
      <c r="IN616" s="86"/>
      <c r="IO616" s="86"/>
      <c r="IP616" s="86"/>
      <c r="IQ616" s="86"/>
      <c r="IR616" s="86"/>
      <c r="IS616" s="86"/>
      <c r="IT616" s="86"/>
      <c r="IU616" s="106"/>
      <c r="IV616" s="106"/>
    </row>
    <row r="617" spans="235:256" ht="15.75" hidden="1" customHeight="1" x14ac:dyDescent="0.45">
      <c r="IA617" s="105"/>
      <c r="IB617" s="86"/>
      <c r="IC617" s="86"/>
      <c r="ID617" s="86"/>
      <c r="IE617" s="86"/>
      <c r="IF617" s="86"/>
      <c r="IG617" s="86"/>
      <c r="IH617" s="86"/>
      <c r="II617" s="86"/>
      <c r="IJ617" s="86"/>
      <c r="IK617" s="86"/>
      <c r="IL617" s="86"/>
      <c r="IM617" s="86"/>
      <c r="IN617" s="86"/>
      <c r="IO617" s="86"/>
      <c r="IP617" s="86"/>
      <c r="IQ617" s="86"/>
      <c r="IR617" s="86"/>
      <c r="IS617" s="86"/>
      <c r="IT617" s="86"/>
      <c r="IU617" s="106"/>
      <c r="IV617" s="106"/>
    </row>
    <row r="618" spans="235:256" ht="15.75" hidden="1" customHeight="1" x14ac:dyDescent="0.45">
      <c r="IA618" s="105"/>
      <c r="IB618" s="86"/>
      <c r="IC618" s="86"/>
      <c r="ID618" s="86"/>
      <c r="IE618" s="102"/>
      <c r="IF618" s="533" t="s">
        <v>498</v>
      </c>
      <c r="IG618" s="533"/>
      <c r="IH618" s="533"/>
      <c r="II618" s="533"/>
      <c r="IJ618" s="533"/>
      <c r="IK618" s="533"/>
      <c r="IL618" s="533"/>
      <c r="IM618" s="533"/>
      <c r="IN618" s="533"/>
      <c r="IO618" s="533"/>
      <c r="IP618" s="533"/>
      <c r="IQ618" s="533"/>
      <c r="IR618" s="86"/>
      <c r="IS618" s="86"/>
      <c r="IT618" s="86"/>
      <c r="IU618" s="106"/>
      <c r="IV618" s="106"/>
    </row>
    <row r="619" spans="235:256" ht="15.75" hidden="1" customHeight="1" x14ac:dyDescent="0.45">
      <c r="IA619" s="105"/>
      <c r="IB619" s="86"/>
      <c r="IC619" s="86"/>
      <c r="ID619" s="86"/>
      <c r="IE619" s="146"/>
      <c r="IF619" s="533"/>
      <c r="IG619" s="533"/>
      <c r="IH619" s="533"/>
      <c r="II619" s="533"/>
      <c r="IJ619" s="533"/>
      <c r="IK619" s="533"/>
      <c r="IL619" s="533"/>
      <c r="IM619" s="533"/>
      <c r="IN619" s="533"/>
      <c r="IO619" s="533"/>
      <c r="IP619" s="533"/>
      <c r="IQ619" s="533"/>
      <c r="IR619" s="86"/>
      <c r="IS619" s="86"/>
      <c r="IT619" s="86"/>
      <c r="IU619" s="106"/>
      <c r="IV619" s="106"/>
    </row>
    <row r="620" spans="235:256" ht="15.75" hidden="1" customHeight="1" x14ac:dyDescent="0.45">
      <c r="IA620" s="105"/>
      <c r="IB620" s="86"/>
      <c r="IC620" s="86"/>
      <c r="ID620" s="86"/>
      <c r="IE620" s="146"/>
      <c r="IF620" s="533" t="s">
        <v>499</v>
      </c>
      <c r="IG620" s="533"/>
      <c r="IH620" s="533"/>
      <c r="II620" s="533"/>
      <c r="IJ620" s="533"/>
      <c r="IK620" s="533"/>
      <c r="IL620" s="533"/>
      <c r="IM620" s="533"/>
      <c r="IN620" s="533"/>
      <c r="IO620" s="533"/>
      <c r="IP620" s="533"/>
      <c r="IQ620" s="533"/>
      <c r="IR620" s="86"/>
      <c r="IS620" s="86"/>
      <c r="IT620" s="86"/>
      <c r="IU620" s="106"/>
      <c r="IV620" s="106"/>
    </row>
    <row r="621" spans="235:256" ht="15.75" hidden="1" customHeight="1" x14ac:dyDescent="0.45">
      <c r="IA621" s="105"/>
      <c r="IB621" s="86"/>
      <c r="IC621" s="86"/>
      <c r="ID621" s="86"/>
      <c r="IE621" s="147"/>
      <c r="IF621" s="533"/>
      <c r="IG621" s="533"/>
      <c r="IH621" s="533"/>
      <c r="II621" s="533"/>
      <c r="IJ621" s="533"/>
      <c r="IK621" s="533"/>
      <c r="IL621" s="533"/>
      <c r="IM621" s="533"/>
      <c r="IN621" s="533"/>
      <c r="IO621" s="533"/>
      <c r="IP621" s="533"/>
      <c r="IQ621" s="533"/>
      <c r="IR621" s="86"/>
      <c r="IS621" s="86"/>
      <c r="IT621" s="86"/>
      <c r="IU621" s="106"/>
      <c r="IV621" s="106"/>
    </row>
    <row r="622" spans="235:256" ht="15.75" hidden="1" customHeight="1" x14ac:dyDescent="0.45">
      <c r="IA622" s="105"/>
      <c r="IB622" s="86"/>
      <c r="IC622" s="86"/>
      <c r="ID622" s="86"/>
      <c r="IE622" s="86"/>
      <c r="IF622" s="533" t="s">
        <v>495</v>
      </c>
      <c r="IG622" s="533"/>
      <c r="IH622" s="533"/>
      <c r="II622" s="533"/>
      <c r="IJ622" s="533"/>
      <c r="IK622" s="533"/>
      <c r="IL622" s="533"/>
      <c r="IM622" s="533"/>
      <c r="IN622" s="533"/>
      <c r="IO622" s="533"/>
      <c r="IP622" s="533"/>
      <c r="IQ622" s="533"/>
      <c r="IR622" s="86"/>
      <c r="IS622" s="86"/>
      <c r="IT622" s="86"/>
      <c r="IU622" s="106"/>
      <c r="IV622" s="106"/>
    </row>
    <row r="623" spans="235:256" ht="15.75" hidden="1" customHeight="1" x14ac:dyDescent="0.45">
      <c r="IA623" s="105"/>
      <c r="IB623" s="86"/>
      <c r="IC623" s="86"/>
      <c r="ID623" s="86"/>
      <c r="IE623" s="86"/>
      <c r="IF623" s="533"/>
      <c r="IG623" s="533"/>
      <c r="IH623" s="533"/>
      <c r="II623" s="533"/>
      <c r="IJ623" s="533"/>
      <c r="IK623" s="533"/>
      <c r="IL623" s="533"/>
      <c r="IM623" s="533"/>
      <c r="IN623" s="533"/>
      <c r="IO623" s="533"/>
      <c r="IP623" s="533"/>
      <c r="IQ623" s="533"/>
      <c r="IR623" s="86"/>
      <c r="IS623" s="86"/>
      <c r="IT623" s="86"/>
      <c r="IU623" s="106"/>
      <c r="IV623" s="106"/>
    </row>
    <row r="624" spans="235:256" ht="15.75" hidden="1" customHeight="1" x14ac:dyDescent="0.45">
      <c r="IA624" s="105"/>
      <c r="IB624" s="86"/>
      <c r="IC624" s="86"/>
      <c r="ID624" s="86"/>
      <c r="IE624" s="86"/>
      <c r="IF624" s="533" t="s">
        <v>500</v>
      </c>
      <c r="IG624" s="533"/>
      <c r="IH624" s="533"/>
      <c r="II624" s="533"/>
      <c r="IJ624" s="533"/>
      <c r="IK624" s="533"/>
      <c r="IL624" s="533"/>
      <c r="IM624" s="533"/>
      <c r="IN624" s="533"/>
      <c r="IO624" s="533"/>
      <c r="IP624" s="533"/>
      <c r="IQ624" s="533"/>
      <c r="IR624" s="86"/>
      <c r="IS624" s="86"/>
      <c r="IT624" s="86"/>
      <c r="IU624" s="106"/>
      <c r="IV624" s="106"/>
    </row>
    <row r="625" spans="235:256" ht="15.75" hidden="1" customHeight="1" x14ac:dyDescent="0.45">
      <c r="IA625" s="105"/>
      <c r="IB625" s="86"/>
      <c r="IC625" s="86"/>
      <c r="ID625" s="86"/>
      <c r="IE625" s="86"/>
      <c r="IF625" s="533"/>
      <c r="IG625" s="533"/>
      <c r="IH625" s="533"/>
      <c r="II625" s="533"/>
      <c r="IJ625" s="533"/>
      <c r="IK625" s="533"/>
      <c r="IL625" s="533"/>
      <c r="IM625" s="533"/>
      <c r="IN625" s="533"/>
      <c r="IO625" s="533"/>
      <c r="IP625" s="533"/>
      <c r="IQ625" s="533"/>
      <c r="IR625" s="86"/>
      <c r="IS625" s="86"/>
      <c r="IT625" s="86"/>
      <c r="IU625" s="106"/>
      <c r="IV625" s="106"/>
    </row>
    <row r="626" spans="235:256" ht="15.75" hidden="1" customHeight="1" x14ac:dyDescent="0.45">
      <c r="IA626" s="105"/>
      <c r="IB626" s="86"/>
      <c r="IC626" s="86"/>
      <c r="ID626" s="86"/>
      <c r="IE626" s="102"/>
      <c r="IF626" s="533" t="s">
        <v>496</v>
      </c>
      <c r="IG626" s="533"/>
      <c r="IH626" s="533"/>
      <c r="II626" s="533"/>
      <c r="IJ626" s="533"/>
      <c r="IK626" s="533"/>
      <c r="IL626" s="533"/>
      <c r="IM626" s="533"/>
      <c r="IN626" s="533"/>
      <c r="IO626" s="533"/>
      <c r="IP626" s="533"/>
      <c r="IQ626" s="533"/>
      <c r="IR626" s="86"/>
      <c r="IS626" s="86"/>
      <c r="IT626" s="86"/>
      <c r="IU626" s="106"/>
      <c r="IV626" s="106"/>
    </row>
    <row r="627" spans="235:256" ht="15.75" hidden="1" customHeight="1" x14ac:dyDescent="0.45">
      <c r="IA627" s="105"/>
      <c r="IB627" s="86"/>
      <c r="IC627" s="86"/>
      <c r="ID627" s="86"/>
      <c r="IE627" s="147"/>
      <c r="IF627" s="533"/>
      <c r="IG627" s="533"/>
      <c r="IH627" s="533"/>
      <c r="II627" s="533"/>
      <c r="IJ627" s="533"/>
      <c r="IK627" s="533"/>
      <c r="IL627" s="533"/>
      <c r="IM627" s="533"/>
      <c r="IN627" s="533"/>
      <c r="IO627" s="533"/>
      <c r="IP627" s="533"/>
      <c r="IQ627" s="533"/>
      <c r="IR627" s="86"/>
      <c r="IS627" s="86"/>
      <c r="IT627" s="86"/>
      <c r="IU627" s="106"/>
      <c r="IV627" s="106"/>
    </row>
    <row r="628" spans="235:256" ht="15.75" hidden="1" customHeight="1" x14ac:dyDescent="0.45">
      <c r="IA628" s="105"/>
      <c r="IB628" s="86"/>
      <c r="IC628" s="86"/>
      <c r="ID628" s="86"/>
      <c r="IE628" s="102"/>
      <c r="IF628" s="533" t="s">
        <v>497</v>
      </c>
      <c r="IG628" s="533"/>
      <c r="IH628" s="533"/>
      <c r="II628" s="533"/>
      <c r="IJ628" s="533"/>
      <c r="IK628" s="533"/>
      <c r="IL628" s="533"/>
      <c r="IM628" s="533"/>
      <c r="IN628" s="533"/>
      <c r="IO628" s="533"/>
      <c r="IP628" s="533"/>
      <c r="IQ628" s="533"/>
      <c r="IR628" s="86"/>
      <c r="IS628" s="86"/>
      <c r="IT628" s="86"/>
      <c r="IU628" s="106"/>
      <c r="IV628" s="106"/>
    </row>
    <row r="629" spans="235:256" ht="15.75" hidden="1" customHeight="1" x14ac:dyDescent="0.45">
      <c r="IA629" s="105"/>
      <c r="IB629" s="86"/>
      <c r="IC629" s="86"/>
      <c r="ID629" s="86"/>
      <c r="IE629" s="147"/>
      <c r="IF629" s="533"/>
      <c r="IG629" s="533"/>
      <c r="IH629" s="533"/>
      <c r="II629" s="533"/>
      <c r="IJ629" s="533"/>
      <c r="IK629" s="533"/>
      <c r="IL629" s="533"/>
      <c r="IM629" s="533"/>
      <c r="IN629" s="533"/>
      <c r="IO629" s="533"/>
      <c r="IP629" s="533"/>
      <c r="IQ629" s="533"/>
      <c r="IR629" s="86"/>
      <c r="IS629" s="86"/>
      <c r="IT629" s="86"/>
      <c r="IU629" s="106"/>
      <c r="IV629" s="106"/>
    </row>
    <row r="630" spans="235:256" ht="15.75" hidden="1" customHeight="1" thickBot="1" x14ac:dyDescent="0.5">
      <c r="IA630" s="47"/>
      <c r="IB630" s="17"/>
      <c r="IC630" s="17"/>
      <c r="ID630" s="17"/>
      <c r="IE630" s="17"/>
      <c r="IF630" s="17"/>
      <c r="IG630" s="17"/>
      <c r="IH630" s="17"/>
      <c r="II630" s="17"/>
      <c r="IJ630" s="17"/>
      <c r="IK630" s="17"/>
      <c r="IL630" s="17"/>
      <c r="IM630" s="17"/>
      <c r="IN630" s="17"/>
      <c r="IO630" s="17"/>
      <c r="IP630" s="17"/>
      <c r="IQ630" s="17"/>
      <c r="IR630" s="17"/>
      <c r="IS630" s="17"/>
      <c r="IT630" s="17"/>
      <c r="IU630" s="29"/>
      <c r="IV630" s="106"/>
    </row>
    <row r="631" spans="235:256" ht="15.75" hidden="1" customHeight="1" x14ac:dyDescent="0.45">
      <c r="IA631" s="105"/>
      <c r="IB631" s="86"/>
      <c r="IC631" s="86"/>
      <c r="ID631" s="86"/>
      <c r="IE631" s="86"/>
      <c r="IF631" s="86"/>
      <c r="IG631" s="86"/>
      <c r="IH631" s="86"/>
      <c r="II631" s="86"/>
      <c r="IJ631" s="86"/>
      <c r="IK631" s="86"/>
      <c r="IL631" s="86"/>
      <c r="IM631" s="86"/>
      <c r="IN631" s="86"/>
      <c r="IO631" s="86"/>
      <c r="IP631" s="86"/>
      <c r="IQ631" s="86"/>
      <c r="IR631" s="86"/>
      <c r="IS631" s="86"/>
      <c r="IT631" s="86"/>
      <c r="IU631" s="86"/>
      <c r="IV631" s="106"/>
    </row>
    <row r="632" spans="235:256" ht="15.75" hidden="1" customHeight="1" x14ac:dyDescent="0.45">
      <c r="IA632" s="105"/>
      <c r="IB632" s="86"/>
      <c r="IC632" s="86"/>
      <c r="ID632" s="86"/>
      <c r="IE632" s="86"/>
      <c r="IF632" s="86"/>
      <c r="IG632" s="86"/>
      <c r="IH632" s="86"/>
      <c r="II632" s="86"/>
      <c r="IJ632" s="86"/>
      <c r="IK632" s="86"/>
      <c r="IL632" s="86"/>
      <c r="IM632" s="86"/>
      <c r="IN632" s="86"/>
      <c r="IO632" s="86"/>
      <c r="IP632" s="86"/>
      <c r="IQ632" s="86"/>
      <c r="IR632" s="86"/>
      <c r="IS632" s="86"/>
      <c r="IT632" s="86"/>
      <c r="IU632" s="86"/>
      <c r="IV632" s="106"/>
    </row>
    <row r="633" spans="235:256" ht="15.75" hidden="1" customHeight="1" thickBot="1" x14ac:dyDescent="0.5">
      <c r="IA633" s="47"/>
      <c r="IB633" s="17"/>
      <c r="IC633" s="17"/>
      <c r="ID633" s="17"/>
      <c r="IE633" s="17"/>
      <c r="IF633" s="17"/>
      <c r="IG633" s="17"/>
      <c r="IH633" s="17"/>
      <c r="II633" s="17"/>
      <c r="IJ633" s="17"/>
      <c r="IK633" s="17"/>
      <c r="IL633" s="17"/>
      <c r="IM633" s="17"/>
      <c r="IN633" s="17"/>
      <c r="IO633" s="17"/>
      <c r="IP633" s="17"/>
      <c r="IQ633" s="17"/>
      <c r="IR633" s="17"/>
      <c r="IS633" s="17"/>
      <c r="IT633" s="17"/>
      <c r="IU633" s="17"/>
      <c r="IV633" s="29"/>
    </row>
    <row r="634" spans="235:256" ht="15.75" hidden="1" customHeight="1" x14ac:dyDescent="0.45"/>
    <row r="635" spans="235:256" ht="15.75" hidden="1" customHeight="1" x14ac:dyDescent="0.45"/>
    <row r="636" spans="235:256" ht="15.75" hidden="1" customHeight="1" x14ac:dyDescent="0.45"/>
    <row r="637" spans="235:256" ht="15.75" hidden="1" customHeight="1" x14ac:dyDescent="0.45"/>
    <row r="638" spans="235:256" ht="15.75" hidden="1" customHeight="1" x14ac:dyDescent="0.45"/>
    <row r="639" spans="235:256" ht="15.75" hidden="1" customHeight="1" x14ac:dyDescent="0.45"/>
    <row r="640" spans="235:256" ht="15.75" hidden="1" customHeight="1" x14ac:dyDescent="0.45"/>
    <row r="641" ht="15.75" hidden="1" customHeight="1" x14ac:dyDescent="0.45"/>
    <row r="642" ht="15.75" hidden="1" customHeight="1" x14ac:dyDescent="0.45"/>
    <row r="643" ht="15.75" hidden="1" customHeight="1" x14ac:dyDescent="0.45"/>
    <row r="644" ht="15.75" hidden="1" customHeight="1" x14ac:dyDescent="0.45"/>
    <row r="645" ht="15.75" hidden="1" customHeight="1" x14ac:dyDescent="0.45"/>
    <row r="646" ht="15.75" hidden="1" customHeight="1" x14ac:dyDescent="0.45"/>
    <row r="647" ht="15.75" hidden="1" customHeight="1" x14ac:dyDescent="0.45"/>
    <row r="648" ht="15.75" hidden="1" customHeight="1" x14ac:dyDescent="0.45"/>
    <row r="649" ht="15.75" hidden="1" customHeight="1" x14ac:dyDescent="0.45"/>
    <row r="650" ht="15.75" hidden="1" customHeight="1" x14ac:dyDescent="0.45"/>
    <row r="651" ht="15.75" hidden="1" customHeight="1" x14ac:dyDescent="0.45"/>
    <row r="652" ht="15.75" hidden="1" customHeight="1" x14ac:dyDescent="0.45"/>
    <row r="653" ht="15.75" hidden="1" customHeight="1" x14ac:dyDescent="0.45"/>
    <row r="654" ht="15.75" hidden="1" customHeight="1" x14ac:dyDescent="0.45"/>
    <row r="655" ht="15.75" hidden="1" customHeight="1" x14ac:dyDescent="0.45"/>
    <row r="656" ht="15.75" hidden="1" customHeight="1" x14ac:dyDescent="0.45"/>
    <row r="657" ht="15.75" hidden="1" customHeight="1" x14ac:dyDescent="0.45"/>
    <row r="658" ht="15.75" hidden="1" customHeight="1" x14ac:dyDescent="0.45"/>
    <row r="659" ht="15.75" hidden="1" customHeight="1" x14ac:dyDescent="0.45"/>
    <row r="660" ht="15.75" hidden="1" customHeight="1" x14ac:dyDescent="0.45"/>
    <row r="661" ht="15.75" hidden="1" customHeight="1" x14ac:dyDescent="0.45"/>
    <row r="662" ht="15.75" hidden="1" customHeight="1" x14ac:dyDescent="0.45"/>
    <row r="663" ht="15.75" hidden="1" customHeight="1" x14ac:dyDescent="0.45"/>
    <row r="664" ht="15.75" hidden="1" customHeight="1" x14ac:dyDescent="0.45"/>
    <row r="665" ht="15.75" hidden="1" customHeight="1" x14ac:dyDescent="0.45"/>
    <row r="666" ht="15.75" hidden="1" customHeight="1" x14ac:dyDescent="0.45"/>
    <row r="667" ht="15.75" hidden="1" customHeight="1" x14ac:dyDescent="0.45"/>
    <row r="668" ht="15.75" hidden="1" customHeight="1" x14ac:dyDescent="0.45"/>
    <row r="669" ht="15.75" hidden="1" customHeight="1" x14ac:dyDescent="0.45"/>
    <row r="670" ht="15.75" hidden="1" customHeight="1" x14ac:dyDescent="0.45"/>
    <row r="671" ht="15.75" hidden="1" customHeight="1" x14ac:dyDescent="0.45"/>
    <row r="672" ht="15.75" hidden="1" customHeight="1" x14ac:dyDescent="0.45"/>
    <row r="673" ht="15.75" hidden="1" customHeight="1" x14ac:dyDescent="0.45"/>
    <row r="674" ht="15.75" hidden="1" customHeight="1" x14ac:dyDescent="0.45"/>
    <row r="675" ht="15.75" hidden="1" customHeight="1" x14ac:dyDescent="0.45"/>
    <row r="676" ht="15.75" hidden="1" customHeight="1" x14ac:dyDescent="0.45"/>
    <row r="677" ht="15.75" hidden="1" customHeight="1" x14ac:dyDescent="0.45"/>
    <row r="678" ht="15.75" hidden="1" customHeight="1" x14ac:dyDescent="0.45"/>
    <row r="679" ht="15.75" hidden="1" customHeight="1" x14ac:dyDescent="0.45"/>
    <row r="680" ht="15.75" hidden="1" customHeight="1" x14ac:dyDescent="0.45"/>
    <row r="681" ht="15.75" hidden="1" customHeight="1" x14ac:dyDescent="0.45"/>
    <row r="682" ht="15.75" hidden="1" customHeight="1" x14ac:dyDescent="0.45"/>
    <row r="683" ht="15.75" hidden="1" customHeight="1" x14ac:dyDescent="0.45"/>
    <row r="684" ht="15.75" hidden="1" customHeight="1" x14ac:dyDescent="0.45"/>
    <row r="685" ht="15.75" hidden="1" customHeight="1" x14ac:dyDescent="0.45"/>
    <row r="686" ht="15.75" hidden="1" customHeight="1" x14ac:dyDescent="0.45"/>
    <row r="687" ht="15.75" hidden="1" customHeight="1" x14ac:dyDescent="0.45"/>
    <row r="688" ht="15.75" hidden="1" customHeight="1" x14ac:dyDescent="0.45"/>
    <row r="689" ht="15.75" hidden="1" customHeight="1" x14ac:dyDescent="0.45"/>
    <row r="690" ht="15.75" hidden="1" customHeight="1" x14ac:dyDescent="0.45"/>
    <row r="691" ht="15.75" hidden="1" customHeight="1" x14ac:dyDescent="0.45"/>
    <row r="692" ht="15.75" hidden="1" customHeight="1" x14ac:dyDescent="0.45"/>
    <row r="693" ht="15.75" hidden="1" customHeight="1" x14ac:dyDescent="0.45"/>
    <row r="694" ht="15.75" hidden="1" customHeight="1" x14ac:dyDescent="0.45"/>
    <row r="695" ht="15.75" hidden="1" customHeight="1" x14ac:dyDescent="0.45"/>
    <row r="696" ht="15.75" hidden="1" customHeight="1" x14ac:dyDescent="0.45"/>
    <row r="697" ht="15.75" hidden="1" customHeight="1" x14ac:dyDescent="0.45"/>
    <row r="698" ht="15.75" hidden="1" customHeight="1" x14ac:dyDescent="0.45"/>
    <row r="699" ht="15.75" hidden="1" customHeight="1" x14ac:dyDescent="0.45"/>
    <row r="700" ht="15.75" hidden="1" customHeight="1" x14ac:dyDescent="0.45"/>
    <row r="701" ht="15.75" hidden="1" customHeight="1" x14ac:dyDescent="0.45"/>
    <row r="702" ht="15.75" hidden="1" customHeight="1" x14ac:dyDescent="0.45"/>
    <row r="703" ht="15.75" hidden="1" customHeight="1" x14ac:dyDescent="0.45"/>
    <row r="704" ht="15.75" hidden="1" customHeight="1" x14ac:dyDescent="0.45"/>
    <row r="705" ht="15.75" hidden="1" customHeight="1" x14ac:dyDescent="0.45"/>
    <row r="706" ht="15.75" hidden="1" customHeight="1" x14ac:dyDescent="0.45"/>
    <row r="707" ht="15.75" hidden="1" customHeight="1" x14ac:dyDescent="0.45"/>
    <row r="708" ht="15.75" hidden="1" customHeight="1" x14ac:dyDescent="0.45"/>
    <row r="709" ht="15.75" hidden="1" customHeight="1" x14ac:dyDescent="0.45"/>
    <row r="710" ht="15.75" hidden="1" customHeight="1" x14ac:dyDescent="0.45"/>
    <row r="711" ht="15.75" hidden="1" customHeight="1" x14ac:dyDescent="0.45"/>
    <row r="712" ht="15.75" hidden="1" customHeight="1" x14ac:dyDescent="0.45"/>
    <row r="713" ht="15.75" hidden="1" customHeight="1" x14ac:dyDescent="0.45"/>
    <row r="714" ht="15.75" hidden="1" customHeight="1" x14ac:dyDescent="0.45"/>
    <row r="715" ht="15.75" hidden="1" customHeight="1" x14ac:dyDescent="0.45"/>
    <row r="716" ht="15.75" hidden="1" customHeight="1" x14ac:dyDescent="0.45"/>
    <row r="717" ht="15.75" hidden="1" customHeight="1" x14ac:dyDescent="0.45"/>
    <row r="718" ht="15.75" hidden="1" customHeight="1" x14ac:dyDescent="0.45"/>
    <row r="719" ht="15.75" hidden="1" customHeight="1" x14ac:dyDescent="0.45"/>
    <row r="720" ht="15.75" hidden="1" customHeight="1" x14ac:dyDescent="0.45"/>
    <row r="721" ht="15.75" hidden="1" customHeight="1" x14ac:dyDescent="0.45"/>
    <row r="722" ht="15.75" hidden="1" customHeight="1" x14ac:dyDescent="0.45"/>
    <row r="723" ht="15.75" hidden="1" customHeight="1" x14ac:dyDescent="0.45"/>
    <row r="724" ht="15.75" hidden="1" customHeight="1" x14ac:dyDescent="0.45"/>
    <row r="725" ht="15.75" hidden="1" customHeight="1" x14ac:dyDescent="0.45"/>
    <row r="726" ht="15.75" hidden="1" customHeight="1" x14ac:dyDescent="0.45"/>
    <row r="727" ht="15.75" hidden="1" customHeight="1" x14ac:dyDescent="0.45"/>
    <row r="728" ht="15.75" hidden="1" customHeight="1" x14ac:dyDescent="0.45"/>
    <row r="729" ht="15.75" hidden="1" customHeight="1" x14ac:dyDescent="0.45"/>
    <row r="730" ht="15.75" hidden="1" customHeight="1" x14ac:dyDescent="0.45"/>
    <row r="731" ht="15.75" hidden="1" customHeight="1" x14ac:dyDescent="0.45"/>
    <row r="732" ht="15.75" hidden="1" customHeight="1" x14ac:dyDescent="0.45"/>
    <row r="733" ht="15.75" hidden="1" customHeight="1" x14ac:dyDescent="0.45"/>
    <row r="734" ht="15.75" hidden="1" customHeight="1" x14ac:dyDescent="0.45"/>
    <row r="735" ht="15.75" hidden="1" customHeight="1" x14ac:dyDescent="0.45"/>
    <row r="736" ht="15.75" hidden="1" customHeight="1" x14ac:dyDescent="0.45"/>
    <row r="737" ht="15.75" hidden="1" customHeight="1" x14ac:dyDescent="0.45"/>
    <row r="738" ht="15.75" hidden="1" customHeight="1" x14ac:dyDescent="0.45"/>
    <row r="739" ht="15.75" hidden="1" customHeight="1" x14ac:dyDescent="0.45"/>
    <row r="740" ht="15.75" hidden="1" customHeight="1" x14ac:dyDescent="0.45"/>
    <row r="741" ht="15.75" hidden="1" customHeight="1" x14ac:dyDescent="0.45"/>
    <row r="742" ht="15.75" hidden="1" customHeight="1" x14ac:dyDescent="0.45"/>
    <row r="743" ht="15.75" hidden="1" customHeight="1" x14ac:dyDescent="0.45"/>
    <row r="744" ht="15.75" hidden="1" customHeight="1" x14ac:dyDescent="0.45"/>
    <row r="745" ht="15.75" hidden="1" customHeight="1" x14ac:dyDescent="0.45"/>
    <row r="746" ht="15.75" hidden="1" customHeight="1" x14ac:dyDescent="0.45"/>
    <row r="747" ht="15.75" hidden="1" customHeight="1" x14ac:dyDescent="0.45"/>
    <row r="748" ht="15.75" hidden="1" customHeight="1" x14ac:dyDescent="0.45"/>
    <row r="749" ht="15.75" hidden="1" customHeight="1" x14ac:dyDescent="0.45"/>
    <row r="750" ht="15.75" hidden="1" customHeight="1" x14ac:dyDescent="0.45"/>
    <row r="751" ht="15.75" hidden="1" customHeight="1" x14ac:dyDescent="0.45"/>
    <row r="752" ht="15.75" hidden="1" customHeight="1" x14ac:dyDescent="0.45"/>
    <row r="753" ht="15.75" hidden="1" customHeight="1" x14ac:dyDescent="0.45"/>
    <row r="754" ht="15.75" hidden="1" customHeight="1" x14ac:dyDescent="0.45"/>
    <row r="755" ht="15.75" hidden="1" customHeight="1" x14ac:dyDescent="0.45"/>
    <row r="756" ht="15.75" hidden="1" customHeight="1" x14ac:dyDescent="0.45"/>
    <row r="757" ht="15.75" hidden="1" customHeight="1" x14ac:dyDescent="0.45"/>
    <row r="758" ht="15.75" hidden="1" customHeight="1" x14ac:dyDescent="0.45"/>
    <row r="759" ht="15.75" hidden="1" customHeight="1" x14ac:dyDescent="0.45"/>
    <row r="760" ht="15.75" hidden="1" customHeight="1" x14ac:dyDescent="0.45"/>
    <row r="761" ht="15.75" hidden="1" customHeight="1" x14ac:dyDescent="0.45"/>
    <row r="762" ht="15.75" hidden="1" customHeight="1" x14ac:dyDescent="0.45"/>
    <row r="763" ht="15.75" hidden="1" customHeight="1" x14ac:dyDescent="0.45"/>
    <row r="764" ht="15.75" hidden="1" customHeight="1" x14ac:dyDescent="0.45"/>
    <row r="765" ht="15.75" hidden="1" customHeight="1" x14ac:dyDescent="0.45"/>
    <row r="766" ht="15.75" hidden="1" customHeight="1" x14ac:dyDescent="0.45"/>
    <row r="767" ht="15.75" hidden="1" customHeight="1" x14ac:dyDescent="0.45"/>
    <row r="768" ht="15.75" hidden="1" customHeight="1" x14ac:dyDescent="0.45"/>
    <row r="769" ht="15.75" hidden="1" customHeight="1" x14ac:dyDescent="0.45"/>
    <row r="770" ht="15.75" hidden="1" customHeight="1" x14ac:dyDescent="0.45"/>
    <row r="771" ht="15.75" hidden="1" customHeight="1" x14ac:dyDescent="0.45"/>
    <row r="772" ht="15.75" hidden="1" customHeight="1" x14ac:dyDescent="0.45"/>
    <row r="773" ht="15.75" hidden="1" customHeight="1" x14ac:dyDescent="0.45"/>
    <row r="774" ht="15.75" hidden="1" customHeight="1" x14ac:dyDescent="0.45"/>
    <row r="775" ht="15.75" hidden="1" customHeight="1" x14ac:dyDescent="0.45"/>
    <row r="776" ht="15.75" hidden="1" customHeight="1" x14ac:dyDescent="0.45"/>
    <row r="777" ht="15.75" hidden="1" customHeight="1" x14ac:dyDescent="0.45"/>
    <row r="778" ht="15.75" hidden="1" customHeight="1" x14ac:dyDescent="0.45"/>
    <row r="779" ht="15.75" hidden="1" customHeight="1" x14ac:dyDescent="0.45"/>
    <row r="780" ht="15.75" hidden="1" customHeight="1" x14ac:dyDescent="0.45"/>
    <row r="781" ht="15.75" hidden="1" customHeight="1" x14ac:dyDescent="0.45"/>
    <row r="782" ht="15.75" hidden="1" customHeight="1" x14ac:dyDescent="0.45"/>
    <row r="783" ht="15.75" hidden="1" customHeight="1" x14ac:dyDescent="0.45"/>
    <row r="784" ht="15.75" hidden="1" customHeight="1" x14ac:dyDescent="0.45"/>
    <row r="785" ht="15.75" hidden="1" customHeight="1" x14ac:dyDescent="0.45"/>
    <row r="786" ht="15.75" hidden="1" customHeight="1" x14ac:dyDescent="0.45"/>
    <row r="787" ht="15.75" hidden="1" customHeight="1" x14ac:dyDescent="0.45"/>
    <row r="788" ht="15.75" hidden="1" customHeight="1" x14ac:dyDescent="0.45"/>
    <row r="789" ht="15.75" hidden="1" customHeight="1" x14ac:dyDescent="0.45"/>
    <row r="790" ht="15.75" hidden="1" customHeight="1" x14ac:dyDescent="0.45"/>
    <row r="791" ht="15.75" hidden="1" customHeight="1" x14ac:dyDescent="0.45"/>
    <row r="792" ht="15.75" hidden="1" customHeight="1" x14ac:dyDescent="0.45"/>
    <row r="793" ht="15.75" hidden="1" customHeight="1" x14ac:dyDescent="0.45"/>
    <row r="794" ht="15.75" hidden="1" customHeight="1" x14ac:dyDescent="0.45"/>
    <row r="795" ht="15.75" hidden="1" customHeight="1" x14ac:dyDescent="0.45"/>
    <row r="796" ht="15.75" hidden="1" customHeight="1" x14ac:dyDescent="0.45"/>
    <row r="797" ht="15.75" hidden="1" customHeight="1" x14ac:dyDescent="0.45"/>
    <row r="798" ht="15.75" hidden="1" customHeight="1" x14ac:dyDescent="0.45"/>
    <row r="799" ht="15.75" hidden="1" customHeight="1" x14ac:dyDescent="0.45"/>
    <row r="800" ht="15.75" hidden="1" customHeight="1" x14ac:dyDescent="0.45"/>
    <row r="801" ht="15.75" hidden="1" customHeight="1" x14ac:dyDescent="0.45"/>
    <row r="802" ht="15.75" hidden="1" customHeight="1" x14ac:dyDescent="0.45"/>
    <row r="803" ht="15.75" hidden="1" customHeight="1" x14ac:dyDescent="0.45"/>
    <row r="804" ht="15.75" hidden="1" customHeight="1" x14ac:dyDescent="0.45"/>
    <row r="805" ht="15.75" hidden="1" customHeight="1" x14ac:dyDescent="0.45"/>
    <row r="806" ht="15.75" hidden="1" customHeight="1" x14ac:dyDescent="0.45"/>
    <row r="807" ht="15.75" hidden="1" customHeight="1" x14ac:dyDescent="0.45"/>
    <row r="808" ht="15.75" hidden="1" customHeight="1" x14ac:dyDescent="0.45"/>
    <row r="809" ht="15.75" hidden="1" customHeight="1" x14ac:dyDescent="0.45"/>
    <row r="810" ht="15.75" hidden="1" customHeight="1" x14ac:dyDescent="0.45"/>
    <row r="811" ht="15.75" hidden="1" customHeight="1" x14ac:dyDescent="0.45"/>
    <row r="812" ht="15.75" hidden="1" customHeight="1" x14ac:dyDescent="0.45"/>
    <row r="813" ht="15.75" hidden="1" customHeight="1" x14ac:dyDescent="0.45"/>
    <row r="814" ht="15.75" hidden="1" customHeight="1" x14ac:dyDescent="0.45"/>
    <row r="815" ht="15.75" hidden="1" customHeight="1" x14ac:dyDescent="0.45"/>
    <row r="816" ht="15.75" hidden="1" customHeight="1" x14ac:dyDescent="0.45"/>
    <row r="817" ht="15.75" hidden="1" customHeight="1" x14ac:dyDescent="0.45"/>
    <row r="818" ht="15.75" hidden="1" customHeight="1" x14ac:dyDescent="0.45"/>
    <row r="819" ht="15.75" hidden="1" customHeight="1" x14ac:dyDescent="0.45"/>
    <row r="820" ht="15.75" hidden="1" customHeight="1" x14ac:dyDescent="0.45"/>
    <row r="821" ht="15.75" hidden="1" customHeight="1" x14ac:dyDescent="0.45"/>
    <row r="822" ht="15.75" hidden="1" customHeight="1" x14ac:dyDescent="0.45"/>
    <row r="823" ht="15.75" hidden="1" customHeight="1" x14ac:dyDescent="0.45"/>
    <row r="824" ht="15.75" hidden="1" customHeight="1" x14ac:dyDescent="0.45"/>
    <row r="825" ht="15.75" hidden="1" customHeight="1" x14ac:dyDescent="0.45"/>
    <row r="826" ht="15.75" hidden="1" customHeight="1" x14ac:dyDescent="0.45"/>
    <row r="827" ht="15.75" hidden="1" customHeight="1" x14ac:dyDescent="0.45"/>
    <row r="828" ht="15.75" hidden="1" customHeight="1" x14ac:dyDescent="0.45"/>
    <row r="829" ht="15.75" hidden="1" customHeight="1" x14ac:dyDescent="0.45"/>
    <row r="830" ht="15.75" hidden="1" customHeight="1" x14ac:dyDescent="0.45"/>
    <row r="831" ht="15.75" hidden="1" customHeight="1" x14ac:dyDescent="0.45"/>
    <row r="832" ht="15.75" hidden="1" customHeight="1" x14ac:dyDescent="0.45"/>
    <row r="833" ht="15.75" hidden="1" customHeight="1" x14ac:dyDescent="0.45"/>
    <row r="834" ht="15.75" hidden="1" customHeight="1" x14ac:dyDescent="0.45"/>
    <row r="835" ht="15.75" hidden="1" customHeight="1" x14ac:dyDescent="0.45"/>
    <row r="836" ht="15.75" hidden="1" customHeight="1" x14ac:dyDescent="0.45"/>
    <row r="837" ht="15.75" hidden="1" customHeight="1" x14ac:dyDescent="0.45"/>
    <row r="838" ht="15.75" hidden="1" customHeight="1" x14ac:dyDescent="0.45"/>
    <row r="839" ht="15.75" hidden="1" customHeight="1" x14ac:dyDescent="0.45"/>
    <row r="840" ht="15.75" hidden="1" customHeight="1" x14ac:dyDescent="0.45"/>
    <row r="841" ht="15.75" hidden="1" customHeight="1" x14ac:dyDescent="0.45"/>
    <row r="842" ht="15.75" hidden="1" customHeight="1" x14ac:dyDescent="0.45"/>
    <row r="843" ht="15.75" hidden="1" customHeight="1" x14ac:dyDescent="0.45"/>
    <row r="844" ht="15.75" hidden="1" customHeight="1" x14ac:dyDescent="0.45"/>
    <row r="845" ht="15.75" hidden="1" customHeight="1" x14ac:dyDescent="0.45"/>
    <row r="846" ht="15.75" hidden="1" customHeight="1" x14ac:dyDescent="0.45"/>
    <row r="847" ht="15.75" hidden="1" customHeight="1" x14ac:dyDescent="0.45"/>
    <row r="848" ht="15.75" hidden="1" customHeight="1" x14ac:dyDescent="0.45"/>
    <row r="849" ht="15.75" hidden="1" customHeight="1" x14ac:dyDescent="0.45"/>
    <row r="850" ht="15.75" hidden="1" customHeight="1" x14ac:dyDescent="0.45"/>
    <row r="851" ht="15.75" hidden="1" customHeight="1" x14ac:dyDescent="0.45"/>
    <row r="852" ht="15.75" hidden="1" customHeight="1" x14ac:dyDescent="0.45"/>
    <row r="853" ht="15.75" hidden="1" customHeight="1" x14ac:dyDescent="0.45"/>
    <row r="854" ht="15.75" hidden="1" customHeight="1" x14ac:dyDescent="0.45"/>
    <row r="855" ht="15.75" hidden="1" customHeight="1" x14ac:dyDescent="0.45"/>
    <row r="856" ht="15.75" hidden="1" customHeight="1" x14ac:dyDescent="0.45"/>
    <row r="857" ht="15.75" hidden="1" customHeight="1" x14ac:dyDescent="0.45"/>
    <row r="858" ht="15.75" hidden="1" customHeight="1" x14ac:dyDescent="0.45"/>
    <row r="859" ht="15.75" hidden="1" customHeight="1" x14ac:dyDescent="0.45"/>
    <row r="860" ht="15.75" hidden="1" customHeight="1" x14ac:dyDescent="0.45"/>
    <row r="861" ht="15.75" hidden="1" customHeight="1" x14ac:dyDescent="0.45"/>
    <row r="862" ht="15.75" hidden="1" customHeight="1" x14ac:dyDescent="0.45"/>
    <row r="863" ht="15.75" hidden="1" customHeight="1" x14ac:dyDescent="0.45"/>
    <row r="864" ht="15.75" hidden="1" customHeight="1" x14ac:dyDescent="0.45"/>
    <row r="865" ht="15.75" hidden="1" customHeight="1" x14ac:dyDescent="0.45"/>
    <row r="866" ht="15.75" hidden="1" customHeight="1" x14ac:dyDescent="0.45"/>
    <row r="867" ht="15.75" hidden="1" customHeight="1" x14ac:dyDescent="0.45"/>
    <row r="868" ht="15.75" hidden="1" customHeight="1" x14ac:dyDescent="0.45"/>
    <row r="869" ht="15.75" hidden="1" customHeight="1" x14ac:dyDescent="0.45"/>
    <row r="870" ht="15.75" hidden="1" customHeight="1" x14ac:dyDescent="0.45"/>
    <row r="871" ht="15.75" hidden="1" customHeight="1" x14ac:dyDescent="0.45"/>
    <row r="872" ht="15.75" hidden="1" customHeight="1" x14ac:dyDescent="0.45"/>
    <row r="873" ht="15.75" hidden="1" customHeight="1" x14ac:dyDescent="0.45"/>
    <row r="874" ht="15.75" hidden="1" customHeight="1" x14ac:dyDescent="0.45"/>
    <row r="875" ht="15.75" hidden="1" customHeight="1" x14ac:dyDescent="0.45"/>
    <row r="876" ht="15.75" hidden="1" customHeight="1" x14ac:dyDescent="0.45"/>
    <row r="877" ht="15.75" hidden="1" customHeight="1" x14ac:dyDescent="0.45"/>
    <row r="878" ht="15.75" hidden="1" customHeight="1" x14ac:dyDescent="0.45"/>
    <row r="879" ht="15.75" hidden="1" customHeight="1" x14ac:dyDescent="0.45"/>
    <row r="880" ht="15.75" hidden="1" customHeight="1" x14ac:dyDescent="0.45"/>
    <row r="881" ht="15.75" hidden="1" customHeight="1" x14ac:dyDescent="0.45"/>
    <row r="882" ht="15.75" hidden="1" customHeight="1" x14ac:dyDescent="0.45"/>
    <row r="883" ht="15.75" hidden="1" customHeight="1" x14ac:dyDescent="0.45"/>
    <row r="884" ht="15.75" hidden="1" customHeight="1" x14ac:dyDescent="0.45"/>
    <row r="885" ht="15.75" hidden="1" customHeight="1" x14ac:dyDescent="0.45"/>
    <row r="886" ht="15.75" hidden="1" customHeight="1" x14ac:dyDescent="0.45"/>
    <row r="887" ht="15.75" hidden="1" customHeight="1" x14ac:dyDescent="0.45"/>
    <row r="888" ht="15.75" hidden="1" customHeight="1" x14ac:dyDescent="0.45"/>
    <row r="889" ht="15.75" hidden="1" customHeight="1" x14ac:dyDescent="0.45"/>
    <row r="890" ht="15.75" hidden="1" customHeight="1" x14ac:dyDescent="0.45"/>
    <row r="891" ht="15.75" hidden="1" customHeight="1" x14ac:dyDescent="0.45"/>
    <row r="892" ht="15.75" hidden="1" customHeight="1" x14ac:dyDescent="0.45"/>
    <row r="893" ht="15.75" hidden="1" customHeight="1" x14ac:dyDescent="0.45"/>
    <row r="894" ht="15.75" hidden="1" customHeight="1" x14ac:dyDescent="0.45"/>
    <row r="895" ht="15.75" hidden="1" customHeight="1" x14ac:dyDescent="0.45"/>
    <row r="896" ht="15.75" hidden="1" customHeight="1" x14ac:dyDescent="0.45"/>
    <row r="897" ht="15.75" hidden="1" customHeight="1" x14ac:dyDescent="0.45"/>
    <row r="898" ht="15.75" hidden="1" customHeight="1" x14ac:dyDescent="0.45"/>
    <row r="899" ht="15.75" hidden="1" customHeight="1" x14ac:dyDescent="0.45"/>
    <row r="900" ht="15.75" hidden="1" customHeight="1" x14ac:dyDescent="0.45"/>
    <row r="901" ht="15.75" hidden="1" customHeight="1" x14ac:dyDescent="0.45"/>
    <row r="902" ht="15.75" hidden="1" customHeight="1" x14ac:dyDescent="0.45"/>
    <row r="903" ht="15.75" hidden="1" customHeight="1" x14ac:dyDescent="0.45"/>
    <row r="904" ht="15.75" hidden="1" customHeight="1" x14ac:dyDescent="0.45"/>
    <row r="905" ht="15.75" hidden="1" customHeight="1" x14ac:dyDescent="0.45"/>
    <row r="906" ht="15.75" hidden="1" customHeight="1" x14ac:dyDescent="0.45"/>
    <row r="907" ht="15.75" hidden="1" customHeight="1" x14ac:dyDescent="0.45"/>
    <row r="908" ht="15.75" hidden="1" customHeight="1" x14ac:dyDescent="0.45"/>
    <row r="909" ht="15.75" hidden="1" customHeight="1" x14ac:dyDescent="0.45"/>
    <row r="910" ht="15.75" hidden="1" customHeight="1" x14ac:dyDescent="0.45"/>
    <row r="911" ht="15.75" hidden="1" customHeight="1" x14ac:dyDescent="0.45"/>
    <row r="912" ht="15.75" hidden="1" customHeight="1" x14ac:dyDescent="0.45"/>
    <row r="913" ht="15.75" hidden="1" customHeight="1" x14ac:dyDescent="0.45"/>
    <row r="914" ht="15.75" hidden="1" customHeight="1" x14ac:dyDescent="0.45"/>
    <row r="915" ht="15.75" hidden="1" customHeight="1" x14ac:dyDescent="0.45"/>
    <row r="916" ht="15.75" hidden="1" customHeight="1" x14ac:dyDescent="0.45"/>
    <row r="917" ht="15.75" hidden="1" customHeight="1" x14ac:dyDescent="0.45"/>
    <row r="918" ht="15.75" hidden="1" customHeight="1" x14ac:dyDescent="0.45"/>
    <row r="919" ht="15.75" hidden="1" customHeight="1" x14ac:dyDescent="0.45"/>
    <row r="920" ht="15.75" hidden="1" customHeight="1" x14ac:dyDescent="0.45"/>
    <row r="921" ht="15.75" hidden="1" customHeight="1" x14ac:dyDescent="0.45"/>
    <row r="922" ht="15.75" hidden="1" customHeight="1" x14ac:dyDescent="0.45"/>
    <row r="923" ht="15.75" hidden="1" customHeight="1" x14ac:dyDescent="0.45"/>
    <row r="924" ht="15.75" hidden="1" customHeight="1" x14ac:dyDescent="0.45"/>
    <row r="925" ht="15.75" hidden="1" customHeight="1" x14ac:dyDescent="0.45"/>
    <row r="926" ht="15.75" hidden="1" customHeight="1" x14ac:dyDescent="0.45"/>
    <row r="927" ht="15.75" hidden="1" customHeight="1" x14ac:dyDescent="0.45"/>
    <row r="928" ht="15.75" hidden="1" customHeight="1" x14ac:dyDescent="0.45"/>
    <row r="929" ht="15.75" hidden="1" customHeight="1" x14ac:dyDescent="0.45"/>
    <row r="930" ht="15.75" hidden="1" customHeight="1" x14ac:dyDescent="0.45"/>
    <row r="931" ht="15.75" hidden="1" customHeight="1" x14ac:dyDescent="0.45"/>
    <row r="932" ht="15.75" hidden="1" customHeight="1" x14ac:dyDescent="0.45"/>
    <row r="933" ht="15.75" hidden="1" customHeight="1" x14ac:dyDescent="0.45"/>
    <row r="934" ht="15.75" hidden="1" customHeight="1" x14ac:dyDescent="0.45"/>
    <row r="935" ht="15.75" hidden="1" customHeight="1" x14ac:dyDescent="0.45"/>
    <row r="936" ht="15.75" hidden="1" customHeight="1" x14ac:dyDescent="0.45"/>
    <row r="937" ht="15.75" hidden="1" customHeight="1" x14ac:dyDescent="0.45"/>
    <row r="938" ht="15.75" hidden="1" customHeight="1" x14ac:dyDescent="0.45"/>
    <row r="939" ht="15.75" hidden="1" customHeight="1" x14ac:dyDescent="0.45"/>
    <row r="940" ht="15.75" hidden="1" customHeight="1" x14ac:dyDescent="0.45"/>
    <row r="941" ht="15.75" hidden="1" customHeight="1" x14ac:dyDescent="0.45"/>
    <row r="942" ht="15.75" hidden="1" customHeight="1" x14ac:dyDescent="0.45"/>
    <row r="943" ht="15.75" hidden="1" customHeight="1" x14ac:dyDescent="0.45"/>
    <row r="944" ht="15.75" hidden="1" customHeight="1" x14ac:dyDescent="0.45"/>
    <row r="945" ht="15.75" hidden="1" customHeight="1" x14ac:dyDescent="0.45"/>
    <row r="946" ht="15.75" hidden="1" customHeight="1" x14ac:dyDescent="0.45"/>
    <row r="947" ht="15.75" hidden="1" customHeight="1" x14ac:dyDescent="0.45"/>
    <row r="948" ht="15.75" hidden="1" customHeight="1" x14ac:dyDescent="0.45"/>
    <row r="949" ht="15.75" hidden="1" customHeight="1" x14ac:dyDescent="0.45"/>
    <row r="950" ht="15.75" hidden="1" customHeight="1" x14ac:dyDescent="0.45"/>
    <row r="951" ht="15.75" hidden="1" customHeight="1" x14ac:dyDescent="0.45"/>
    <row r="952" ht="15.75" hidden="1" customHeight="1" x14ac:dyDescent="0.45"/>
    <row r="953" ht="15.75" hidden="1" customHeight="1" x14ac:dyDescent="0.45"/>
    <row r="954" ht="15.75" hidden="1" customHeight="1" x14ac:dyDescent="0.45"/>
    <row r="955" ht="15.75" hidden="1" customHeight="1" x14ac:dyDescent="0.45"/>
    <row r="956" ht="15.75" hidden="1" customHeight="1" x14ac:dyDescent="0.45"/>
    <row r="957" ht="15.75" hidden="1" customHeight="1" x14ac:dyDescent="0.45"/>
    <row r="958" ht="15.75" hidden="1" customHeight="1" x14ac:dyDescent="0.45"/>
    <row r="959" ht="15.75" hidden="1" customHeight="1" x14ac:dyDescent="0.45"/>
    <row r="960" ht="15.75" hidden="1" customHeight="1" x14ac:dyDescent="0.45"/>
    <row r="961" ht="15.75" hidden="1" customHeight="1" x14ac:dyDescent="0.45"/>
    <row r="962" ht="15.75" hidden="1" customHeight="1" x14ac:dyDescent="0.45"/>
    <row r="963" ht="15.75" hidden="1" customHeight="1" x14ac:dyDescent="0.45"/>
    <row r="964" ht="15.75" hidden="1" customHeight="1" x14ac:dyDescent="0.45"/>
    <row r="965" ht="15.75" hidden="1" customHeight="1" x14ac:dyDescent="0.45"/>
    <row r="966" ht="15.75" hidden="1" customHeight="1" x14ac:dyDescent="0.45"/>
    <row r="967" ht="15.75" hidden="1" customHeight="1" x14ac:dyDescent="0.45"/>
    <row r="968" ht="15.75" hidden="1" customHeight="1" x14ac:dyDescent="0.45"/>
    <row r="969" ht="15.75" hidden="1" customHeight="1" x14ac:dyDescent="0.45"/>
    <row r="970" ht="15.75" hidden="1" customHeight="1" x14ac:dyDescent="0.45"/>
    <row r="971" ht="15.75" hidden="1" customHeight="1" x14ac:dyDescent="0.45"/>
    <row r="972" ht="15.75" hidden="1" customHeight="1" x14ac:dyDescent="0.45"/>
    <row r="973" ht="15.75" hidden="1" customHeight="1" x14ac:dyDescent="0.45"/>
    <row r="974" ht="15.75" hidden="1" customHeight="1" x14ac:dyDescent="0.45"/>
    <row r="975" ht="15.75" hidden="1" customHeight="1" x14ac:dyDescent="0.45"/>
    <row r="976" ht="15.75" hidden="1" customHeight="1" x14ac:dyDescent="0.45"/>
    <row r="977" ht="15.75" hidden="1" customHeight="1" x14ac:dyDescent="0.45"/>
    <row r="978" ht="15.75" hidden="1" customHeight="1" x14ac:dyDescent="0.45"/>
    <row r="979" ht="15.75" hidden="1" customHeight="1" x14ac:dyDescent="0.45"/>
    <row r="980" ht="15.75" hidden="1" customHeight="1" x14ac:dyDescent="0.45"/>
    <row r="981" ht="15.75" hidden="1" customHeight="1" x14ac:dyDescent="0.45"/>
    <row r="982" ht="15.75" hidden="1" customHeight="1" x14ac:dyDescent="0.45"/>
    <row r="983" ht="15.75" hidden="1" customHeight="1" x14ac:dyDescent="0.45"/>
    <row r="984" ht="15.75" hidden="1" customHeight="1" x14ac:dyDescent="0.45"/>
    <row r="985" ht="15.75" hidden="1" customHeight="1" x14ac:dyDescent="0.45"/>
    <row r="986" ht="15.75" hidden="1" customHeight="1" x14ac:dyDescent="0.45"/>
    <row r="987" ht="15.75" hidden="1" customHeight="1" x14ac:dyDescent="0.45"/>
    <row r="988" ht="15.75" hidden="1" customHeight="1" x14ac:dyDescent="0.45"/>
    <row r="989" ht="15.75" hidden="1" customHeight="1" x14ac:dyDescent="0.45"/>
    <row r="990" ht="15.75" hidden="1" customHeight="1" x14ac:dyDescent="0.45"/>
    <row r="991" ht="15.75" hidden="1" customHeight="1" x14ac:dyDescent="0.45"/>
    <row r="992" ht="15.75" hidden="1" customHeight="1" x14ac:dyDescent="0.45"/>
    <row r="993" ht="15.75" hidden="1" customHeight="1" x14ac:dyDescent="0.45"/>
    <row r="994" ht="15.75" hidden="1" customHeight="1" x14ac:dyDescent="0.45"/>
    <row r="995" ht="15.75" hidden="1" customHeight="1" x14ac:dyDescent="0.45"/>
    <row r="996" ht="15.75" hidden="1" customHeight="1" x14ac:dyDescent="0.45"/>
    <row r="997" ht="15.75" hidden="1" customHeight="1" x14ac:dyDescent="0.45"/>
    <row r="998" ht="15.75" hidden="1" customHeight="1" x14ac:dyDescent="0.45"/>
    <row r="999" ht="15.75" hidden="1" customHeight="1" x14ac:dyDescent="0.45"/>
    <row r="1000" ht="15.75" hidden="1" customHeight="1" x14ac:dyDescent="0.45"/>
    <row r="1001" ht="15.75" hidden="1" customHeight="1" x14ac:dyDescent="0.45"/>
    <row r="1002" ht="15.75" hidden="1" customHeight="1" x14ac:dyDescent="0.45"/>
    <row r="1003" ht="15.75" hidden="1" customHeight="1" x14ac:dyDescent="0.45"/>
    <row r="1004" ht="15.75" hidden="1" customHeight="1" x14ac:dyDescent="0.45"/>
    <row r="1005" ht="15.75" hidden="1" customHeight="1" x14ac:dyDescent="0.45"/>
    <row r="1006" ht="15.75" hidden="1" customHeight="1" x14ac:dyDescent="0.45"/>
    <row r="1007" ht="15.75" hidden="1" customHeight="1" x14ac:dyDescent="0.45"/>
    <row r="1008" ht="15.75" hidden="1" customHeight="1" x14ac:dyDescent="0.45"/>
    <row r="1009" ht="15.75" hidden="1" customHeight="1" x14ac:dyDescent="0.45"/>
    <row r="1010" ht="15.75" hidden="1" customHeight="1" x14ac:dyDescent="0.45"/>
    <row r="1011" ht="15.75" hidden="1" customHeight="1" x14ac:dyDescent="0.45"/>
    <row r="1012" ht="15.75" hidden="1" customHeight="1" x14ac:dyDescent="0.45"/>
    <row r="1013" ht="15.75" hidden="1" customHeight="1" x14ac:dyDescent="0.45"/>
    <row r="1014" ht="15.75" hidden="1" customHeight="1" x14ac:dyDescent="0.45"/>
    <row r="1015" ht="15.75" hidden="1" customHeight="1" x14ac:dyDescent="0.45"/>
    <row r="1016" ht="15.75" hidden="1" customHeight="1" x14ac:dyDescent="0.45"/>
    <row r="1017" ht="15.75" hidden="1" customHeight="1" x14ac:dyDescent="0.45"/>
    <row r="1018" ht="15.75" hidden="1" customHeight="1" x14ac:dyDescent="0.45"/>
    <row r="1019" ht="15.75" hidden="1" customHeight="1" x14ac:dyDescent="0.45"/>
    <row r="1020" ht="15.75" hidden="1" customHeight="1" x14ac:dyDescent="0.45"/>
    <row r="1021" ht="15.75" hidden="1" customHeight="1" x14ac:dyDescent="0.45"/>
    <row r="1022" ht="15.75" hidden="1" customHeight="1" x14ac:dyDescent="0.45"/>
    <row r="1023" ht="15.75" hidden="1" customHeight="1" x14ac:dyDescent="0.45"/>
    <row r="1024" ht="15.75" hidden="1" customHeight="1" x14ac:dyDescent="0.45"/>
    <row r="1025" ht="15.75" hidden="1" customHeight="1" x14ac:dyDescent="0.45"/>
    <row r="1026" ht="15.75" hidden="1" customHeight="1" x14ac:dyDescent="0.45"/>
    <row r="1027" ht="15.75" hidden="1" customHeight="1" x14ac:dyDescent="0.45"/>
    <row r="1028" ht="15.75" hidden="1" customHeight="1" x14ac:dyDescent="0.45"/>
    <row r="1029" ht="15.75" hidden="1" customHeight="1" x14ac:dyDescent="0.45"/>
    <row r="1030" ht="15.75" hidden="1" customHeight="1" x14ac:dyDescent="0.45"/>
    <row r="1031" ht="15.75" hidden="1" customHeight="1" x14ac:dyDescent="0.45"/>
    <row r="1032" ht="15.75" hidden="1" customHeight="1" x14ac:dyDescent="0.45"/>
    <row r="1033" ht="15.75" hidden="1" customHeight="1" x14ac:dyDescent="0.45"/>
    <row r="1034" ht="15.75" hidden="1" customHeight="1" x14ac:dyDescent="0.45"/>
    <row r="1035" ht="15.75" hidden="1" customHeight="1" x14ac:dyDescent="0.45"/>
    <row r="1036" ht="15.75" hidden="1" customHeight="1" x14ac:dyDescent="0.45"/>
    <row r="1037" ht="15.75" hidden="1" customHeight="1" x14ac:dyDescent="0.45"/>
    <row r="1038" ht="15.75" hidden="1" customHeight="1" x14ac:dyDescent="0.45"/>
    <row r="1039" ht="15.75" hidden="1" customHeight="1" x14ac:dyDescent="0.45"/>
    <row r="1040" ht="15.75" hidden="1" customHeight="1" x14ac:dyDescent="0.45"/>
    <row r="1041" ht="15.75" hidden="1" customHeight="1" x14ac:dyDescent="0.45"/>
    <row r="1042" ht="15.75" hidden="1" customHeight="1" x14ac:dyDescent="0.45"/>
    <row r="1043" ht="15.75" hidden="1" customHeight="1" x14ac:dyDescent="0.45"/>
    <row r="1044" ht="15.75" hidden="1" customHeight="1" x14ac:dyDescent="0.45"/>
    <row r="1045" ht="15.75" hidden="1" customHeight="1" x14ac:dyDescent="0.45"/>
    <row r="1046" ht="15.75" hidden="1" customHeight="1" x14ac:dyDescent="0.45"/>
    <row r="1047" ht="15.75" hidden="1" customHeight="1" x14ac:dyDescent="0.45"/>
    <row r="1048" ht="15.75" hidden="1" customHeight="1" x14ac:dyDescent="0.45"/>
    <row r="1049" ht="15.75" hidden="1" customHeight="1" x14ac:dyDescent="0.45"/>
    <row r="1050" ht="15.75" hidden="1" customHeight="1" x14ac:dyDescent="0.45"/>
    <row r="1051" ht="15.75" hidden="1" customHeight="1" x14ac:dyDescent="0.45"/>
    <row r="1052" ht="15.75" hidden="1" customHeight="1" x14ac:dyDescent="0.45"/>
    <row r="1053" ht="15.75" hidden="1" customHeight="1" x14ac:dyDescent="0.45"/>
    <row r="1054" ht="15.75" hidden="1" customHeight="1" x14ac:dyDescent="0.45"/>
    <row r="1055" ht="15.75" hidden="1" customHeight="1" x14ac:dyDescent="0.45"/>
    <row r="1056" ht="15.75" hidden="1" customHeight="1" x14ac:dyDescent="0.45"/>
    <row r="1057" ht="15.75" hidden="1" customHeight="1" x14ac:dyDescent="0.45"/>
    <row r="1058" ht="15.75" hidden="1" customHeight="1" x14ac:dyDescent="0.45"/>
    <row r="1059" ht="15.75" hidden="1" customHeight="1" x14ac:dyDescent="0.45"/>
    <row r="1060" ht="15.75" hidden="1" customHeight="1" x14ac:dyDescent="0.45"/>
    <row r="1061" ht="15.75" hidden="1" customHeight="1" x14ac:dyDescent="0.45"/>
    <row r="1062" ht="15.75" hidden="1" customHeight="1" x14ac:dyDescent="0.45"/>
    <row r="1063" ht="15.75" hidden="1" customHeight="1" x14ac:dyDescent="0.45"/>
    <row r="1064" ht="15.75" hidden="1" customHeight="1" x14ac:dyDescent="0.45"/>
    <row r="1065" ht="15.75" hidden="1" customHeight="1" x14ac:dyDescent="0.45"/>
    <row r="1066" ht="15.75" hidden="1" customHeight="1" x14ac:dyDescent="0.45"/>
    <row r="1067" ht="15.75" hidden="1" customHeight="1" x14ac:dyDescent="0.45"/>
    <row r="1068" ht="15.75" hidden="1" customHeight="1" x14ac:dyDescent="0.45"/>
    <row r="1069" ht="15.75" hidden="1" customHeight="1" x14ac:dyDescent="0.45"/>
    <row r="1070" ht="15.75" hidden="1" customHeight="1" x14ac:dyDescent="0.45"/>
    <row r="1071" ht="15.75" hidden="1" customHeight="1" x14ac:dyDescent="0.45"/>
    <row r="1072" ht="15.75" hidden="1" customHeight="1" x14ac:dyDescent="0.45"/>
    <row r="1073" ht="15.75" hidden="1" customHeight="1" x14ac:dyDescent="0.45"/>
    <row r="1074" ht="15.75" hidden="1" customHeight="1" x14ac:dyDescent="0.45"/>
    <row r="1075" ht="15.75" hidden="1" customHeight="1" x14ac:dyDescent="0.45"/>
    <row r="1076" ht="15.75" hidden="1" customHeight="1" x14ac:dyDescent="0.45"/>
    <row r="1077" ht="15.75" hidden="1" customHeight="1" x14ac:dyDescent="0.45"/>
    <row r="1078" ht="15.75" hidden="1" customHeight="1" x14ac:dyDescent="0.45"/>
    <row r="1079" ht="15.75" hidden="1" customHeight="1" x14ac:dyDescent="0.45"/>
    <row r="1080" ht="15.75" hidden="1" customHeight="1" x14ac:dyDescent="0.45"/>
    <row r="1081" ht="15.75" hidden="1" customHeight="1" x14ac:dyDescent="0.45"/>
    <row r="1082" ht="15.75" hidden="1" customHeight="1" x14ac:dyDescent="0.45"/>
    <row r="1083" ht="15.75" hidden="1" customHeight="1" x14ac:dyDescent="0.45"/>
    <row r="1084" ht="15.75" hidden="1" customHeight="1" x14ac:dyDescent="0.45"/>
    <row r="1085" ht="15.75" hidden="1" customHeight="1" x14ac:dyDescent="0.45"/>
    <row r="1086" ht="15.75" hidden="1" customHeight="1" x14ac:dyDescent="0.45"/>
    <row r="1087" ht="15.75" hidden="1" customHeight="1" x14ac:dyDescent="0.45"/>
    <row r="1088" ht="15.75" hidden="1" customHeight="1" x14ac:dyDescent="0.45"/>
    <row r="1089" ht="15.75" hidden="1" customHeight="1" x14ac:dyDescent="0.45"/>
    <row r="1090" ht="15.75" hidden="1" customHeight="1" x14ac:dyDescent="0.45"/>
    <row r="1091" ht="15.75" hidden="1" customHeight="1" x14ac:dyDescent="0.45"/>
    <row r="1092" ht="15.75" hidden="1" customHeight="1" x14ac:dyDescent="0.45"/>
    <row r="1093" ht="15.75" hidden="1" customHeight="1" x14ac:dyDescent="0.45"/>
    <row r="1094" ht="15.75" hidden="1" customHeight="1" x14ac:dyDescent="0.45"/>
    <row r="1095" ht="15.75" hidden="1" customHeight="1" x14ac:dyDescent="0.45"/>
    <row r="1096" ht="15.75" hidden="1" customHeight="1" x14ac:dyDescent="0.45"/>
    <row r="1097" ht="15.75" hidden="1" customHeight="1" x14ac:dyDescent="0.45"/>
    <row r="1098" ht="15.75" hidden="1" customHeight="1" x14ac:dyDescent="0.45"/>
    <row r="1099" ht="15.75" hidden="1" customHeight="1" x14ac:dyDescent="0.45"/>
    <row r="1100" ht="15.75" hidden="1" customHeight="1" x14ac:dyDescent="0.45"/>
    <row r="1101" ht="15.75" hidden="1" customHeight="1" x14ac:dyDescent="0.45"/>
    <row r="1102" ht="15.75" hidden="1" customHeight="1" x14ac:dyDescent="0.45"/>
    <row r="1103" ht="15.75" hidden="1" customHeight="1" x14ac:dyDescent="0.45"/>
    <row r="1104" ht="15.75" hidden="1" customHeight="1" x14ac:dyDescent="0.45"/>
    <row r="1105" ht="15.75" hidden="1" customHeight="1" x14ac:dyDescent="0.45"/>
    <row r="1106" ht="15.75" hidden="1" customHeight="1" x14ac:dyDescent="0.45"/>
    <row r="1107" ht="15.75" hidden="1" customHeight="1" x14ac:dyDescent="0.45"/>
    <row r="1108" ht="15.75" hidden="1" customHeight="1" x14ac:dyDescent="0.45"/>
    <row r="1109" ht="15.75" hidden="1" customHeight="1" x14ac:dyDescent="0.45"/>
    <row r="1110" ht="15.75" hidden="1" customHeight="1" x14ac:dyDescent="0.45"/>
    <row r="1111" ht="15.75" hidden="1" customHeight="1" x14ac:dyDescent="0.45"/>
    <row r="1112" ht="15.75" hidden="1" customHeight="1" x14ac:dyDescent="0.45"/>
    <row r="1113" ht="15.75" hidden="1" customHeight="1" x14ac:dyDescent="0.45"/>
    <row r="1114" ht="15.75" hidden="1" customHeight="1" x14ac:dyDescent="0.45"/>
    <row r="1115" ht="15.75" hidden="1" customHeight="1" x14ac:dyDescent="0.45"/>
    <row r="1116" ht="15.75" hidden="1" customHeight="1" x14ac:dyDescent="0.45"/>
    <row r="1117" ht="15.75" hidden="1" customHeight="1" x14ac:dyDescent="0.45"/>
    <row r="1118" ht="15.75" hidden="1" customHeight="1" x14ac:dyDescent="0.45"/>
    <row r="1119" ht="15.75" hidden="1" customHeight="1" x14ac:dyDescent="0.45"/>
    <row r="1120" ht="15.75" hidden="1" customHeight="1" x14ac:dyDescent="0.45"/>
    <row r="1121" ht="15.75" hidden="1" customHeight="1" x14ac:dyDescent="0.45"/>
    <row r="1122" ht="15.75" hidden="1" customHeight="1" x14ac:dyDescent="0.45"/>
    <row r="1123" ht="15.75" hidden="1" customHeight="1" x14ac:dyDescent="0.45"/>
    <row r="1124" ht="15.75" hidden="1" customHeight="1" x14ac:dyDescent="0.45"/>
    <row r="1125" ht="15.75" hidden="1" customHeight="1" x14ac:dyDescent="0.45"/>
    <row r="1126" ht="15.75" hidden="1" customHeight="1" x14ac:dyDescent="0.45"/>
    <row r="1127" ht="15.75" hidden="1" customHeight="1" x14ac:dyDescent="0.45"/>
    <row r="1128" ht="15.75" hidden="1" customHeight="1" x14ac:dyDescent="0.45"/>
    <row r="1129" ht="15.75" hidden="1" customHeight="1" x14ac:dyDescent="0.45"/>
    <row r="1130" ht="15.75" hidden="1" customHeight="1" x14ac:dyDescent="0.45"/>
    <row r="1131" ht="15.75" hidden="1" customHeight="1" x14ac:dyDescent="0.45"/>
    <row r="1132" ht="15.75" hidden="1" customHeight="1" x14ac:dyDescent="0.45"/>
    <row r="1133" ht="15.75" hidden="1" customHeight="1" x14ac:dyDescent="0.45"/>
    <row r="1134" ht="15.75" hidden="1" customHeight="1" x14ac:dyDescent="0.45"/>
    <row r="1135" ht="15.75" hidden="1" customHeight="1" x14ac:dyDescent="0.45"/>
    <row r="1136" ht="15.75" hidden="1" customHeight="1" x14ac:dyDescent="0.45"/>
    <row r="1137" ht="15.75" hidden="1" customHeight="1" x14ac:dyDescent="0.45"/>
    <row r="1138" ht="15.75" hidden="1" customHeight="1" x14ac:dyDescent="0.45"/>
    <row r="1139" ht="15.75" hidden="1" customHeight="1" x14ac:dyDescent="0.45"/>
    <row r="1140" ht="15.75" hidden="1" customHeight="1" x14ac:dyDescent="0.45"/>
    <row r="1141" ht="15.75" hidden="1" customHeight="1" x14ac:dyDescent="0.45"/>
    <row r="1142" ht="15.75" hidden="1" customHeight="1" x14ac:dyDescent="0.45"/>
    <row r="1143" ht="15.75" hidden="1" customHeight="1" x14ac:dyDescent="0.45"/>
    <row r="1144" ht="15.75" hidden="1" customHeight="1" x14ac:dyDescent="0.45"/>
    <row r="1145" ht="15.75" hidden="1" customHeight="1" x14ac:dyDescent="0.45"/>
    <row r="1146" ht="15.75" hidden="1" customHeight="1" x14ac:dyDescent="0.45"/>
    <row r="1147" ht="15.75" hidden="1" customHeight="1" x14ac:dyDescent="0.45"/>
    <row r="1148" ht="15.75" hidden="1" customHeight="1" x14ac:dyDescent="0.45"/>
    <row r="1149" ht="15.75" hidden="1" customHeight="1" x14ac:dyDescent="0.45"/>
    <row r="1150" ht="15.75" hidden="1" customHeight="1" x14ac:dyDescent="0.45"/>
    <row r="1151" ht="15.75" hidden="1" customHeight="1" x14ac:dyDescent="0.45"/>
    <row r="1152" ht="15.75" hidden="1" customHeight="1" x14ac:dyDescent="0.45"/>
    <row r="1153" ht="15.75" hidden="1" customHeight="1" x14ac:dyDescent="0.45"/>
    <row r="1154" ht="15.75" hidden="1" customHeight="1" x14ac:dyDescent="0.45"/>
    <row r="1155" ht="15.75" hidden="1" customHeight="1" x14ac:dyDescent="0.45"/>
    <row r="1156" ht="15.75" hidden="1" customHeight="1" x14ac:dyDescent="0.45"/>
    <row r="1157" ht="15.75" hidden="1" customHeight="1" x14ac:dyDescent="0.45"/>
    <row r="1158" ht="15.75" hidden="1" customHeight="1" x14ac:dyDescent="0.45"/>
    <row r="1159" ht="15.75" hidden="1" customHeight="1" x14ac:dyDescent="0.45"/>
    <row r="1160" ht="15.75" hidden="1" customHeight="1" x14ac:dyDescent="0.45"/>
    <row r="1161" ht="15.75" hidden="1" customHeight="1" x14ac:dyDescent="0.45"/>
    <row r="1162" ht="15.75" hidden="1" customHeight="1" x14ac:dyDescent="0.45"/>
    <row r="1163" ht="15.75" hidden="1" customHeight="1" x14ac:dyDescent="0.45"/>
    <row r="1164" ht="15.75" hidden="1" customHeight="1" x14ac:dyDescent="0.45"/>
    <row r="1165" ht="15.75" hidden="1" customHeight="1" x14ac:dyDescent="0.45"/>
    <row r="1166" ht="15.75" hidden="1" customHeight="1" x14ac:dyDescent="0.45"/>
    <row r="1167" ht="15.75" hidden="1" customHeight="1" x14ac:dyDescent="0.45"/>
    <row r="1168" ht="15.75" hidden="1" customHeight="1" x14ac:dyDescent="0.45"/>
    <row r="1169" ht="15.75" hidden="1" customHeight="1" x14ac:dyDescent="0.45"/>
    <row r="1170" ht="15.75" hidden="1" customHeight="1" x14ac:dyDescent="0.45"/>
    <row r="1171" ht="15.75" hidden="1" customHeight="1" x14ac:dyDescent="0.45"/>
    <row r="1172" ht="15.75" hidden="1" customHeight="1" x14ac:dyDescent="0.45"/>
    <row r="1173" ht="15.75" hidden="1" customHeight="1" x14ac:dyDescent="0.45"/>
    <row r="1174" ht="15.75" hidden="1" customHeight="1" x14ac:dyDescent="0.45"/>
    <row r="1175" ht="15.75" hidden="1" customHeight="1" x14ac:dyDescent="0.45"/>
    <row r="1176" ht="15.75" hidden="1" customHeight="1" x14ac:dyDescent="0.45"/>
    <row r="1177" ht="15.75" hidden="1" customHeight="1" x14ac:dyDescent="0.45"/>
    <row r="1178" ht="15.75" hidden="1" customHeight="1" x14ac:dyDescent="0.45"/>
    <row r="1179" ht="15.75" hidden="1" customHeight="1" x14ac:dyDescent="0.45"/>
    <row r="1180" ht="15.75" hidden="1" customHeight="1" x14ac:dyDescent="0.45"/>
    <row r="1181" ht="15.75" hidden="1" customHeight="1" x14ac:dyDescent="0.45"/>
    <row r="1182" ht="15.75" hidden="1" customHeight="1" x14ac:dyDescent="0.45"/>
    <row r="1183" ht="15.75" hidden="1" customHeight="1" x14ac:dyDescent="0.45"/>
    <row r="1184" ht="15.75" hidden="1" customHeight="1" x14ac:dyDescent="0.45"/>
    <row r="1185" ht="15.75" hidden="1" customHeight="1" x14ac:dyDescent="0.45"/>
    <row r="1186" ht="15.75" hidden="1" customHeight="1" x14ac:dyDescent="0.45"/>
    <row r="1187" ht="15.75" hidden="1" customHeight="1" x14ac:dyDescent="0.45"/>
    <row r="1188" ht="15.75" hidden="1" customHeight="1" x14ac:dyDescent="0.45"/>
    <row r="1189" ht="15.75" hidden="1" customHeight="1" x14ac:dyDescent="0.45"/>
    <row r="1190" ht="15.75" hidden="1" customHeight="1" x14ac:dyDescent="0.45"/>
  </sheetData>
  <sheetProtection algorithmName="SHA-512" hashValue="7fiQUDhS0XxMOJAa3Ua2mhm86+s7j+AyC0/GZTb9RwsuxKm+P0h3K67IBgv61aZiTNfaMYyAu/KXg3ocydqZQg==" saltValue="vlRorFAZ4ZFd/PBqprE/+Q==" spinCount="100000" sheet="1" objects="1" scenarios="1"/>
  <mergeCells count="1502">
    <mergeCell ref="IC614:IC615"/>
    <mergeCell ref="ID614:IE615"/>
    <mergeCell ref="IF614:IQ615"/>
    <mergeCell ref="P132:X132"/>
    <mergeCell ref="EX113:EX114"/>
    <mergeCell ref="DB113:DB114"/>
    <mergeCell ref="AS400:AV400"/>
    <mergeCell ref="AW399:AY399"/>
    <mergeCell ref="AZ399:BB399"/>
    <mergeCell ref="BC399:BE399"/>
    <mergeCell ref="BC401:BE401"/>
    <mergeCell ref="AW401:AY401"/>
    <mergeCell ref="FB399:FC399"/>
    <mergeCell ref="AZ400:BB400"/>
    <mergeCell ref="P253:T253"/>
    <mergeCell ref="P254:T254"/>
    <mergeCell ref="U254:X254"/>
    <mergeCell ref="U253:X253"/>
    <mergeCell ref="AE200:AF200"/>
    <mergeCell ref="AE201:AF201"/>
    <mergeCell ref="AH183:AO183"/>
    <mergeCell ref="AH184:AO184"/>
    <mergeCell ref="AH200:AO200"/>
    <mergeCell ref="AH201:AO201"/>
    <mergeCell ref="P130:X130"/>
    <mergeCell ref="P131:X131"/>
    <mergeCell ref="W200:X201"/>
    <mergeCell ref="P202:X202"/>
    <mergeCell ref="P203:X203"/>
    <mergeCell ref="Y202:AL202"/>
    <mergeCell ref="AG150:AO150"/>
    <mergeCell ref="AG153:AO153"/>
    <mergeCell ref="IF618:IQ619"/>
    <mergeCell ref="IF620:IQ621"/>
    <mergeCell ref="IF622:IQ623"/>
    <mergeCell ref="IF624:IQ625"/>
    <mergeCell ref="IF626:IQ627"/>
    <mergeCell ref="IF628:IQ629"/>
    <mergeCell ref="ID612:IE612"/>
    <mergeCell ref="IF612:IG612"/>
    <mergeCell ref="IH612:II612"/>
    <mergeCell ref="IJ612:IL612"/>
    <mergeCell ref="IM612:IO612"/>
    <mergeCell ref="IP612:IQ612"/>
    <mergeCell ref="ID613:IE613"/>
    <mergeCell ref="IF613:IG613"/>
    <mergeCell ref="IH613:II613"/>
    <mergeCell ref="IJ613:IL613"/>
    <mergeCell ref="IM613:IO613"/>
    <mergeCell ref="IP613:IQ613"/>
    <mergeCell ref="J10:T10"/>
    <mergeCell ref="J11:T11"/>
    <mergeCell ref="AG134:AO134"/>
    <mergeCell ref="AG149:AO149"/>
    <mergeCell ref="AE185:AF199"/>
    <mergeCell ref="AG185:AG199"/>
    <mergeCell ref="AH185:AO199"/>
    <mergeCell ref="AB185:AD199"/>
    <mergeCell ref="AG156:AO156"/>
    <mergeCell ref="AG151:AO151"/>
    <mergeCell ref="AG152:AO152"/>
    <mergeCell ref="M53:T53"/>
    <mergeCell ref="AB183:AD183"/>
    <mergeCell ref="R155:T156"/>
    <mergeCell ref="N148:V149"/>
    <mergeCell ref="V155:X156"/>
    <mergeCell ref="P224:X224"/>
    <mergeCell ref="O157:O158"/>
    <mergeCell ref="P157:X158"/>
    <mergeCell ref="K151:M152"/>
    <mergeCell ref="N151:N152"/>
    <mergeCell ref="AG128:AO128"/>
    <mergeCell ref="K133:M133"/>
    <mergeCell ref="AG129:AO129"/>
    <mergeCell ref="AG130:AO130"/>
    <mergeCell ref="AG131:AO131"/>
    <mergeCell ref="N153:N156"/>
    <mergeCell ref="AE182:AF182"/>
    <mergeCell ref="AE183:AF183"/>
    <mergeCell ref="AG154:AO154"/>
    <mergeCell ref="P151:X152"/>
    <mergeCell ref="P133:X133"/>
    <mergeCell ref="K387:K388"/>
    <mergeCell ref="P274:X275"/>
    <mergeCell ref="P276:X277"/>
    <mergeCell ref="K208:L209"/>
    <mergeCell ref="K278:M278"/>
    <mergeCell ref="P278:X278"/>
    <mergeCell ref="K279:M279"/>
    <mergeCell ref="P279:X279"/>
    <mergeCell ref="K280:M280"/>
    <mergeCell ref="K281:M281"/>
    <mergeCell ref="P281:X281"/>
    <mergeCell ref="P280:X280"/>
    <mergeCell ref="AE184:AF184"/>
    <mergeCell ref="K274:M275"/>
    <mergeCell ref="N274:N275"/>
    <mergeCell ref="O274:O275"/>
    <mergeCell ref="K276:M277"/>
    <mergeCell ref="N276:N277"/>
    <mergeCell ref="O276:O277"/>
    <mergeCell ref="P184:X184"/>
    <mergeCell ref="AB271:AO271"/>
    <mergeCell ref="AB272:AO277"/>
    <mergeCell ref="P223:X223"/>
    <mergeCell ref="AB200:AD200"/>
    <mergeCell ref="AB201:AD201"/>
    <mergeCell ref="L387:Y388"/>
    <mergeCell ref="AH401:AK401"/>
    <mergeCell ref="Z399:Z400"/>
    <mergeCell ref="R401:S401"/>
    <mergeCell ref="L401:Q401"/>
    <mergeCell ref="T401:Z401"/>
    <mergeCell ref="AA401:AC401"/>
    <mergeCell ref="AA400:AB400"/>
    <mergeCell ref="AL399:AV399"/>
    <mergeCell ref="AL400:AM400"/>
    <mergeCell ref="AO400:AR400"/>
    <mergeCell ref="AS401:AV401"/>
    <mergeCell ref="L399:P400"/>
    <mergeCell ref="Q399:Q400"/>
    <mergeCell ref="R399:S400"/>
    <mergeCell ref="T399:Y400"/>
    <mergeCell ref="K389:K390"/>
    <mergeCell ref="K391:K392"/>
    <mergeCell ref="L389:Y390"/>
    <mergeCell ref="L391:Y392"/>
    <mergeCell ref="V396:Z397"/>
    <mergeCell ref="BC402:BE402"/>
    <mergeCell ref="L403:Q403"/>
    <mergeCell ref="R403:S403"/>
    <mergeCell ref="T403:Z403"/>
    <mergeCell ref="AA403:AC403"/>
    <mergeCell ref="AD403:AG403"/>
    <mergeCell ref="AH403:AK403"/>
    <mergeCell ref="AL403:AN403"/>
    <mergeCell ref="AO403:AR403"/>
    <mergeCell ref="AS403:AV403"/>
    <mergeCell ref="AW403:AY403"/>
    <mergeCell ref="AZ403:BB403"/>
    <mergeCell ref="BC403:BE403"/>
    <mergeCell ref="L402:Q402"/>
    <mergeCell ref="R402:S402"/>
    <mergeCell ref="T402:Z402"/>
    <mergeCell ref="AA402:AC402"/>
    <mergeCell ref="AD402:AG402"/>
    <mergeCell ref="AH402:AK402"/>
    <mergeCell ref="AL402:AN402"/>
    <mergeCell ref="AO402:AR402"/>
    <mergeCell ref="AS402:AV402"/>
    <mergeCell ref="AW402:AY402"/>
    <mergeCell ref="BC400:BE400"/>
    <mergeCell ref="AW400:AY400"/>
    <mergeCell ref="AL401:AN401"/>
    <mergeCell ref="AO401:AR401"/>
    <mergeCell ref="AZ401:BB401"/>
    <mergeCell ref="AH400:AK400"/>
    <mergeCell ref="AD401:AG401"/>
    <mergeCell ref="AD405:AG405"/>
    <mergeCell ref="AH405:AK405"/>
    <mergeCell ref="AL405:AN405"/>
    <mergeCell ref="AO405:AR405"/>
    <mergeCell ref="AS405:AV405"/>
    <mergeCell ref="AW405:AY405"/>
    <mergeCell ref="AZ405:BB405"/>
    <mergeCell ref="BC405:BE405"/>
    <mergeCell ref="L404:Q404"/>
    <mergeCell ref="R404:S404"/>
    <mergeCell ref="T404:Z404"/>
    <mergeCell ref="AA404:AC404"/>
    <mergeCell ref="AD404:AG404"/>
    <mergeCell ref="AH404:AK404"/>
    <mergeCell ref="AL404:AN404"/>
    <mergeCell ref="AO404:AR404"/>
    <mergeCell ref="AS404:AV404"/>
    <mergeCell ref="AW404:AY404"/>
    <mergeCell ref="AZ404:BB404"/>
    <mergeCell ref="BC404:BE404"/>
    <mergeCell ref="L405:Q405"/>
    <mergeCell ref="R405:S405"/>
    <mergeCell ref="T405:Z405"/>
    <mergeCell ref="AA405:AC405"/>
    <mergeCell ref="AZ402:BB402"/>
    <mergeCell ref="AW406:AY406"/>
    <mergeCell ref="AZ406:BB406"/>
    <mergeCell ref="BC406:BE406"/>
    <mergeCell ref="L407:Q407"/>
    <mergeCell ref="R407:S407"/>
    <mergeCell ref="T407:Z407"/>
    <mergeCell ref="AA407:AC407"/>
    <mergeCell ref="AD407:AG407"/>
    <mergeCell ref="AH407:AK407"/>
    <mergeCell ref="AL407:AN407"/>
    <mergeCell ref="AO407:AR407"/>
    <mergeCell ref="AS407:AV407"/>
    <mergeCell ref="AW407:AY407"/>
    <mergeCell ref="AZ407:BB407"/>
    <mergeCell ref="BC407:BE407"/>
    <mergeCell ref="L406:Q406"/>
    <mergeCell ref="R406:S406"/>
    <mergeCell ref="T406:Z406"/>
    <mergeCell ref="AA406:AC406"/>
    <mergeCell ref="AD406:AG406"/>
    <mergeCell ref="AH406:AK406"/>
    <mergeCell ref="AL406:AN406"/>
    <mergeCell ref="AO406:AR406"/>
    <mergeCell ref="AS406:AV406"/>
    <mergeCell ref="AW408:AY408"/>
    <mergeCell ref="AZ408:BB408"/>
    <mergeCell ref="BC408:BE408"/>
    <mergeCell ref="L409:Q409"/>
    <mergeCell ref="R409:S409"/>
    <mergeCell ref="T409:Z409"/>
    <mergeCell ref="AA409:AC409"/>
    <mergeCell ref="AD409:AG409"/>
    <mergeCell ref="AH409:AK409"/>
    <mergeCell ref="AL409:AN409"/>
    <mergeCell ref="AO409:AR409"/>
    <mergeCell ref="AS409:AV409"/>
    <mergeCell ref="AW409:AY409"/>
    <mergeCell ref="AZ409:BB409"/>
    <mergeCell ref="BC409:BE409"/>
    <mergeCell ref="L408:Q408"/>
    <mergeCell ref="R408:S408"/>
    <mergeCell ref="T408:Z408"/>
    <mergeCell ref="AA408:AC408"/>
    <mergeCell ref="AD408:AG408"/>
    <mergeCell ref="AH408:AK408"/>
    <mergeCell ref="AL408:AN408"/>
    <mergeCell ref="AO408:AR408"/>
    <mergeCell ref="AS408:AV408"/>
    <mergeCell ref="AW410:AY410"/>
    <mergeCell ref="AZ410:BB410"/>
    <mergeCell ref="BC410:BE410"/>
    <mergeCell ref="L411:Q411"/>
    <mergeCell ref="R411:S411"/>
    <mergeCell ref="T411:Z411"/>
    <mergeCell ref="AA411:AC411"/>
    <mergeCell ref="AD411:AG411"/>
    <mergeCell ref="AH411:AK411"/>
    <mergeCell ref="AL411:AN411"/>
    <mergeCell ref="AO411:AR411"/>
    <mergeCell ref="AS411:AV411"/>
    <mergeCell ref="AW411:AY411"/>
    <mergeCell ref="AZ411:BB411"/>
    <mergeCell ref="BC411:BE411"/>
    <mergeCell ref="L410:Q410"/>
    <mergeCell ref="R410:S410"/>
    <mergeCell ref="T410:Z410"/>
    <mergeCell ref="AA410:AC410"/>
    <mergeCell ref="AD410:AG410"/>
    <mergeCell ref="AH410:AK410"/>
    <mergeCell ref="AL410:AN410"/>
    <mergeCell ref="AO410:AR410"/>
    <mergeCell ref="AS410:AV410"/>
    <mergeCell ref="AW412:AY412"/>
    <mergeCell ref="AZ412:BB412"/>
    <mergeCell ref="BC412:BE412"/>
    <mergeCell ref="L413:Q413"/>
    <mergeCell ref="R413:S413"/>
    <mergeCell ref="T413:Z413"/>
    <mergeCell ref="AA413:AC413"/>
    <mergeCell ref="AD413:AG413"/>
    <mergeCell ref="AH413:AK413"/>
    <mergeCell ref="AL413:AN413"/>
    <mergeCell ref="AO413:AR413"/>
    <mergeCell ref="AS413:AV413"/>
    <mergeCell ref="AW413:AY413"/>
    <mergeCell ref="AZ413:BB413"/>
    <mergeCell ref="BC413:BE413"/>
    <mergeCell ref="L412:Q412"/>
    <mergeCell ref="R412:S412"/>
    <mergeCell ref="T412:Z412"/>
    <mergeCell ref="AA412:AC412"/>
    <mergeCell ref="AD412:AG412"/>
    <mergeCell ref="AH412:AK412"/>
    <mergeCell ref="AL412:AN412"/>
    <mergeCell ref="AO412:AR412"/>
    <mergeCell ref="AS412:AV412"/>
    <mergeCell ref="AW414:AY414"/>
    <mergeCell ref="AZ414:BB414"/>
    <mergeCell ref="BC414:BE414"/>
    <mergeCell ref="L415:Q415"/>
    <mergeCell ref="R415:S415"/>
    <mergeCell ref="T415:Z415"/>
    <mergeCell ref="AA415:AC415"/>
    <mergeCell ref="AD415:AG415"/>
    <mergeCell ref="AH415:AK415"/>
    <mergeCell ref="AL415:AN415"/>
    <mergeCell ref="AO415:AR415"/>
    <mergeCell ref="AS415:AV415"/>
    <mergeCell ref="AW415:AY415"/>
    <mergeCell ref="AZ415:BB415"/>
    <mergeCell ref="BC415:BE415"/>
    <mergeCell ref="L414:Q414"/>
    <mergeCell ref="R414:S414"/>
    <mergeCell ref="T414:Z414"/>
    <mergeCell ref="AA414:AC414"/>
    <mergeCell ref="AD414:AG414"/>
    <mergeCell ref="AH414:AK414"/>
    <mergeCell ref="AL414:AN414"/>
    <mergeCell ref="AO414:AR414"/>
    <mergeCell ref="AS414:AV414"/>
    <mergeCell ref="AW416:AY416"/>
    <mergeCell ref="AZ416:BB416"/>
    <mergeCell ref="BC416:BE416"/>
    <mergeCell ref="L417:Q417"/>
    <mergeCell ref="R417:S417"/>
    <mergeCell ref="T417:Z417"/>
    <mergeCell ref="AA417:AC417"/>
    <mergeCell ref="AD417:AG417"/>
    <mergeCell ref="AH417:AK417"/>
    <mergeCell ref="AL417:AN417"/>
    <mergeCell ref="AO417:AR417"/>
    <mergeCell ref="AS417:AV417"/>
    <mergeCell ref="AW417:AY417"/>
    <mergeCell ref="AZ417:BB417"/>
    <mergeCell ref="BC417:BE417"/>
    <mergeCell ref="L416:Q416"/>
    <mergeCell ref="R416:S416"/>
    <mergeCell ref="T416:Z416"/>
    <mergeCell ref="AA416:AC416"/>
    <mergeCell ref="AD416:AG416"/>
    <mergeCell ref="AH416:AK416"/>
    <mergeCell ref="AL416:AN416"/>
    <mergeCell ref="AO416:AR416"/>
    <mergeCell ref="AS416:AV416"/>
    <mergeCell ref="L419:Q419"/>
    <mergeCell ref="R419:S419"/>
    <mergeCell ref="T419:Z419"/>
    <mergeCell ref="AA419:AC419"/>
    <mergeCell ref="AD419:AG419"/>
    <mergeCell ref="AH419:AK419"/>
    <mergeCell ref="AL419:AN419"/>
    <mergeCell ref="AO419:AR419"/>
    <mergeCell ref="AS419:AV419"/>
    <mergeCell ref="AW419:AY419"/>
    <mergeCell ref="AZ419:BB419"/>
    <mergeCell ref="BC419:BE419"/>
    <mergeCell ref="L418:Q418"/>
    <mergeCell ref="R418:S418"/>
    <mergeCell ref="T418:Z418"/>
    <mergeCell ref="AA418:AC418"/>
    <mergeCell ref="AD418:AG418"/>
    <mergeCell ref="AH418:AK418"/>
    <mergeCell ref="AL418:AN418"/>
    <mergeCell ref="AO418:AR418"/>
    <mergeCell ref="AS418:AV418"/>
    <mergeCell ref="L422:Q422"/>
    <mergeCell ref="R422:S422"/>
    <mergeCell ref="T422:Z422"/>
    <mergeCell ref="AA422:AC422"/>
    <mergeCell ref="AD422:AG422"/>
    <mergeCell ref="AH422:AK422"/>
    <mergeCell ref="AL422:AN422"/>
    <mergeCell ref="AO422:AR422"/>
    <mergeCell ref="AS422:AV422"/>
    <mergeCell ref="AZ420:BB420"/>
    <mergeCell ref="BC420:BE420"/>
    <mergeCell ref="L421:Q421"/>
    <mergeCell ref="R421:S421"/>
    <mergeCell ref="T421:Z421"/>
    <mergeCell ref="AA421:AC421"/>
    <mergeCell ref="AD421:AG421"/>
    <mergeCell ref="AH421:AK421"/>
    <mergeCell ref="AL421:AN421"/>
    <mergeCell ref="AO421:AR421"/>
    <mergeCell ref="AS421:AV421"/>
    <mergeCell ref="AW421:AY421"/>
    <mergeCell ref="AZ421:BB421"/>
    <mergeCell ref="BC421:BE421"/>
    <mergeCell ref="L420:Q420"/>
    <mergeCell ref="R420:S420"/>
    <mergeCell ref="T420:Z420"/>
    <mergeCell ref="AA420:AC420"/>
    <mergeCell ref="AD420:AG420"/>
    <mergeCell ref="AH420:AK420"/>
    <mergeCell ref="AL420:AN420"/>
    <mergeCell ref="AO420:AR420"/>
    <mergeCell ref="AS420:AV420"/>
    <mergeCell ref="L424:Q424"/>
    <mergeCell ref="R424:S424"/>
    <mergeCell ref="T424:Z424"/>
    <mergeCell ref="AA424:AC424"/>
    <mergeCell ref="AD424:AG424"/>
    <mergeCell ref="AH424:AK424"/>
    <mergeCell ref="AL424:AN424"/>
    <mergeCell ref="AO424:AR424"/>
    <mergeCell ref="AS424:AV424"/>
    <mergeCell ref="L423:Q423"/>
    <mergeCell ref="R423:S423"/>
    <mergeCell ref="T423:Z423"/>
    <mergeCell ref="AA423:AC423"/>
    <mergeCell ref="AD423:AG423"/>
    <mergeCell ref="AH423:AK423"/>
    <mergeCell ref="AL423:AN423"/>
    <mergeCell ref="AO423:AR423"/>
    <mergeCell ref="AS423:AV423"/>
    <mergeCell ref="AO427:AR427"/>
    <mergeCell ref="AS427:AV427"/>
    <mergeCell ref="AW427:AY427"/>
    <mergeCell ref="AZ427:BB427"/>
    <mergeCell ref="BC427:BE427"/>
    <mergeCell ref="L426:Q426"/>
    <mergeCell ref="R426:S426"/>
    <mergeCell ref="T426:Z426"/>
    <mergeCell ref="AA426:AC426"/>
    <mergeCell ref="AD426:AG426"/>
    <mergeCell ref="AH426:AK426"/>
    <mergeCell ref="AL426:AN426"/>
    <mergeCell ref="AO426:AR426"/>
    <mergeCell ref="AS426:AV426"/>
    <mergeCell ref="L425:Q425"/>
    <mergeCell ref="R425:S425"/>
    <mergeCell ref="T425:Z425"/>
    <mergeCell ref="AA425:AC425"/>
    <mergeCell ref="AD425:AG425"/>
    <mergeCell ref="AH425:AK425"/>
    <mergeCell ref="AL425:AN425"/>
    <mergeCell ref="AO425:AR425"/>
    <mergeCell ref="AS425:AV425"/>
    <mergeCell ref="AW425:AY425"/>
    <mergeCell ref="AZ425:BB425"/>
    <mergeCell ref="BC425:BE425"/>
    <mergeCell ref="AZ428:BB428"/>
    <mergeCell ref="BC428:BE428"/>
    <mergeCell ref="L429:Q429"/>
    <mergeCell ref="R429:S429"/>
    <mergeCell ref="T429:Z429"/>
    <mergeCell ref="AA429:AC429"/>
    <mergeCell ref="AD429:AG429"/>
    <mergeCell ref="AH429:AK429"/>
    <mergeCell ref="AL429:AN429"/>
    <mergeCell ref="AO429:AR429"/>
    <mergeCell ref="AS429:AV429"/>
    <mergeCell ref="AW429:AY429"/>
    <mergeCell ref="AZ429:BB429"/>
    <mergeCell ref="BC429:BE429"/>
    <mergeCell ref="L428:Q428"/>
    <mergeCell ref="R428:S428"/>
    <mergeCell ref="T428:Z428"/>
    <mergeCell ref="AA428:AC428"/>
    <mergeCell ref="AD428:AG428"/>
    <mergeCell ref="AH428:AK428"/>
    <mergeCell ref="AL428:AN428"/>
    <mergeCell ref="AO428:AR428"/>
    <mergeCell ref="AS428:AV428"/>
    <mergeCell ref="AZ430:BB430"/>
    <mergeCell ref="BC430:BE430"/>
    <mergeCell ref="L431:Q431"/>
    <mergeCell ref="R431:S431"/>
    <mergeCell ref="T431:Z431"/>
    <mergeCell ref="AA431:AC431"/>
    <mergeCell ref="AD431:AG431"/>
    <mergeCell ref="AH431:AK431"/>
    <mergeCell ref="AL431:AN431"/>
    <mergeCell ref="AO431:AR431"/>
    <mergeCell ref="AS431:AV431"/>
    <mergeCell ref="AW431:AY431"/>
    <mergeCell ref="AZ431:BB431"/>
    <mergeCell ref="BC431:BE431"/>
    <mergeCell ref="L430:Q430"/>
    <mergeCell ref="R430:S430"/>
    <mergeCell ref="T430:Z430"/>
    <mergeCell ref="AA430:AC430"/>
    <mergeCell ref="AD430:AG430"/>
    <mergeCell ref="AH430:AK430"/>
    <mergeCell ref="AL430:AN430"/>
    <mergeCell ref="AO430:AR430"/>
    <mergeCell ref="AS430:AV430"/>
    <mergeCell ref="AZ432:BB432"/>
    <mergeCell ref="BC432:BE432"/>
    <mergeCell ref="L433:Q433"/>
    <mergeCell ref="R433:S433"/>
    <mergeCell ref="T433:Z433"/>
    <mergeCell ref="AA433:AC433"/>
    <mergeCell ref="AD433:AG433"/>
    <mergeCell ref="AH433:AK433"/>
    <mergeCell ref="AL433:AN433"/>
    <mergeCell ref="AO433:AR433"/>
    <mergeCell ref="AS433:AV433"/>
    <mergeCell ref="AW433:AY433"/>
    <mergeCell ref="AZ433:BB433"/>
    <mergeCell ref="BC433:BE433"/>
    <mergeCell ref="L432:Q432"/>
    <mergeCell ref="R432:S432"/>
    <mergeCell ref="T432:Z432"/>
    <mergeCell ref="AA432:AC432"/>
    <mergeCell ref="AD432:AG432"/>
    <mergeCell ref="AH432:AK432"/>
    <mergeCell ref="AL432:AN432"/>
    <mergeCell ref="AO432:AR432"/>
    <mergeCell ref="AS432:AV432"/>
    <mergeCell ref="AZ434:BB434"/>
    <mergeCell ref="BC434:BE434"/>
    <mergeCell ref="L435:Q435"/>
    <mergeCell ref="R435:S435"/>
    <mergeCell ref="T435:Z435"/>
    <mergeCell ref="AA435:AC435"/>
    <mergeCell ref="AD435:AG435"/>
    <mergeCell ref="AH435:AK435"/>
    <mergeCell ref="AL435:AN435"/>
    <mergeCell ref="AO435:AR435"/>
    <mergeCell ref="AS435:AV435"/>
    <mergeCell ref="AW435:AY435"/>
    <mergeCell ref="AZ435:BB435"/>
    <mergeCell ref="BC435:BE435"/>
    <mergeCell ref="L434:Q434"/>
    <mergeCell ref="R434:S434"/>
    <mergeCell ref="T434:Z434"/>
    <mergeCell ref="AA434:AC434"/>
    <mergeCell ref="AD434:AG434"/>
    <mergeCell ref="AH434:AK434"/>
    <mergeCell ref="AL434:AN434"/>
    <mergeCell ref="AO434:AR434"/>
    <mergeCell ref="AS434:AV434"/>
    <mergeCell ref="AZ436:BB436"/>
    <mergeCell ref="BC436:BE436"/>
    <mergeCell ref="L437:Q437"/>
    <mergeCell ref="R437:S437"/>
    <mergeCell ref="T437:Z437"/>
    <mergeCell ref="AA437:AC437"/>
    <mergeCell ref="AD437:AG437"/>
    <mergeCell ref="AH437:AK437"/>
    <mergeCell ref="AL437:AN437"/>
    <mergeCell ref="AO437:AR437"/>
    <mergeCell ref="AS437:AV437"/>
    <mergeCell ref="AW437:AY437"/>
    <mergeCell ref="AZ437:BB437"/>
    <mergeCell ref="BC437:BE437"/>
    <mergeCell ref="L436:Q436"/>
    <mergeCell ref="R436:S436"/>
    <mergeCell ref="T436:Z436"/>
    <mergeCell ref="AA436:AC436"/>
    <mergeCell ref="AD436:AG436"/>
    <mergeCell ref="AH436:AK436"/>
    <mergeCell ref="AL436:AN436"/>
    <mergeCell ref="AO436:AR436"/>
    <mergeCell ref="AS436:AV436"/>
    <mergeCell ref="AZ438:BB438"/>
    <mergeCell ref="BC438:BE438"/>
    <mergeCell ref="L439:Q439"/>
    <mergeCell ref="R439:S439"/>
    <mergeCell ref="T439:Z439"/>
    <mergeCell ref="AA439:AC439"/>
    <mergeCell ref="AD439:AG439"/>
    <mergeCell ref="AH439:AK439"/>
    <mergeCell ref="AL439:AN439"/>
    <mergeCell ref="AO439:AR439"/>
    <mergeCell ref="AS439:AV439"/>
    <mergeCell ref="AW439:AY439"/>
    <mergeCell ref="AZ439:BB439"/>
    <mergeCell ref="BC439:BE439"/>
    <mergeCell ref="L438:Q438"/>
    <mergeCell ref="R438:S438"/>
    <mergeCell ref="T438:Z438"/>
    <mergeCell ref="AA438:AC438"/>
    <mergeCell ref="AD438:AG438"/>
    <mergeCell ref="AH438:AK438"/>
    <mergeCell ref="AL438:AN438"/>
    <mergeCell ref="AO438:AR438"/>
    <mergeCell ref="AS438:AV438"/>
    <mergeCell ref="AZ440:BB440"/>
    <mergeCell ref="BC440:BE440"/>
    <mergeCell ref="L441:Q441"/>
    <mergeCell ref="R441:S441"/>
    <mergeCell ref="T441:Z441"/>
    <mergeCell ref="AA441:AC441"/>
    <mergeCell ref="AD441:AG441"/>
    <mergeCell ref="AH441:AK441"/>
    <mergeCell ref="AL441:AN441"/>
    <mergeCell ref="AO441:AR441"/>
    <mergeCell ref="AS441:AV441"/>
    <mergeCell ref="AW441:AY441"/>
    <mergeCell ref="AZ441:BB441"/>
    <mergeCell ref="BC441:BE441"/>
    <mergeCell ref="L440:Q440"/>
    <mergeCell ref="R440:S440"/>
    <mergeCell ref="T440:Z440"/>
    <mergeCell ref="AA440:AC440"/>
    <mergeCell ref="AD440:AG440"/>
    <mergeCell ref="AH440:AK440"/>
    <mergeCell ref="AL440:AN440"/>
    <mergeCell ref="AO440:AR440"/>
    <mergeCell ref="AS440:AV440"/>
    <mergeCell ref="AW440:AY440"/>
    <mergeCell ref="AZ442:BB442"/>
    <mergeCell ref="BC442:BE442"/>
    <mergeCell ref="L443:Q443"/>
    <mergeCell ref="R443:S443"/>
    <mergeCell ref="T443:Z443"/>
    <mergeCell ref="AA443:AC443"/>
    <mergeCell ref="AD443:AG443"/>
    <mergeCell ref="AH443:AK443"/>
    <mergeCell ref="AL443:AN443"/>
    <mergeCell ref="AO443:AR443"/>
    <mergeCell ref="AS443:AV443"/>
    <mergeCell ref="AW443:AY443"/>
    <mergeCell ref="AZ443:BB443"/>
    <mergeCell ref="BC443:BE443"/>
    <mergeCell ref="L442:Q442"/>
    <mergeCell ref="R442:S442"/>
    <mergeCell ref="T442:Z442"/>
    <mergeCell ref="AA442:AC442"/>
    <mergeCell ref="AD442:AG442"/>
    <mergeCell ref="AH442:AK442"/>
    <mergeCell ref="AL442:AN442"/>
    <mergeCell ref="AO442:AR442"/>
    <mergeCell ref="AS442:AV442"/>
    <mergeCell ref="AW442:AY442"/>
    <mergeCell ref="AZ444:BB444"/>
    <mergeCell ref="BC444:BE444"/>
    <mergeCell ref="L445:Q445"/>
    <mergeCell ref="R445:S445"/>
    <mergeCell ref="T445:Z445"/>
    <mergeCell ref="AA445:AC445"/>
    <mergeCell ref="AD445:AG445"/>
    <mergeCell ref="AH445:AK445"/>
    <mergeCell ref="AL445:AN445"/>
    <mergeCell ref="AO445:AR445"/>
    <mergeCell ref="AS445:AV445"/>
    <mergeCell ref="AW445:AY445"/>
    <mergeCell ref="AZ445:BB445"/>
    <mergeCell ref="BC445:BE445"/>
    <mergeCell ref="L444:Q444"/>
    <mergeCell ref="R444:S444"/>
    <mergeCell ref="T444:Z444"/>
    <mergeCell ref="AA444:AC444"/>
    <mergeCell ref="AD444:AG444"/>
    <mergeCell ref="AH444:AK444"/>
    <mergeCell ref="AL444:AN444"/>
    <mergeCell ref="AO444:AR444"/>
    <mergeCell ref="AS444:AV444"/>
    <mergeCell ref="AW444:AY444"/>
    <mergeCell ref="AZ446:BB446"/>
    <mergeCell ref="BC446:BE446"/>
    <mergeCell ref="L447:Q447"/>
    <mergeCell ref="R447:S447"/>
    <mergeCell ref="T447:Z447"/>
    <mergeCell ref="AA447:AC447"/>
    <mergeCell ref="AD447:AG447"/>
    <mergeCell ref="AH447:AK447"/>
    <mergeCell ref="AL447:AN447"/>
    <mergeCell ref="AO447:AR447"/>
    <mergeCell ref="AS447:AV447"/>
    <mergeCell ref="AW447:AY447"/>
    <mergeCell ref="AZ447:BB447"/>
    <mergeCell ref="BC447:BE447"/>
    <mergeCell ref="L446:Q446"/>
    <mergeCell ref="R446:S446"/>
    <mergeCell ref="T446:Z446"/>
    <mergeCell ref="AA446:AC446"/>
    <mergeCell ref="AD446:AG446"/>
    <mergeCell ref="AH446:AK446"/>
    <mergeCell ref="AL446:AN446"/>
    <mergeCell ref="AO446:AR446"/>
    <mergeCell ref="AS446:AV446"/>
    <mergeCell ref="AW446:AY446"/>
    <mergeCell ref="AZ448:BB448"/>
    <mergeCell ref="BC448:BE448"/>
    <mergeCell ref="L449:Q449"/>
    <mergeCell ref="R449:S449"/>
    <mergeCell ref="T449:Z449"/>
    <mergeCell ref="AA449:AC449"/>
    <mergeCell ref="AD449:AG449"/>
    <mergeCell ref="AH449:AK449"/>
    <mergeCell ref="AL449:AN449"/>
    <mergeCell ref="AO449:AR449"/>
    <mergeCell ref="AS449:AV449"/>
    <mergeCell ref="AW449:AY449"/>
    <mergeCell ref="AZ449:BB449"/>
    <mergeCell ref="BC449:BE449"/>
    <mergeCell ref="L448:Q448"/>
    <mergeCell ref="R448:S448"/>
    <mergeCell ref="T448:Z448"/>
    <mergeCell ref="AA448:AC448"/>
    <mergeCell ref="AD448:AG448"/>
    <mergeCell ref="AH448:AK448"/>
    <mergeCell ref="AL448:AN448"/>
    <mergeCell ref="AO448:AR448"/>
    <mergeCell ref="AS448:AV448"/>
    <mergeCell ref="AW448:AY448"/>
    <mergeCell ref="AZ450:BB450"/>
    <mergeCell ref="BC450:BE450"/>
    <mergeCell ref="L451:Q451"/>
    <mergeCell ref="R451:S451"/>
    <mergeCell ref="T451:Z451"/>
    <mergeCell ref="AA451:AC451"/>
    <mergeCell ref="AD451:AG451"/>
    <mergeCell ref="AH451:AK451"/>
    <mergeCell ref="AL451:AN451"/>
    <mergeCell ref="AO451:AR451"/>
    <mergeCell ref="AS451:AV451"/>
    <mergeCell ref="AW451:AY451"/>
    <mergeCell ref="AZ451:BB451"/>
    <mergeCell ref="BC451:BE451"/>
    <mergeCell ref="L450:Q450"/>
    <mergeCell ref="R450:S450"/>
    <mergeCell ref="T450:Z450"/>
    <mergeCell ref="AA450:AC450"/>
    <mergeCell ref="AD450:AG450"/>
    <mergeCell ref="AH450:AK450"/>
    <mergeCell ref="AL450:AN450"/>
    <mergeCell ref="AO450:AR450"/>
    <mergeCell ref="AS450:AV450"/>
    <mergeCell ref="AW450:AY450"/>
    <mergeCell ref="AZ452:BB452"/>
    <mergeCell ref="BC452:BE452"/>
    <mergeCell ref="L453:Q453"/>
    <mergeCell ref="R453:S453"/>
    <mergeCell ref="T453:Z453"/>
    <mergeCell ref="AA453:AC453"/>
    <mergeCell ref="AD453:AG453"/>
    <mergeCell ref="AH453:AK453"/>
    <mergeCell ref="AL453:AN453"/>
    <mergeCell ref="AO453:AR453"/>
    <mergeCell ref="AS453:AV453"/>
    <mergeCell ref="AW453:AY453"/>
    <mergeCell ref="AZ453:BB453"/>
    <mergeCell ref="BC453:BE453"/>
    <mergeCell ref="L452:Q452"/>
    <mergeCell ref="R452:S452"/>
    <mergeCell ref="T452:Z452"/>
    <mergeCell ref="AA452:AC452"/>
    <mergeCell ref="AD452:AG452"/>
    <mergeCell ref="AH452:AK452"/>
    <mergeCell ref="AL452:AN452"/>
    <mergeCell ref="AO452:AR452"/>
    <mergeCell ref="AS452:AV452"/>
    <mergeCell ref="AW452:AY452"/>
    <mergeCell ref="AZ454:BB454"/>
    <mergeCell ref="BC454:BE454"/>
    <mergeCell ref="L455:Q455"/>
    <mergeCell ref="R455:S455"/>
    <mergeCell ref="T455:Z455"/>
    <mergeCell ref="AA455:AC455"/>
    <mergeCell ref="AD455:AG455"/>
    <mergeCell ref="AH455:AK455"/>
    <mergeCell ref="AL455:AN455"/>
    <mergeCell ref="AO455:AR455"/>
    <mergeCell ref="AS455:AV455"/>
    <mergeCell ref="AW455:AY455"/>
    <mergeCell ref="AZ455:BB455"/>
    <mergeCell ref="BC455:BE455"/>
    <mergeCell ref="L454:Q454"/>
    <mergeCell ref="R454:S454"/>
    <mergeCell ref="T454:Z454"/>
    <mergeCell ref="AA454:AC454"/>
    <mergeCell ref="AD454:AG454"/>
    <mergeCell ref="AH454:AK454"/>
    <mergeCell ref="AL454:AN454"/>
    <mergeCell ref="AO454:AR454"/>
    <mergeCell ref="AS454:AV454"/>
    <mergeCell ref="AW454:AY454"/>
    <mergeCell ref="AZ456:BB456"/>
    <mergeCell ref="BC456:BE456"/>
    <mergeCell ref="L457:Q457"/>
    <mergeCell ref="R457:S457"/>
    <mergeCell ref="T457:Z457"/>
    <mergeCell ref="AA457:AC457"/>
    <mergeCell ref="AD457:AG457"/>
    <mergeCell ref="AH457:AK457"/>
    <mergeCell ref="AL457:AN457"/>
    <mergeCell ref="AO457:AR457"/>
    <mergeCell ref="AS457:AV457"/>
    <mergeCell ref="AW457:AY457"/>
    <mergeCell ref="AZ457:BB457"/>
    <mergeCell ref="BC457:BE457"/>
    <mergeCell ref="L456:Q456"/>
    <mergeCell ref="R456:S456"/>
    <mergeCell ref="T456:Z456"/>
    <mergeCell ref="AA456:AC456"/>
    <mergeCell ref="AD456:AG456"/>
    <mergeCell ref="AH456:AK456"/>
    <mergeCell ref="AL456:AN456"/>
    <mergeCell ref="AO456:AR456"/>
    <mergeCell ref="AS456:AV456"/>
    <mergeCell ref="AW456:AY456"/>
    <mergeCell ref="AZ458:BB458"/>
    <mergeCell ref="BC458:BE458"/>
    <mergeCell ref="L459:Q459"/>
    <mergeCell ref="R459:S459"/>
    <mergeCell ref="T459:Z459"/>
    <mergeCell ref="AA459:AC459"/>
    <mergeCell ref="AD459:AG459"/>
    <mergeCell ref="AH459:AK459"/>
    <mergeCell ref="AL459:AN459"/>
    <mergeCell ref="AO459:AR459"/>
    <mergeCell ref="AS459:AV459"/>
    <mergeCell ref="AW459:AY459"/>
    <mergeCell ref="AZ459:BB459"/>
    <mergeCell ref="BC459:BE459"/>
    <mergeCell ref="L458:Q458"/>
    <mergeCell ref="R458:S458"/>
    <mergeCell ref="T458:Z458"/>
    <mergeCell ref="AA458:AC458"/>
    <mergeCell ref="AD458:AG458"/>
    <mergeCell ref="AH458:AK458"/>
    <mergeCell ref="AL458:AN458"/>
    <mergeCell ref="AO458:AR458"/>
    <mergeCell ref="AS458:AV458"/>
    <mergeCell ref="AW458:AY458"/>
    <mergeCell ref="AZ460:BB460"/>
    <mergeCell ref="BC460:BE460"/>
    <mergeCell ref="L461:Q461"/>
    <mergeCell ref="R461:S461"/>
    <mergeCell ref="T461:Z461"/>
    <mergeCell ref="AA461:AC461"/>
    <mergeCell ref="AD461:AG461"/>
    <mergeCell ref="AH461:AK461"/>
    <mergeCell ref="AL461:AN461"/>
    <mergeCell ref="AO461:AR461"/>
    <mergeCell ref="AS461:AV461"/>
    <mergeCell ref="AW461:AY461"/>
    <mergeCell ref="AZ461:BB461"/>
    <mergeCell ref="BC461:BE461"/>
    <mergeCell ref="L460:Q460"/>
    <mergeCell ref="R460:S460"/>
    <mergeCell ref="T460:Z460"/>
    <mergeCell ref="AA460:AC460"/>
    <mergeCell ref="AD460:AG460"/>
    <mergeCell ref="AH460:AK460"/>
    <mergeCell ref="AL460:AN460"/>
    <mergeCell ref="AO460:AR460"/>
    <mergeCell ref="AS460:AV460"/>
    <mergeCell ref="AW460:AY460"/>
    <mergeCell ref="AZ462:BB462"/>
    <mergeCell ref="BC462:BE462"/>
    <mergeCell ref="L463:Q463"/>
    <mergeCell ref="R463:S463"/>
    <mergeCell ref="T463:Z463"/>
    <mergeCell ref="AA463:AC463"/>
    <mergeCell ref="AD463:AG463"/>
    <mergeCell ref="AH463:AK463"/>
    <mergeCell ref="AL463:AN463"/>
    <mergeCell ref="AO463:AR463"/>
    <mergeCell ref="AS463:AV463"/>
    <mergeCell ref="AW463:AY463"/>
    <mergeCell ref="AZ463:BB463"/>
    <mergeCell ref="BC463:BE463"/>
    <mergeCell ref="L462:Q462"/>
    <mergeCell ref="R462:S462"/>
    <mergeCell ref="T462:Z462"/>
    <mergeCell ref="AA462:AC462"/>
    <mergeCell ref="AD462:AG462"/>
    <mergeCell ref="AH462:AK462"/>
    <mergeCell ref="AL462:AN462"/>
    <mergeCell ref="AO462:AR462"/>
    <mergeCell ref="AS462:AV462"/>
    <mergeCell ref="AW462:AY462"/>
    <mergeCell ref="AZ464:BB464"/>
    <mergeCell ref="BC464:BE464"/>
    <mergeCell ref="L465:Q465"/>
    <mergeCell ref="R465:S465"/>
    <mergeCell ref="T465:Z465"/>
    <mergeCell ref="AA465:AC465"/>
    <mergeCell ref="AD465:AG465"/>
    <mergeCell ref="AH465:AK465"/>
    <mergeCell ref="AL465:AN465"/>
    <mergeCell ref="AO465:AR465"/>
    <mergeCell ref="AS465:AV465"/>
    <mergeCell ref="AW465:AY465"/>
    <mergeCell ref="AZ465:BB465"/>
    <mergeCell ref="BC465:BE465"/>
    <mergeCell ref="L464:Q464"/>
    <mergeCell ref="R464:S464"/>
    <mergeCell ref="T464:Z464"/>
    <mergeCell ref="AA464:AC464"/>
    <mergeCell ref="AD464:AG464"/>
    <mergeCell ref="AH464:AK464"/>
    <mergeCell ref="AL464:AN464"/>
    <mergeCell ref="AO464:AR464"/>
    <mergeCell ref="AS464:AV464"/>
    <mergeCell ref="AW464:AY464"/>
    <mergeCell ref="AZ466:BB466"/>
    <mergeCell ref="BC466:BE466"/>
    <mergeCell ref="L467:Q467"/>
    <mergeCell ref="R467:S467"/>
    <mergeCell ref="T467:Z467"/>
    <mergeCell ref="AA467:AC467"/>
    <mergeCell ref="AD467:AG467"/>
    <mergeCell ref="AH467:AK467"/>
    <mergeCell ref="AL467:AN467"/>
    <mergeCell ref="AO467:AR467"/>
    <mergeCell ref="AS467:AV467"/>
    <mergeCell ref="AW467:AY467"/>
    <mergeCell ref="AZ467:BB467"/>
    <mergeCell ref="BC467:BE467"/>
    <mergeCell ref="L466:Q466"/>
    <mergeCell ref="R466:S466"/>
    <mergeCell ref="T466:Z466"/>
    <mergeCell ref="AA466:AC466"/>
    <mergeCell ref="AD466:AG466"/>
    <mergeCell ref="AH466:AK466"/>
    <mergeCell ref="AL466:AN466"/>
    <mergeCell ref="AO466:AR466"/>
    <mergeCell ref="AS466:AV466"/>
    <mergeCell ref="AW466:AY466"/>
    <mergeCell ref="AZ468:BB468"/>
    <mergeCell ref="BC468:BE468"/>
    <mergeCell ref="L469:Q469"/>
    <mergeCell ref="R469:S469"/>
    <mergeCell ref="T469:Z469"/>
    <mergeCell ref="AA469:AC469"/>
    <mergeCell ref="AD469:AG469"/>
    <mergeCell ref="AH469:AK469"/>
    <mergeCell ref="AL469:AN469"/>
    <mergeCell ref="AO469:AR469"/>
    <mergeCell ref="AS469:AV469"/>
    <mergeCell ref="AW469:AY469"/>
    <mergeCell ref="AZ469:BB469"/>
    <mergeCell ref="BC469:BE469"/>
    <mergeCell ref="L468:Q468"/>
    <mergeCell ref="R468:S468"/>
    <mergeCell ref="T468:Z468"/>
    <mergeCell ref="AA468:AC468"/>
    <mergeCell ref="AD468:AG468"/>
    <mergeCell ref="AH468:AK468"/>
    <mergeCell ref="AL468:AN468"/>
    <mergeCell ref="AO468:AR468"/>
    <mergeCell ref="AS468:AV468"/>
    <mergeCell ref="AW468:AY468"/>
    <mergeCell ref="AZ470:BB470"/>
    <mergeCell ref="BC470:BE470"/>
    <mergeCell ref="L471:Q471"/>
    <mergeCell ref="R471:S471"/>
    <mergeCell ref="T471:Z471"/>
    <mergeCell ref="AA471:AC471"/>
    <mergeCell ref="AD471:AG471"/>
    <mergeCell ref="AH471:AK471"/>
    <mergeCell ref="AL471:AN471"/>
    <mergeCell ref="AO471:AR471"/>
    <mergeCell ref="AS471:AV471"/>
    <mergeCell ref="AW471:AY471"/>
    <mergeCell ref="AZ471:BB471"/>
    <mergeCell ref="BC471:BE471"/>
    <mergeCell ref="L470:Q470"/>
    <mergeCell ref="R470:S470"/>
    <mergeCell ref="T470:Z470"/>
    <mergeCell ref="AA470:AC470"/>
    <mergeCell ref="AD470:AG470"/>
    <mergeCell ref="AH470:AK470"/>
    <mergeCell ref="AL470:AN470"/>
    <mergeCell ref="AO470:AR470"/>
    <mergeCell ref="AS470:AV470"/>
    <mergeCell ref="AW470:AY470"/>
    <mergeCell ref="AZ472:BB472"/>
    <mergeCell ref="BC472:BE472"/>
    <mergeCell ref="L473:Q473"/>
    <mergeCell ref="R473:S473"/>
    <mergeCell ref="T473:Z473"/>
    <mergeCell ref="AA473:AC473"/>
    <mergeCell ref="AD473:AG473"/>
    <mergeCell ref="AH473:AK473"/>
    <mergeCell ref="AL473:AN473"/>
    <mergeCell ref="AO473:AR473"/>
    <mergeCell ref="AS473:AV473"/>
    <mergeCell ref="AW473:AY473"/>
    <mergeCell ref="AZ473:BB473"/>
    <mergeCell ref="BC473:BE473"/>
    <mergeCell ref="L472:Q472"/>
    <mergeCell ref="R472:S472"/>
    <mergeCell ref="T472:Z472"/>
    <mergeCell ref="AA472:AC472"/>
    <mergeCell ref="AD472:AG472"/>
    <mergeCell ref="AH472:AK472"/>
    <mergeCell ref="AL472:AN472"/>
    <mergeCell ref="AO472:AR472"/>
    <mergeCell ref="AS472:AV472"/>
    <mergeCell ref="AZ474:BB474"/>
    <mergeCell ref="BC474:BE474"/>
    <mergeCell ref="L475:Q475"/>
    <mergeCell ref="R475:S475"/>
    <mergeCell ref="T475:Z475"/>
    <mergeCell ref="AA475:AC475"/>
    <mergeCell ref="AD475:AG475"/>
    <mergeCell ref="AH475:AK475"/>
    <mergeCell ref="AL475:AN475"/>
    <mergeCell ref="AO475:AR475"/>
    <mergeCell ref="AS475:AV475"/>
    <mergeCell ref="AW475:AY475"/>
    <mergeCell ref="AZ475:BB475"/>
    <mergeCell ref="BC475:BE475"/>
    <mergeCell ref="L474:Q474"/>
    <mergeCell ref="R474:S474"/>
    <mergeCell ref="T474:Z474"/>
    <mergeCell ref="AA474:AC474"/>
    <mergeCell ref="AD474:AG474"/>
    <mergeCell ref="AH474:AK474"/>
    <mergeCell ref="AL474:AN474"/>
    <mergeCell ref="AO474:AR474"/>
    <mergeCell ref="AS474:AV474"/>
    <mergeCell ref="AZ476:BB476"/>
    <mergeCell ref="BC476:BE476"/>
    <mergeCell ref="L477:Q477"/>
    <mergeCell ref="R477:S477"/>
    <mergeCell ref="T477:Z477"/>
    <mergeCell ref="AA477:AC477"/>
    <mergeCell ref="AD477:AG477"/>
    <mergeCell ref="AH477:AK477"/>
    <mergeCell ref="AL477:AN477"/>
    <mergeCell ref="AO477:AR477"/>
    <mergeCell ref="AS477:AV477"/>
    <mergeCell ref="AW477:AY477"/>
    <mergeCell ref="AZ477:BB477"/>
    <mergeCell ref="BC477:BE477"/>
    <mergeCell ref="L476:Q476"/>
    <mergeCell ref="R476:S476"/>
    <mergeCell ref="T476:Z476"/>
    <mergeCell ref="AA476:AC476"/>
    <mergeCell ref="AD476:AG476"/>
    <mergeCell ref="AH476:AK476"/>
    <mergeCell ref="AL476:AN476"/>
    <mergeCell ref="AO476:AR476"/>
    <mergeCell ref="AS476:AV476"/>
    <mergeCell ref="AZ478:BB478"/>
    <mergeCell ref="BC478:BE478"/>
    <mergeCell ref="L479:Q479"/>
    <mergeCell ref="R479:S479"/>
    <mergeCell ref="T479:Z479"/>
    <mergeCell ref="AA479:AC479"/>
    <mergeCell ref="AD479:AG479"/>
    <mergeCell ref="AH479:AK479"/>
    <mergeCell ref="AL479:AN479"/>
    <mergeCell ref="AO479:AR479"/>
    <mergeCell ref="AS479:AV479"/>
    <mergeCell ref="AW479:AY479"/>
    <mergeCell ref="AZ479:BB479"/>
    <mergeCell ref="BC479:BE479"/>
    <mergeCell ref="L478:Q478"/>
    <mergeCell ref="R478:S478"/>
    <mergeCell ref="T478:Z478"/>
    <mergeCell ref="AA478:AC478"/>
    <mergeCell ref="AD478:AG478"/>
    <mergeCell ref="AH478:AK478"/>
    <mergeCell ref="AL478:AN478"/>
    <mergeCell ref="AO478:AR478"/>
    <mergeCell ref="AS478:AV478"/>
    <mergeCell ref="AZ480:BB480"/>
    <mergeCell ref="BC480:BE480"/>
    <mergeCell ref="L481:Q481"/>
    <mergeCell ref="R481:S481"/>
    <mergeCell ref="T481:Z481"/>
    <mergeCell ref="AA481:AC481"/>
    <mergeCell ref="AD481:AG481"/>
    <mergeCell ref="AH481:AK481"/>
    <mergeCell ref="AL481:AN481"/>
    <mergeCell ref="AO481:AR481"/>
    <mergeCell ref="AS481:AV481"/>
    <mergeCell ref="AW481:AY481"/>
    <mergeCell ref="AZ481:BB481"/>
    <mergeCell ref="BC481:BE481"/>
    <mergeCell ref="L480:Q480"/>
    <mergeCell ref="R480:S480"/>
    <mergeCell ref="T480:Z480"/>
    <mergeCell ref="AA480:AC480"/>
    <mergeCell ref="AD480:AG480"/>
    <mergeCell ref="AH480:AK480"/>
    <mergeCell ref="AL480:AN480"/>
    <mergeCell ref="AO480:AR480"/>
    <mergeCell ref="AS480:AV480"/>
    <mergeCell ref="AZ482:BB482"/>
    <mergeCell ref="BC482:BE482"/>
    <mergeCell ref="L483:Q483"/>
    <mergeCell ref="R483:S483"/>
    <mergeCell ref="T483:Z483"/>
    <mergeCell ref="AA483:AC483"/>
    <mergeCell ref="AD483:AG483"/>
    <mergeCell ref="AH483:AK483"/>
    <mergeCell ref="AL483:AN483"/>
    <mergeCell ref="AO483:AR483"/>
    <mergeCell ref="AS483:AV483"/>
    <mergeCell ref="AW483:AY483"/>
    <mergeCell ref="AZ483:BB483"/>
    <mergeCell ref="BC483:BE483"/>
    <mergeCell ref="L482:Q482"/>
    <mergeCell ref="R482:S482"/>
    <mergeCell ref="T482:Z482"/>
    <mergeCell ref="AA482:AC482"/>
    <mergeCell ref="AD482:AG482"/>
    <mergeCell ref="AH482:AK482"/>
    <mergeCell ref="AL482:AN482"/>
    <mergeCell ref="AO482:AR482"/>
    <mergeCell ref="AS482:AV482"/>
    <mergeCell ref="AZ484:BB484"/>
    <mergeCell ref="BC484:BE484"/>
    <mergeCell ref="L485:Q485"/>
    <mergeCell ref="R485:S485"/>
    <mergeCell ref="T485:Z485"/>
    <mergeCell ref="AA485:AC485"/>
    <mergeCell ref="AD485:AG485"/>
    <mergeCell ref="AH485:AK485"/>
    <mergeCell ref="AL485:AN485"/>
    <mergeCell ref="AO485:AR485"/>
    <mergeCell ref="AS485:AV485"/>
    <mergeCell ref="AW485:AY485"/>
    <mergeCell ref="AZ485:BB485"/>
    <mergeCell ref="BC485:BE485"/>
    <mergeCell ref="L484:Q484"/>
    <mergeCell ref="R484:S484"/>
    <mergeCell ref="T484:Z484"/>
    <mergeCell ref="AA484:AC484"/>
    <mergeCell ref="AD484:AG484"/>
    <mergeCell ref="AH484:AK484"/>
    <mergeCell ref="AL484:AN484"/>
    <mergeCell ref="AO484:AR484"/>
    <mergeCell ref="AS484:AV484"/>
    <mergeCell ref="AZ486:BB486"/>
    <mergeCell ref="BC486:BE486"/>
    <mergeCell ref="L487:Q487"/>
    <mergeCell ref="R487:S487"/>
    <mergeCell ref="T487:Z487"/>
    <mergeCell ref="AA487:AC487"/>
    <mergeCell ref="AD487:AG487"/>
    <mergeCell ref="AH487:AK487"/>
    <mergeCell ref="AL487:AN487"/>
    <mergeCell ref="AO487:AR487"/>
    <mergeCell ref="AS487:AV487"/>
    <mergeCell ref="AW487:AY487"/>
    <mergeCell ref="AZ487:BB487"/>
    <mergeCell ref="BC487:BE487"/>
    <mergeCell ref="L486:Q486"/>
    <mergeCell ref="R486:S486"/>
    <mergeCell ref="T486:Z486"/>
    <mergeCell ref="AA486:AC486"/>
    <mergeCell ref="AD486:AG486"/>
    <mergeCell ref="AH486:AK486"/>
    <mergeCell ref="AL486:AN486"/>
    <mergeCell ref="AO486:AR486"/>
    <mergeCell ref="AS486:AV486"/>
    <mergeCell ref="AZ488:BB488"/>
    <mergeCell ref="BC488:BE488"/>
    <mergeCell ref="L489:Q489"/>
    <mergeCell ref="R489:S489"/>
    <mergeCell ref="T489:Z489"/>
    <mergeCell ref="AA489:AC489"/>
    <mergeCell ref="AD489:AG489"/>
    <mergeCell ref="AH489:AK489"/>
    <mergeCell ref="AL489:AN489"/>
    <mergeCell ref="AO489:AR489"/>
    <mergeCell ref="AS489:AV489"/>
    <mergeCell ref="AW489:AY489"/>
    <mergeCell ref="AZ489:BB489"/>
    <mergeCell ref="BC489:BE489"/>
    <mergeCell ref="L488:Q488"/>
    <mergeCell ref="R488:S488"/>
    <mergeCell ref="T488:Z488"/>
    <mergeCell ref="AA488:AC488"/>
    <mergeCell ref="AD488:AG488"/>
    <mergeCell ref="AH488:AK488"/>
    <mergeCell ref="AL488:AN488"/>
    <mergeCell ref="AO488:AR488"/>
    <mergeCell ref="AS488:AV488"/>
    <mergeCell ref="AZ490:BB490"/>
    <mergeCell ref="BC490:BE490"/>
    <mergeCell ref="L491:Q491"/>
    <mergeCell ref="R491:S491"/>
    <mergeCell ref="T491:Z491"/>
    <mergeCell ref="AA491:AC491"/>
    <mergeCell ref="AD491:AG491"/>
    <mergeCell ref="AH491:AK491"/>
    <mergeCell ref="AL491:AN491"/>
    <mergeCell ref="AO491:AR491"/>
    <mergeCell ref="AS491:AV491"/>
    <mergeCell ref="AW491:AY491"/>
    <mergeCell ref="AZ491:BB491"/>
    <mergeCell ref="BC491:BE491"/>
    <mergeCell ref="L490:Q490"/>
    <mergeCell ref="R490:S490"/>
    <mergeCell ref="T490:Z490"/>
    <mergeCell ref="AA490:AC490"/>
    <mergeCell ref="AD490:AG490"/>
    <mergeCell ref="AH490:AK490"/>
    <mergeCell ref="AL490:AN490"/>
    <mergeCell ref="AO490:AR490"/>
    <mergeCell ref="AS490:AV490"/>
    <mergeCell ref="AZ492:BB492"/>
    <mergeCell ref="BC492:BE492"/>
    <mergeCell ref="L493:Q493"/>
    <mergeCell ref="R493:S493"/>
    <mergeCell ref="T493:Z493"/>
    <mergeCell ref="AA493:AC493"/>
    <mergeCell ref="AD493:AG493"/>
    <mergeCell ref="AH493:AK493"/>
    <mergeCell ref="AL493:AN493"/>
    <mergeCell ref="AO493:AR493"/>
    <mergeCell ref="AS493:AV493"/>
    <mergeCell ref="AW493:AY493"/>
    <mergeCell ref="AZ493:BB493"/>
    <mergeCell ref="BC493:BE493"/>
    <mergeCell ref="L492:Q492"/>
    <mergeCell ref="R492:S492"/>
    <mergeCell ref="T492:Z492"/>
    <mergeCell ref="AA492:AC492"/>
    <mergeCell ref="AD492:AG492"/>
    <mergeCell ref="AH492:AK492"/>
    <mergeCell ref="AL492:AN492"/>
    <mergeCell ref="AO492:AR492"/>
    <mergeCell ref="AS492:AV492"/>
    <mergeCell ref="AZ494:BB494"/>
    <mergeCell ref="BC494:BE494"/>
    <mergeCell ref="L495:Q495"/>
    <mergeCell ref="R495:S495"/>
    <mergeCell ref="T495:Z495"/>
    <mergeCell ref="AA495:AC495"/>
    <mergeCell ref="AD495:AG495"/>
    <mergeCell ref="AH495:AK495"/>
    <mergeCell ref="AL495:AN495"/>
    <mergeCell ref="AO495:AR495"/>
    <mergeCell ref="AS495:AV495"/>
    <mergeCell ref="AW495:AY495"/>
    <mergeCell ref="AZ495:BB495"/>
    <mergeCell ref="BC495:BE495"/>
    <mergeCell ref="L494:Q494"/>
    <mergeCell ref="R494:S494"/>
    <mergeCell ref="T494:Z494"/>
    <mergeCell ref="AA494:AC494"/>
    <mergeCell ref="AD494:AG494"/>
    <mergeCell ref="AH494:AK494"/>
    <mergeCell ref="AL494:AN494"/>
    <mergeCell ref="AO494:AR494"/>
    <mergeCell ref="AS494:AV494"/>
    <mergeCell ref="AZ496:BB496"/>
    <mergeCell ref="BC496:BE496"/>
    <mergeCell ref="L497:Q497"/>
    <mergeCell ref="R497:S497"/>
    <mergeCell ref="T497:Z497"/>
    <mergeCell ref="AA497:AC497"/>
    <mergeCell ref="AD497:AG497"/>
    <mergeCell ref="AH497:AK497"/>
    <mergeCell ref="AL497:AN497"/>
    <mergeCell ref="AO497:AR497"/>
    <mergeCell ref="AS497:AV497"/>
    <mergeCell ref="AW497:AY497"/>
    <mergeCell ref="AZ497:BB497"/>
    <mergeCell ref="BC497:BE497"/>
    <mergeCell ref="L496:Q496"/>
    <mergeCell ref="R496:S496"/>
    <mergeCell ref="T496:Z496"/>
    <mergeCell ref="AA496:AC496"/>
    <mergeCell ref="AD496:AG496"/>
    <mergeCell ref="AH496:AK496"/>
    <mergeCell ref="AL496:AN496"/>
    <mergeCell ref="AO496:AR496"/>
    <mergeCell ref="AS496:AV496"/>
    <mergeCell ref="AZ500:BB500"/>
    <mergeCell ref="BC500:BE500"/>
    <mergeCell ref="L500:Q500"/>
    <mergeCell ref="R500:S500"/>
    <mergeCell ref="T500:Z500"/>
    <mergeCell ref="AA500:AC500"/>
    <mergeCell ref="AD500:AG500"/>
    <mergeCell ref="AH500:AK500"/>
    <mergeCell ref="AL500:AN500"/>
    <mergeCell ref="AO500:AR500"/>
    <mergeCell ref="AS500:AV500"/>
    <mergeCell ref="AW498:AY498"/>
    <mergeCell ref="AZ498:BB498"/>
    <mergeCell ref="BC498:BE498"/>
    <mergeCell ref="L499:Q499"/>
    <mergeCell ref="R499:S499"/>
    <mergeCell ref="T499:Z499"/>
    <mergeCell ref="AA499:AC499"/>
    <mergeCell ref="AD499:AG499"/>
    <mergeCell ref="AH499:AK499"/>
    <mergeCell ref="AL499:AN499"/>
    <mergeCell ref="AO499:AR499"/>
    <mergeCell ref="AS499:AV499"/>
    <mergeCell ref="AW499:AY499"/>
    <mergeCell ref="AZ499:BB499"/>
    <mergeCell ref="BC499:BE499"/>
    <mergeCell ref="L498:Q498"/>
    <mergeCell ref="R498:S498"/>
    <mergeCell ref="T498:Z498"/>
    <mergeCell ref="AA498:AC498"/>
    <mergeCell ref="AD498:AG498"/>
    <mergeCell ref="AH498:AK498"/>
    <mergeCell ref="K153:M156"/>
    <mergeCell ref="AW500:AY500"/>
    <mergeCell ref="AL498:AN498"/>
    <mergeCell ref="AO498:AR498"/>
    <mergeCell ref="AS498:AV498"/>
    <mergeCell ref="AW496:AY496"/>
    <mergeCell ref="AW494:AY494"/>
    <mergeCell ref="AW492:AY492"/>
    <mergeCell ref="AW490:AY490"/>
    <mergeCell ref="AW488:AY488"/>
    <mergeCell ref="AW486:AY486"/>
    <mergeCell ref="AW484:AY484"/>
    <mergeCell ref="AW482:AY482"/>
    <mergeCell ref="AW480:AY480"/>
    <mergeCell ref="AW478:AY478"/>
    <mergeCell ref="AW476:AY476"/>
    <mergeCell ref="AW474:AY474"/>
    <mergeCell ref="AW472:AY472"/>
    <mergeCell ref="AW438:AY438"/>
    <mergeCell ref="AW436:AY436"/>
    <mergeCell ref="AW434:AY434"/>
    <mergeCell ref="AW432:AY432"/>
    <mergeCell ref="AW430:AY430"/>
    <mergeCell ref="AW428:AY428"/>
    <mergeCell ref="N221:V222"/>
    <mergeCell ref="L427:Q427"/>
    <mergeCell ref="R427:S427"/>
    <mergeCell ref="T427:Z427"/>
    <mergeCell ref="AA427:AC427"/>
    <mergeCell ref="AD427:AG427"/>
    <mergeCell ref="AH427:AK427"/>
    <mergeCell ref="AL427:AN427"/>
    <mergeCell ref="DC113:DC114"/>
    <mergeCell ref="L113:X114"/>
    <mergeCell ref="DA113:DA114"/>
    <mergeCell ref="AB182:AD182"/>
    <mergeCell ref="AN180:AO181"/>
    <mergeCell ref="K128:N128"/>
    <mergeCell ref="P153:P154"/>
    <mergeCell ref="K132:M132"/>
    <mergeCell ref="P127:X127"/>
    <mergeCell ref="P128:X128"/>
    <mergeCell ref="M206:X207"/>
    <mergeCell ref="AG127:AO127"/>
    <mergeCell ref="M208:X209"/>
    <mergeCell ref="M210:X211"/>
    <mergeCell ref="Q155:Q156"/>
    <mergeCell ref="K127:M127"/>
    <mergeCell ref="K129:M129"/>
    <mergeCell ref="P204:X204"/>
    <mergeCell ref="K157:M158"/>
    <mergeCell ref="N157:N158"/>
    <mergeCell ref="Y157:AO158"/>
    <mergeCell ref="AB207:AO270"/>
    <mergeCell ref="K135:M135"/>
    <mergeCell ref="AB153:AD153"/>
    <mergeCell ref="AB154:AD154"/>
    <mergeCell ref="AB155:AD155"/>
    <mergeCell ref="AB156:AD156"/>
    <mergeCell ref="AB149:AD149"/>
    <mergeCell ref="AG155:AO155"/>
    <mergeCell ref="R153:T154"/>
    <mergeCell ref="V153:X154"/>
    <mergeCell ref="AB184:AD184"/>
    <mergeCell ref="K62:T63"/>
    <mergeCell ref="K113:K114"/>
    <mergeCell ref="M38:T38"/>
    <mergeCell ref="M39:T39"/>
    <mergeCell ref="K39:L39"/>
    <mergeCell ref="P56:S57"/>
    <mergeCell ref="K52:O52"/>
    <mergeCell ref="W38:AL39"/>
    <mergeCell ref="P129:X129"/>
    <mergeCell ref="K56:M57"/>
    <mergeCell ref="O56:O57"/>
    <mergeCell ref="K60:T61"/>
    <mergeCell ref="K206:L207"/>
    <mergeCell ref="K53:L53"/>
    <mergeCell ref="K130:M130"/>
    <mergeCell ref="K131:M131"/>
    <mergeCell ref="K58:T59"/>
    <mergeCell ref="K38:L38"/>
    <mergeCell ref="K97:X97"/>
    <mergeCell ref="AB150:AD150"/>
    <mergeCell ref="AB151:AD151"/>
    <mergeCell ref="AB152:AD152"/>
    <mergeCell ref="P155:P156"/>
    <mergeCell ref="Q153:Q154"/>
    <mergeCell ref="P134:X134"/>
    <mergeCell ref="O153:O156"/>
    <mergeCell ref="AG132:AO132"/>
    <mergeCell ref="AG133:AO133"/>
    <mergeCell ref="P135:X135"/>
    <mergeCell ref="O151:O152"/>
    <mergeCell ref="P182:X182"/>
    <mergeCell ref="K134:M134"/>
    <mergeCell ref="BF421:BH421"/>
    <mergeCell ref="BF422:BH422"/>
    <mergeCell ref="BF423:BH423"/>
    <mergeCell ref="BF424:BH424"/>
    <mergeCell ref="BF425:BH425"/>
    <mergeCell ref="BF426:BH426"/>
    <mergeCell ref="JC204:JR205"/>
    <mergeCell ref="JC202:JR203"/>
    <mergeCell ref="JC200:JR201"/>
    <mergeCell ref="DS211:DS220"/>
    <mergeCell ref="DR211:DR220"/>
    <mergeCell ref="JC206:JR207"/>
    <mergeCell ref="JC208:JR209"/>
    <mergeCell ref="JC210:JR211"/>
    <mergeCell ref="JC220:JR221"/>
    <mergeCell ref="JC222:JR223"/>
    <mergeCell ref="AW426:AY426"/>
    <mergeCell ref="AZ426:BB426"/>
    <mergeCell ref="BC426:BE426"/>
    <mergeCell ref="AW424:AY424"/>
    <mergeCell ref="AZ424:BB424"/>
    <mergeCell ref="BC424:BE424"/>
    <mergeCell ref="AW422:AY422"/>
    <mergeCell ref="AZ422:BB422"/>
    <mergeCell ref="BC422:BE422"/>
    <mergeCell ref="AW420:AY420"/>
    <mergeCell ref="AW423:AY423"/>
    <mergeCell ref="AZ423:BB423"/>
    <mergeCell ref="BC423:BE423"/>
    <mergeCell ref="AW418:AY418"/>
    <mergeCell ref="AZ418:BB418"/>
    <mergeCell ref="BC418:BE418"/>
    <mergeCell ref="BF404:BH404"/>
    <mergeCell ref="BF405:BH405"/>
    <mergeCell ref="BF406:BH406"/>
    <mergeCell ref="BF407:BH407"/>
    <mergeCell ref="BF408:BH408"/>
    <mergeCell ref="BF409:BH409"/>
    <mergeCell ref="BF410:BH410"/>
    <mergeCell ref="BF411:BH411"/>
    <mergeCell ref="BF412:BH412"/>
    <mergeCell ref="BF413:BH413"/>
    <mergeCell ref="BF414:BH414"/>
    <mergeCell ref="BF415:BH415"/>
    <mergeCell ref="BF416:BH416"/>
    <mergeCell ref="BF417:BH417"/>
    <mergeCell ref="BF418:BH418"/>
    <mergeCell ref="BF419:BH419"/>
    <mergeCell ref="BF420:BH420"/>
    <mergeCell ref="BF499:BH499"/>
    <mergeCell ref="BF500:BH500"/>
    <mergeCell ref="BF467:BH467"/>
    <mergeCell ref="BF468:BH468"/>
    <mergeCell ref="BF469:BH469"/>
    <mergeCell ref="BF470:BH470"/>
    <mergeCell ref="BF471:BH471"/>
    <mergeCell ref="BF472:BH472"/>
    <mergeCell ref="BF473:BH473"/>
    <mergeCell ref="BF474:BH474"/>
    <mergeCell ref="BF475:BH475"/>
    <mergeCell ref="BF476:BH476"/>
    <mergeCell ref="BF477:BH477"/>
    <mergeCell ref="BF478:BH478"/>
    <mergeCell ref="BF479:BH479"/>
    <mergeCell ref="BF480:BH480"/>
    <mergeCell ref="BF481:BH481"/>
    <mergeCell ref="BF482:BH482"/>
    <mergeCell ref="BF483:BH483"/>
    <mergeCell ref="BF484:BH484"/>
    <mergeCell ref="BF485:BH485"/>
    <mergeCell ref="BF491:BH491"/>
    <mergeCell ref="BF494:BH494"/>
    <mergeCell ref="BF495:BH495"/>
    <mergeCell ref="BF496:BH496"/>
    <mergeCell ref="BF497:BH497"/>
    <mergeCell ref="BF498:BH498"/>
    <mergeCell ref="BF492:BH492"/>
    <mergeCell ref="BF493:BH493"/>
    <mergeCell ref="BF433:BH433"/>
    <mergeCell ref="BF434:BH434"/>
    <mergeCell ref="BF435:BH435"/>
    <mergeCell ref="BF436:BH436"/>
    <mergeCell ref="BF444:BH444"/>
    <mergeCell ref="BF445:BH445"/>
    <mergeCell ref="BF446:BH446"/>
    <mergeCell ref="BF447:BH447"/>
    <mergeCell ref="BF448:BH448"/>
    <mergeCell ref="BF449:BH449"/>
    <mergeCell ref="BF486:BH486"/>
    <mergeCell ref="BF487:BH487"/>
    <mergeCell ref="BF488:BH488"/>
    <mergeCell ref="BF489:BH489"/>
    <mergeCell ref="BF490:BH490"/>
    <mergeCell ref="BF437:BH437"/>
    <mergeCell ref="BF438:BH438"/>
    <mergeCell ref="BF450:BH450"/>
    <mergeCell ref="BF451:BH451"/>
    <mergeCell ref="AM10:AQ10"/>
    <mergeCell ref="BF452:BH452"/>
    <mergeCell ref="BF453:BH453"/>
    <mergeCell ref="BF454:BH454"/>
    <mergeCell ref="BF455:BH455"/>
    <mergeCell ref="BF456:BH456"/>
    <mergeCell ref="BF457:BH457"/>
    <mergeCell ref="BF458:BH458"/>
    <mergeCell ref="BF459:BH459"/>
    <mergeCell ref="BF460:BH460"/>
    <mergeCell ref="BF461:BH461"/>
    <mergeCell ref="BF462:BH462"/>
    <mergeCell ref="BF463:BH463"/>
    <mergeCell ref="BF464:BH464"/>
    <mergeCell ref="BF465:BH465"/>
    <mergeCell ref="BF466:BH466"/>
    <mergeCell ref="BF439:BH439"/>
    <mergeCell ref="BF440:BH440"/>
    <mergeCell ref="BF441:BH441"/>
    <mergeCell ref="BF442:BH442"/>
    <mergeCell ref="BF443:BH443"/>
    <mergeCell ref="BF427:BH427"/>
    <mergeCell ref="BF428:BH428"/>
    <mergeCell ref="BF429:BH429"/>
    <mergeCell ref="BF430:BH430"/>
    <mergeCell ref="BF431:BH431"/>
    <mergeCell ref="BF432:BH432"/>
    <mergeCell ref="BF399:BH399"/>
    <mergeCell ref="BF400:BH400"/>
    <mergeCell ref="BF401:BH401"/>
    <mergeCell ref="BF402:BH402"/>
    <mergeCell ref="BF403:BH403"/>
  </mergeCells>
  <phoneticPr fontId="25"/>
  <conditionalFormatting sqref="L113:X114">
    <cfRule type="cellIs" dxfId="149" priority="133" operator="equal">
      <formula>$DC$113</formula>
    </cfRule>
  </conditionalFormatting>
  <conditionalFormatting sqref="P127:X127 P151:X152 P157:X158 P184:X184 P182:X182 P129:X131 P253:P254">
    <cfRule type="cellIs" dxfId="148" priority="132" operator="equal">
      <formula>""</formula>
    </cfRule>
  </conditionalFormatting>
  <conditionalFormatting sqref="O127 O278">
    <cfRule type="cellIs" dxfId="147" priority="131" operator="equal">
      <formula>$P127=""</formula>
    </cfRule>
  </conditionalFormatting>
  <conditionalFormatting sqref="O135 O131:O132 O127:O129 O182">
    <cfRule type="expression" dxfId="146" priority="130">
      <formula>P127=""</formula>
    </cfRule>
  </conditionalFormatting>
  <conditionalFormatting sqref="O151:O152 O276:O277">
    <cfRule type="expression" dxfId="145" priority="129">
      <formula>$P$151=""</formula>
    </cfRule>
  </conditionalFormatting>
  <conditionalFormatting sqref="O157:O158">
    <cfRule type="expression" dxfId="144" priority="128">
      <formula>$P$157=""</formula>
    </cfRule>
  </conditionalFormatting>
  <conditionalFormatting sqref="O184">
    <cfRule type="expression" dxfId="143" priority="126">
      <formula>$P$184=""</formula>
    </cfRule>
  </conditionalFormatting>
  <conditionalFormatting sqref="O253:O254">
    <cfRule type="expression" dxfId="142" priority="124">
      <formula>P253=""</formula>
    </cfRule>
  </conditionalFormatting>
  <conditionalFormatting sqref="AG127:AO134">
    <cfRule type="cellIs" dxfId="141" priority="123" operator="equal">
      <formula>""</formula>
    </cfRule>
  </conditionalFormatting>
  <conditionalFormatting sqref="AF127:AF134">
    <cfRule type="expression" dxfId="140" priority="122">
      <formula>AG127=""</formula>
    </cfRule>
  </conditionalFormatting>
  <conditionalFormatting sqref="AA121:AP135">
    <cfRule type="expression" dxfId="139" priority="121">
      <formula>$DA$253&lt;&gt;1</formula>
    </cfRule>
  </conditionalFormatting>
  <conditionalFormatting sqref="AG149:AO152">
    <cfRule type="cellIs" dxfId="138" priority="120" operator="equal">
      <formula>""</formula>
    </cfRule>
  </conditionalFormatting>
  <conditionalFormatting sqref="AG153:AO156">
    <cfRule type="cellIs" dxfId="137" priority="117" operator="equal">
      <formula>""</formula>
    </cfRule>
  </conditionalFormatting>
  <conditionalFormatting sqref="AG155:AO156">
    <cfRule type="cellIs" dxfId="136" priority="115" operator="equal">
      <formula>""</formula>
    </cfRule>
  </conditionalFormatting>
  <conditionalFormatting sqref="AG147 Z142 AD141:AP142 AA149:AA159 AA147:AB147 AA143:AF146 AA164:AP164 AA160:AF163 AP143:AP163 AB149:AO156">
    <cfRule type="expression" dxfId="135" priority="113">
      <formula>$DA$254&lt;&gt;1</formula>
    </cfRule>
  </conditionalFormatting>
  <conditionalFormatting sqref="O146">
    <cfRule type="expression" dxfId="134" priority="111">
      <formula>$DA$146=""</formula>
    </cfRule>
  </conditionalFormatting>
  <conditionalFormatting sqref="O153">
    <cfRule type="expression" dxfId="133" priority="110">
      <formula>DA162=""</formula>
    </cfRule>
  </conditionalFormatting>
  <conditionalFormatting sqref="O183">
    <cfRule type="expression" dxfId="132" priority="109">
      <formula>$DA$183=""</formula>
    </cfRule>
  </conditionalFormatting>
  <conditionalFormatting sqref="O274:O275">
    <cfRule type="expression" dxfId="131" priority="108">
      <formula>$P$274=""</formula>
    </cfRule>
  </conditionalFormatting>
  <conditionalFormatting sqref="P274">
    <cfRule type="containsBlanks" dxfId="130" priority="107">
      <formula>LEN(TRIM(P274))=0</formula>
    </cfRule>
  </conditionalFormatting>
  <conditionalFormatting sqref="P276">
    <cfRule type="containsBlanks" dxfId="129" priority="105">
      <formula>LEN(TRIM(P276))=0</formula>
    </cfRule>
  </conditionalFormatting>
  <conditionalFormatting sqref="P278:X281">
    <cfRule type="cellIs" dxfId="128" priority="104" operator="equal">
      <formula>""</formula>
    </cfRule>
  </conditionalFormatting>
  <conditionalFormatting sqref="O278:O281">
    <cfRule type="expression" dxfId="127" priority="102">
      <formula>P278=""</formula>
    </cfRule>
  </conditionalFormatting>
  <conditionalFormatting sqref="R146">
    <cfRule type="expression" dxfId="126" priority="101">
      <formula>$DA$146=1</formula>
    </cfRule>
  </conditionalFormatting>
  <conditionalFormatting sqref="W146">
    <cfRule type="expression" dxfId="125" priority="100">
      <formula>$DA$146=2</formula>
    </cfRule>
  </conditionalFormatting>
  <conditionalFormatting sqref="R183">
    <cfRule type="expression" dxfId="124" priority="94">
      <formula>$DA$183=1</formula>
    </cfRule>
  </conditionalFormatting>
  <conditionalFormatting sqref="V183">
    <cfRule type="expression" dxfId="123" priority="93">
      <formula>$DA$183=2</formula>
    </cfRule>
  </conditionalFormatting>
  <conditionalFormatting sqref="L401:Z500">
    <cfRule type="containsBlanks" dxfId="122" priority="92">
      <formula>LEN(TRIM(L401))=0</formula>
    </cfRule>
  </conditionalFormatting>
  <conditionalFormatting sqref="P151:X152">
    <cfRule type="containsText" dxfId="121" priority="87" operator="containsText" text="長納期">
      <formula>NOT(ISERROR(SEARCH("長納期",P151)))</formula>
    </cfRule>
    <cfRule type="containsText" dxfId="120" priority="88" operator="containsText" text="標準">
      <formula>NOT(ISERROR(SEARCH("標準",P151)))</formula>
    </cfRule>
    <cfRule type="containsText" dxfId="119" priority="89" operator="containsText" text="快速">
      <formula>NOT(ISERROR(SEARCH("快速",P151)))</formula>
    </cfRule>
    <cfRule type="containsText" dxfId="118" priority="90" operator="containsText" text="特急">
      <formula>NOT(ISERROR(SEARCH("特急",P151)))</formula>
    </cfRule>
  </conditionalFormatting>
  <conditionalFormatting sqref="J401:J500">
    <cfRule type="containsBlanks" dxfId="117" priority="86">
      <formula>LEN(TRIM(J401))=0</formula>
    </cfRule>
  </conditionalFormatting>
  <conditionalFormatting sqref="AD394:AD395 X396:X397">
    <cfRule type="expression" dxfId="116" priority="83">
      <formula>$DA$183&lt;&gt;2</formula>
    </cfRule>
  </conditionalFormatting>
  <conditionalFormatting sqref="J399:J500">
    <cfRule type="expression" dxfId="115" priority="81">
      <formula>$DA$162&lt;&gt;3</formula>
    </cfRule>
  </conditionalFormatting>
  <conditionalFormatting sqref="P223:X224">
    <cfRule type="cellIs" dxfId="114" priority="76" operator="equal">
      <formula>""</formula>
    </cfRule>
  </conditionalFormatting>
  <conditionalFormatting sqref="O134">
    <cfRule type="expression" dxfId="113" priority="74">
      <formula>$DA$146&lt;&gt;2</formula>
    </cfRule>
    <cfRule type="expression" dxfId="112" priority="75">
      <formula>P134=""</formula>
    </cfRule>
  </conditionalFormatting>
  <conditionalFormatting sqref="P157:X158">
    <cfRule type="expression" dxfId="111" priority="73">
      <formula>$DA$165=99</formula>
    </cfRule>
  </conditionalFormatting>
  <conditionalFormatting sqref="AB184:AO184 AB200:AO201 AB185 AE185 AG185:AH185">
    <cfRule type="containsBlanks" dxfId="110" priority="72">
      <formula>LEN(TRIM(AB184))=0</formula>
    </cfRule>
  </conditionalFormatting>
  <conditionalFormatting sqref="P131:X131">
    <cfRule type="notContainsBlanks" dxfId="109" priority="71">
      <formula>LEN(TRIM(P131))&gt;0</formula>
    </cfRule>
  </conditionalFormatting>
  <conditionalFormatting sqref="P127:X127 AG127:AO127 AG131:AO131 AG149:AO149 AG153:AO156">
    <cfRule type="notContainsBlanks" dxfId="108" priority="70">
      <formula>LEN(TRIM(P127))&gt;0</formula>
    </cfRule>
  </conditionalFormatting>
  <conditionalFormatting sqref="AB183:AD183">
    <cfRule type="notContainsBlanks" dxfId="107" priority="69">
      <formula>LEN(TRIM(AB183))&gt;0</formula>
    </cfRule>
  </conditionalFormatting>
  <conditionalFormatting sqref="AA182:AO184 AA200:AO201 AA185:AB185 AA186:AA199 AE185 AG185:AH185 AA180:AN180 AA181:AM181">
    <cfRule type="expression" dxfId="106" priority="68">
      <formula>$DB$180&lt;&gt;1</formula>
    </cfRule>
  </conditionalFormatting>
  <conditionalFormatting sqref="FD121">
    <cfRule type="expression" dxfId="105" priority="64">
      <formula>$DA$253&lt;&gt;1</formula>
    </cfRule>
  </conditionalFormatting>
  <conditionalFormatting sqref="FD141">
    <cfRule type="expression" dxfId="104" priority="63">
      <formula>$DA$254&lt;&gt;1</formula>
    </cfRule>
  </conditionalFormatting>
  <conditionalFormatting sqref="ID613:IQ613">
    <cfRule type="cellIs" dxfId="103" priority="61" operator="between">
      <formula>1</formula>
      <formula>10</formula>
    </cfRule>
    <cfRule type="cellIs" dxfId="102" priority="62" operator="equal">
      <formula>"OK"</formula>
    </cfRule>
  </conditionalFormatting>
  <conditionalFormatting sqref="ID614:IE615">
    <cfRule type="cellIs" dxfId="101" priority="60" operator="equal">
      <formula>0</formula>
    </cfRule>
  </conditionalFormatting>
  <conditionalFormatting sqref="P128:X128">
    <cfRule type="cellIs" dxfId="100" priority="45" operator="equal">
      <formula>""</formula>
    </cfRule>
  </conditionalFormatting>
  <conditionalFormatting sqref="P132:X132">
    <cfRule type="cellIs" dxfId="99" priority="44" operator="equal">
      <formula>""</formula>
    </cfRule>
  </conditionalFormatting>
  <conditionalFormatting sqref="P133:X135">
    <cfRule type="cellIs" dxfId="98" priority="43" operator="equal">
      <formula>""</formula>
    </cfRule>
  </conditionalFormatting>
  <conditionalFormatting sqref="P202:X204">
    <cfRule type="cellIs" dxfId="97" priority="40" operator="equal">
      <formula>""</formula>
    </cfRule>
  </conditionalFormatting>
  <conditionalFormatting sqref="O202:O204">
    <cfRule type="expression" dxfId="96" priority="39">
      <formula>P202=""</formula>
    </cfRule>
  </conditionalFormatting>
  <conditionalFormatting sqref="P202:X202">
    <cfRule type="expression" dxfId="95" priority="36">
      <formula>$DA$201=99</formula>
    </cfRule>
  </conditionalFormatting>
  <conditionalFormatting sqref="Y202:AL202">
    <cfRule type="expression" dxfId="94" priority="35">
      <formula>$DA$201=99</formula>
    </cfRule>
  </conditionalFormatting>
  <conditionalFormatting sqref="K206:L207">
    <cfRule type="expression" dxfId="93" priority="21">
      <formula>$M$206&lt;&gt;""</formula>
    </cfRule>
  </conditionalFormatting>
  <conditionalFormatting sqref="M206:X207">
    <cfRule type="notContainsBlanks" dxfId="92" priority="134">
      <formula>LEN(TRIM(M206))&gt;0</formula>
    </cfRule>
  </conditionalFormatting>
  <conditionalFormatting sqref="M208:X209">
    <cfRule type="notContainsBlanks" dxfId="91" priority="136">
      <formula>LEN(TRIM(M208))&gt;0</formula>
    </cfRule>
  </conditionalFormatting>
  <conditionalFormatting sqref="K208:L209">
    <cfRule type="expression" dxfId="90" priority="14">
      <formula>$M$208&lt;&gt;""</formula>
    </cfRule>
  </conditionalFormatting>
  <conditionalFormatting sqref="AF143">
    <cfRule type="cellIs" dxfId="89" priority="139" operator="equal">
      <formula>$P150=""</formula>
    </cfRule>
  </conditionalFormatting>
  <conditionalFormatting sqref="Y157:AO158">
    <cfRule type="expression" dxfId="88" priority="140">
      <formula>AND(OR($DA$164=2,$DA$164=4),$P$157="層別分析")</formula>
    </cfRule>
  </conditionalFormatting>
  <conditionalFormatting sqref="AF149">
    <cfRule type="cellIs" dxfId="87" priority="7" operator="equal">
      <formula>$P156=""</formula>
    </cfRule>
  </conditionalFormatting>
  <conditionalFormatting sqref="AF143:AF145">
    <cfRule type="expression" dxfId="86" priority="141">
      <formula>AG149=""</formula>
    </cfRule>
  </conditionalFormatting>
  <conditionalFormatting sqref="AF149:AF151 AF153:AF154 AF156">
    <cfRule type="expression" dxfId="85" priority="144">
      <formula>#REF!=""</formula>
    </cfRule>
  </conditionalFormatting>
  <conditionalFormatting sqref="AF160:AF161 AF163">
    <cfRule type="expression" dxfId="84" priority="145">
      <formula>AG153=""</formula>
    </cfRule>
  </conditionalFormatting>
  <conditionalFormatting sqref="AA401:BH500">
    <cfRule type="containsBlanks" dxfId="83" priority="146">
      <formula>LEN(TRIM(AA401))=0</formula>
    </cfRule>
  </conditionalFormatting>
  <conditionalFormatting sqref="I392:K392 Z387:BK392 I387:L387 I388:K388 I389:L389 I390:K390 I391:L391 I393:BK1048576 I121:BK386">
    <cfRule type="expression" dxfId="82" priority="2">
      <formula>$DA$113=FALSE</formula>
    </cfRule>
  </conditionalFormatting>
  <conditionalFormatting sqref="Y121:AO204">
    <cfRule type="expression" dxfId="81" priority="1">
      <formula>$DA$113=FALSE</formula>
    </cfRule>
  </conditionalFormatting>
  <dataValidations xWindow="481" yWindow="694" count="24">
    <dataValidation type="list" allowBlank="1" showInputMessage="1" showErrorMessage="1" promptTitle="選択してください" prompt="分析納期_x000a_　速報納期の選択になります_x000a_　納期種類により_x000a_　・速報納期　・価格_x000a_　が変動します。_x000a_                                     _" sqref="P151:X152" xr:uid="{00000000-0002-0000-0000-000000000000}">
      <formula1>INDIRECT($GJ$302)</formula1>
    </dataValidation>
    <dataValidation type="list" allowBlank="1" showInputMessage="1" showErrorMessage="1" promptTitle="選択してください" prompt="層別分析_x000a_・層別分析_x000a_・不要（・-）_x000a_　試料の断面の層毎に分析して_x000a_　層の割合とどの層にアスベストが_x000a_　含有しているか確認します。_x000a_※分析の性質上_x000a_　　JIS A 1481-2 を選択の場合_x000a_　　層別分析対象外となります。         _x000a_                                        _" sqref="P157:X158" xr:uid="{00000000-0002-0000-0000-000001000000}">
      <formula1>INDIRECT($GI$316)</formula1>
    </dataValidation>
    <dataValidation type="list" errorStyle="information" imeMode="off" allowBlank="1" showInputMessage="1" promptTitle="選択or入力してください" prompt="報告書部数_x000a_・1～6_x000a__x000a_7部以上の場合は直接入力_x000a_　お願い致します_x000a_                                   _" sqref="P184:X184" xr:uid="{00000000-0002-0000-0000-000002000000}">
      <formula1>$GD$320:$GI$320</formula1>
    </dataValidation>
    <dataValidation allowBlank="1" showInputMessage="1" showErrorMessage="1" promptTitle="選択してください " prompt="分析試料写真(断面)_x000a_[1.試料の外観写真]_x000a_[2.試料の断面拡大写真]_x000a_※JIS A 1481-1の専用_x000a_  のオプション項目です_x000a_・不要_x000a_　↓有料オプション_x000a_・有（検出時のみ）_x000a_・有（全試料）             _x000a_                                   _" sqref="P198:Q198" xr:uid="{00000000-0002-0000-0000-000003000000}"/>
    <dataValidation type="list" allowBlank="1" showInputMessage="1" showErrorMessage="1" promptTitle="選択してください" prompt="添付資料_x000a_・通常_x000a_　定性データ添付_x000a_　JIS A 1481-1 顕微鏡写真_x000a_  JIS A 1481-2 顕微鏡写真 分析チャート_x000a_↓有料有料オプション_x000a_・通常 + 定量チャート_x000a_　通常定性データに_x000a_　定量分析チャートを添付          _x000a_                                                      _" sqref="P203:X203" xr:uid="{E1448351-8490-4504-9AD6-84929616EED7}">
      <formula1>$GD$325:$GE$325</formula1>
    </dataValidation>
    <dataValidation type="list" allowBlank="1" showInputMessage="1" showErrorMessage="1" promptTitle="選択してください" prompt="分析後試料取扱　　　　　　　　　　　　　　　　　_x000a_・指定無[保管一ヶ月］_x000a_　受注確定後、30日間_x000a_（一か月間）保管_x000a_　保管後、当社にて適正な処分方法にて_x000a_　廃棄させていただきます_x000a_　↓有料オプション_x000a_・返却  [分析後試料返送]   _x000a_　分析完了後、成績書発送と共に_x000a_　分析試料の残りを返送させて頂きます。            _x000a_                                                       _" sqref="P204:X204" xr:uid="{E92CDF95-F135-42AE-AAE8-0444A72FD5EE}">
      <formula1>$GD$326:$GE$326</formula1>
    </dataValidation>
    <dataValidation type="list" allowBlank="1" showInputMessage="1" sqref="AH401:AK500 AS401:AV500" xr:uid="{00000000-0002-0000-0000-000008000000}">
      <formula1>$GD$330:$GH$330</formula1>
    </dataValidation>
    <dataValidation type="list" allowBlank="1" showInputMessage="1" sqref="AW401:AY500" xr:uid="{00000000-0002-0000-0000-000009000000}">
      <formula1>$GD$331:$GJ$331</formula1>
    </dataValidation>
    <dataValidation imeMode="off" allowBlank="1" showInputMessage="1" showErrorMessage="1" sqref="AH184:AO201 AG132:AO134 AG128:AO128 AG150:AO152 R401:S500" xr:uid="{00000000-0002-0000-0000-00000A000000}"/>
    <dataValidation imeMode="hiragana" allowBlank="1" showInputMessage="1" showErrorMessage="1" sqref="T401:AC500 L401:Q500 AL401:AN500" xr:uid="{00000000-0002-0000-0000-00000B000000}"/>
    <dataValidation type="list" allowBlank="1" showInputMessage="1" sqref="AZ401:BB500" xr:uid="{00000000-0002-0000-0000-00000D000000}">
      <formula1>$GD$332:$GG$332</formula1>
    </dataValidation>
    <dataValidation type="list" allowBlank="1" showInputMessage="1" sqref="BC401:BE500" xr:uid="{00000000-0002-0000-0000-00000E000000}">
      <formula1>$GD$333:$GH$333</formula1>
    </dataValidation>
    <dataValidation allowBlank="1" showInputMessage="1" showErrorMessage="1" promptTitle="選択してください" prompt="速報方法_x000a_・ メール（PDF）_x000a_・ FAX_x000a_　FAXを選択された場合　_x000a_　3.【お客様情報】の_x000a_　FAX番号記載お願い致します_x000a_                                     " sqref="P146:W146" xr:uid="{00000000-0002-0000-0000-00000F000000}"/>
    <dataValidation allowBlank="1" showInputMessage="1" showErrorMessage="1" promptTitle="選択してください" prompt="報告書_x000a_種類_x000a_・通常様式_x000a_・厚生労働省様式_x000a__x000a_※厚生労働省様式かつ_x000a_　定性分析をJIS A 1481-1 指定_x000a_　の場合基本「層別分析」となります_x000a_　「層別分析」を選択ください。          _x000a_" sqref="P183:X183" xr:uid="{00000000-0002-0000-0000-000012000000}"/>
    <dataValidation imeMode="off" allowBlank="1" showInputMessage="1" showErrorMessage="1" promptTitle="説明" prompt="貴社管理番号（PO Number)_x000a_（お客様発注番号）_x000a__x000a_　お客様で業務管理されている番号を_x000a_　ご記載下さい。_x000a_　無い場合は空欄で問題ありません。_x000a__x000a_　御入力頂くと、お問い合わせ時に番号を_x000a_　お伝え頂ければ対応可能です。              _x000a_                                                       _" sqref="P223:X223" xr:uid="{00000000-0002-0000-0000-000013000000}"/>
    <dataValidation allowBlank="1" showInputMessage="1" showErrorMessage="1" promptTitle="説明" prompt="事前にお見積りご依頼されて_x000a_当案件に見積金額の適用の場合_x000a_見積書、右上の№_x000a_NSから始まる見積番号を_x000a_ご記載下さい。_x000a__x000a_NS〇〇〇〇〇〇-〇〇〇     _x000a_                                   _" sqref="P224:X224" xr:uid="{00000000-0002-0000-0000-000014000000}"/>
    <dataValidation allowBlank="1" showInputMessage="1" showErrorMessage="1" promptTitle="説明" prompt="報告書宛先名　　　　　　　　　　　_x000a__x000a_　報告書に反映されます_x000a_　正式名称にてご入力_x000a_　お願いします。_x000a_                                  _" sqref="P182:X182" xr:uid="{00000000-0002-0000-0000-000015000000}"/>
    <dataValidation allowBlank="1" showInputMessage="1" showErrorMessage="1" promptTitle="選択してください" prompt="速報方法_x000a_・ メール（PDF）_x000a_・ FAX_x000a_　FAXを選択された場合　_x000a_　3.【お客様情報】の_x000a_　FAX番号記載お願い致します_x000a_                                         _" sqref="X146" xr:uid="{00000000-0002-0000-0000-000016000000}"/>
    <dataValidation type="custom" imeMode="disabled" allowBlank="1" showInputMessage="1" showErrorMessage="1" error="ハイフンの入力は不要です" sqref="P128:X128" xr:uid="{79A50FC3-9803-4BDC-AEC2-E32283C1E599}">
      <formula1>NOT(COUNTIF(P128,"*-*"))</formula1>
    </dataValidation>
    <dataValidation imeMode="disabled" allowBlank="1" showInputMessage="1" showErrorMessage="1" sqref="P132:X135" xr:uid="{0B31D083-E2C8-49B1-BE0A-F17D85045935}"/>
    <dataValidation type="list" allowBlank="1" showInputMessage="1" showErrorMessage="1" promptTitle="選択してください " prompt="分析試料写真(断面)_x000a_[1.試料の外観写真]_x000a_[2.試料の断面拡大写真]_x000a_※JIS A 1481-1の専用_x000a_  のオプション項目です_x000a_・不要_x000a_　↓有料オプション_x000a_・有（検出時のみ）_x000a_・有（全試料）             _x000a_                                   _" sqref="P202:X202" xr:uid="{C3F7E0C6-6DDE-4AE3-BA05-FD10164B3D9F}">
      <formula1>$GD$323:$GF$323</formula1>
    </dataValidation>
    <dataValidation type="list" allowBlank="1" showInputMessage="1" showErrorMessage="1" sqref="P281:X281" xr:uid="{AACDACF3-CD8E-4629-91D4-196DDAB5C557}">
      <formula1>$GD$336:$GG$336</formula1>
    </dataValidation>
    <dataValidation type="list" allowBlank="1" showInputMessage="1" showErrorMessage="1" promptTitle="選択してください" prompt="報告書送付先_x000a_・上記お客様情報宛_x000a_・その他送付先宛_x000a__x000a_　その他送付先宛後選択された場合_x000a_　送付先情報の入力欄がありますので_x000a_　そちらにご記入ください。_x000a_　右横に入力欄へのリンクがあります     _x000a_                                                _" sqref="P253:T253" xr:uid="{BA552CB2-63DC-44CC-A251-5428D02A37C0}">
      <formula1>$GD$328:$GE$328</formula1>
    </dataValidation>
    <dataValidation type="list" allowBlank="1" showInputMessage="1" showErrorMessage="1" promptTitle="選択してください" prompt="請求書送付先_x000a__x000a_お客様情報記載先にご請求_x000a_報告書送付先にご請求_x000a_その他ご請求書送付先にご請求_x000a__x000a_※その他ご請求書送付先にご請求を選択する_x000a_と入力欄が増えますので入力お願いします。_x000a_                                                    _" sqref="P254:T254" xr:uid="{5F01AFBD-E9BB-4A77-90F0-6DD57295851F}">
      <formula1>$GD$329:$GF$329</formula1>
    </dataValidation>
  </dataValidations>
  <hyperlinks>
    <hyperlink ref="AN180:AO181" location="入力ヘルプ!J220" display="❓" xr:uid="{00000000-0004-0000-0000-000008000000}"/>
    <hyperlink ref="V396:Z397" location="送付書!A1" display="送付書!A1" xr:uid="{00000000-0004-0000-0000-00000A000000}"/>
    <hyperlink ref="AM10:AQ10" location="送付書!A1" display="送付書!A1" xr:uid="{E3AEC5E3-964C-418D-9315-A8E255DA7AFD}"/>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6" r:id="rId4" name="Check Box 12">
              <controlPr defaultSize="0" autoFill="0" autoLine="0" autoPict="0">
                <anchor moveWithCells="1">
                  <from>
                    <xdr:col>10</xdr:col>
                    <xdr:colOff>99060</xdr:colOff>
                    <xdr:row>111</xdr:row>
                    <xdr:rowOff>182880</xdr:rowOff>
                  </from>
                  <to>
                    <xdr:col>23</xdr:col>
                    <xdr:colOff>419100</xdr:colOff>
                    <xdr:row>114</xdr:row>
                    <xdr:rowOff>0</xdr:rowOff>
                  </to>
                </anchor>
              </controlPr>
            </control>
          </mc:Choice>
        </mc:AlternateContent>
        <mc:AlternateContent xmlns:mc="http://schemas.openxmlformats.org/markup-compatibility/2006">
          <mc:Choice Requires="x14">
            <control shapeId="1046" r:id="rId5" name="Check Box 22">
              <controlPr defaultSize="0" autoFill="0" autoLine="0" autoPict="0">
                <anchor moveWithCells="1">
                  <from>
                    <xdr:col>10</xdr:col>
                    <xdr:colOff>114300</xdr:colOff>
                    <xdr:row>386</xdr:row>
                    <xdr:rowOff>68580</xdr:rowOff>
                  </from>
                  <to>
                    <xdr:col>23</xdr:col>
                    <xdr:colOff>381000</xdr:colOff>
                    <xdr:row>388</xdr:row>
                    <xdr:rowOff>0</xdr:rowOff>
                  </to>
                </anchor>
              </controlPr>
            </control>
          </mc:Choice>
        </mc:AlternateContent>
        <mc:AlternateContent xmlns:mc="http://schemas.openxmlformats.org/markup-compatibility/2006">
          <mc:Choice Requires="x14">
            <control shapeId="1048" r:id="rId6" name="Check Box 24">
              <controlPr defaultSize="0" autoFill="0" autoLine="0" autoPict="0">
                <anchor moveWithCells="1">
                  <from>
                    <xdr:col>10</xdr:col>
                    <xdr:colOff>106680</xdr:colOff>
                    <xdr:row>388</xdr:row>
                    <xdr:rowOff>45720</xdr:rowOff>
                  </from>
                  <to>
                    <xdr:col>23</xdr:col>
                    <xdr:colOff>403860</xdr:colOff>
                    <xdr:row>390</xdr:row>
                    <xdr:rowOff>0</xdr:rowOff>
                  </to>
                </anchor>
              </controlPr>
            </control>
          </mc:Choice>
        </mc:AlternateContent>
        <mc:AlternateContent xmlns:mc="http://schemas.openxmlformats.org/markup-compatibility/2006">
          <mc:Choice Requires="x14">
            <control shapeId="1370" r:id="rId7" name="Group Box 346">
              <controlPr defaultSize="0" autoFill="0" autoPict="0">
                <anchor moveWithCells="1">
                  <from>
                    <xdr:col>14</xdr:col>
                    <xdr:colOff>411480</xdr:colOff>
                    <xdr:row>181</xdr:row>
                    <xdr:rowOff>335280</xdr:rowOff>
                  </from>
                  <to>
                    <xdr:col>24</xdr:col>
                    <xdr:colOff>60960</xdr:colOff>
                    <xdr:row>182</xdr:row>
                    <xdr:rowOff>350520</xdr:rowOff>
                  </to>
                </anchor>
              </controlPr>
            </control>
          </mc:Choice>
        </mc:AlternateContent>
        <mc:AlternateContent xmlns:mc="http://schemas.openxmlformats.org/markup-compatibility/2006">
          <mc:Choice Requires="x14">
            <control shapeId="1540" r:id="rId8" name="Group Box 516">
              <controlPr defaultSize="0" autoFill="0" autoPict="0">
                <anchor moveWithCells="1">
                  <from>
                    <xdr:col>14</xdr:col>
                    <xdr:colOff>342900</xdr:colOff>
                    <xdr:row>151</xdr:row>
                    <xdr:rowOff>121920</xdr:rowOff>
                  </from>
                  <to>
                    <xdr:col>24</xdr:col>
                    <xdr:colOff>45720</xdr:colOff>
                    <xdr:row>156</xdr:row>
                    <xdr:rowOff>182880</xdr:rowOff>
                  </to>
                </anchor>
              </controlPr>
            </control>
          </mc:Choice>
        </mc:AlternateContent>
        <mc:AlternateContent xmlns:mc="http://schemas.openxmlformats.org/markup-compatibility/2006">
          <mc:Choice Requires="x14">
            <control shapeId="1546" r:id="rId9" name="Option Button 522">
              <controlPr defaultSize="0" autoFill="0" autoLine="0" autoPict="0">
                <anchor moveWithCells="1">
                  <from>
                    <xdr:col>16</xdr:col>
                    <xdr:colOff>312420</xdr:colOff>
                    <xdr:row>152</xdr:row>
                    <xdr:rowOff>60960</xdr:rowOff>
                  </from>
                  <to>
                    <xdr:col>19</xdr:col>
                    <xdr:colOff>236220</xdr:colOff>
                    <xdr:row>153</xdr:row>
                    <xdr:rowOff>236220</xdr:rowOff>
                  </to>
                </anchor>
              </controlPr>
            </control>
          </mc:Choice>
        </mc:AlternateContent>
        <mc:AlternateContent xmlns:mc="http://schemas.openxmlformats.org/markup-compatibility/2006">
          <mc:Choice Requires="x14">
            <control shapeId="1547" r:id="rId10" name="Option Button 523">
              <controlPr defaultSize="0" autoFill="0" autoLine="0" autoPict="0">
                <anchor moveWithCells="1">
                  <from>
                    <xdr:col>20</xdr:col>
                    <xdr:colOff>327660</xdr:colOff>
                    <xdr:row>152</xdr:row>
                    <xdr:rowOff>45720</xdr:rowOff>
                  </from>
                  <to>
                    <xdr:col>23</xdr:col>
                    <xdr:colOff>342900</xdr:colOff>
                    <xdr:row>153</xdr:row>
                    <xdr:rowOff>228600</xdr:rowOff>
                  </to>
                </anchor>
              </controlPr>
            </control>
          </mc:Choice>
        </mc:AlternateContent>
        <mc:AlternateContent xmlns:mc="http://schemas.openxmlformats.org/markup-compatibility/2006">
          <mc:Choice Requires="x14">
            <control shapeId="1548" r:id="rId11" name="Option Button 524">
              <controlPr defaultSize="0" autoFill="0" autoLine="0" autoPict="0">
                <anchor moveWithCells="1">
                  <from>
                    <xdr:col>16</xdr:col>
                    <xdr:colOff>312420</xdr:colOff>
                    <xdr:row>154</xdr:row>
                    <xdr:rowOff>30480</xdr:rowOff>
                  </from>
                  <to>
                    <xdr:col>19</xdr:col>
                    <xdr:colOff>335280</xdr:colOff>
                    <xdr:row>155</xdr:row>
                    <xdr:rowOff>213360</xdr:rowOff>
                  </to>
                </anchor>
              </controlPr>
            </control>
          </mc:Choice>
        </mc:AlternateContent>
        <mc:AlternateContent xmlns:mc="http://schemas.openxmlformats.org/markup-compatibility/2006">
          <mc:Choice Requires="x14">
            <control shapeId="1549" r:id="rId12" name="Option Button 525">
              <controlPr defaultSize="0" autoFill="0" autoLine="0" autoPict="0">
                <anchor moveWithCells="1">
                  <from>
                    <xdr:col>20</xdr:col>
                    <xdr:colOff>327660</xdr:colOff>
                    <xdr:row>154</xdr:row>
                    <xdr:rowOff>45720</xdr:rowOff>
                  </from>
                  <to>
                    <xdr:col>23</xdr:col>
                    <xdr:colOff>373380</xdr:colOff>
                    <xdr:row>155</xdr:row>
                    <xdr:rowOff>228600</xdr:rowOff>
                  </to>
                </anchor>
              </controlPr>
            </control>
          </mc:Choice>
        </mc:AlternateContent>
        <mc:AlternateContent xmlns:mc="http://schemas.openxmlformats.org/markup-compatibility/2006">
          <mc:Choice Requires="x14">
            <control shapeId="1575" r:id="rId13" name="Check Box 551">
              <controlPr defaultSize="0" autoFill="0" autoLine="0" autoPict="0">
                <anchor moveWithCells="1">
                  <from>
                    <xdr:col>10</xdr:col>
                    <xdr:colOff>106680</xdr:colOff>
                    <xdr:row>390</xdr:row>
                    <xdr:rowOff>60960</xdr:rowOff>
                  </from>
                  <to>
                    <xdr:col>23</xdr:col>
                    <xdr:colOff>327660</xdr:colOff>
                    <xdr:row>392</xdr:row>
                    <xdr:rowOff>0</xdr:rowOff>
                  </to>
                </anchor>
              </controlPr>
            </control>
          </mc:Choice>
        </mc:AlternateContent>
        <mc:AlternateContent xmlns:mc="http://schemas.openxmlformats.org/markup-compatibility/2006">
          <mc:Choice Requires="x14">
            <control shapeId="1598" r:id="rId14" name="Option Button 574">
              <controlPr defaultSize="0" autoFill="0" autoLine="0" autoPict="0">
                <anchor moveWithCells="1">
                  <from>
                    <xdr:col>16</xdr:col>
                    <xdr:colOff>213360</xdr:colOff>
                    <xdr:row>182</xdr:row>
                    <xdr:rowOff>68580</xdr:rowOff>
                  </from>
                  <to>
                    <xdr:col>18</xdr:col>
                    <xdr:colOff>83820</xdr:colOff>
                    <xdr:row>182</xdr:row>
                    <xdr:rowOff>312420</xdr:rowOff>
                  </to>
                </anchor>
              </controlPr>
            </control>
          </mc:Choice>
        </mc:AlternateContent>
        <mc:AlternateContent xmlns:mc="http://schemas.openxmlformats.org/markup-compatibility/2006">
          <mc:Choice Requires="x14">
            <control shapeId="1599" r:id="rId15" name="Option Button 575">
              <controlPr defaultSize="0" autoFill="0" autoLine="0" autoPict="0">
                <anchor moveWithCells="1">
                  <from>
                    <xdr:col>20</xdr:col>
                    <xdr:colOff>228600</xdr:colOff>
                    <xdr:row>182</xdr:row>
                    <xdr:rowOff>76200</xdr:rowOff>
                  </from>
                  <to>
                    <xdr:col>23</xdr:col>
                    <xdr:colOff>160020</xdr:colOff>
                    <xdr:row>182</xdr:row>
                    <xdr:rowOff>327660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67" id="{11AC72CB-C6CB-40CC-A939-0B30DA57D608}">
            <xm:f>営業ASM設定管理!$AB$104&lt;&gt;1</xm:f>
            <x14:dxf>
              <font>
                <color theme="0"/>
              </font>
              <fill>
                <patternFill>
                  <bgColor theme="0"/>
                </patternFill>
              </fill>
              <border>
                <left/>
                <right/>
                <top/>
                <bottom/>
                <vertical/>
                <horizontal/>
              </border>
            </x14:dxf>
          </x14:cfRule>
          <xm:sqref>EI180</xm:sqref>
        </x14:conditionalFormatting>
        <x14:conditionalFormatting xmlns:xm="http://schemas.microsoft.com/office/excel/2006/main">
          <x14:cfRule type="containsText" priority="38" operator="containsText" id="{9363BBC1-CC57-42F0-A319-6E5930322ADD}">
            <xm:f>NOT(ISERROR(SEARCH("有",P202)))</xm:f>
            <xm:f>"有"</xm:f>
            <x14:dxf>
              <font>
                <b/>
                <i val="0"/>
                <color rgb="FFFF0000"/>
              </font>
            </x14:dxf>
          </x14:cfRule>
          <xm:sqref>P202:X202</xm:sqref>
        </x14:conditionalFormatting>
        <x14:conditionalFormatting xmlns:xm="http://schemas.microsoft.com/office/excel/2006/main">
          <x14:cfRule type="containsText" priority="37" operator="containsText" id="{F7B25759-E43B-4F24-8CFB-666417D44FA7}">
            <xm:f>NOT(ISERROR(SEARCH("有",P203)))</xm:f>
            <xm:f>"有"</xm:f>
            <x14:dxf>
              <font>
                <b/>
                <i val="0"/>
                <color rgb="FFFF0000"/>
              </font>
            </x14:dxf>
          </x14:cfRule>
          <xm:sqref>P203:X204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DD387"/>
  <sheetViews>
    <sheetView showGridLines="0" view="pageBreakPreview" topLeftCell="F11" zoomScaleNormal="100" zoomScaleSheetLayoutView="100" workbookViewId="0">
      <selection activeCell="F11" sqref="F11:H11"/>
    </sheetView>
  </sheetViews>
  <sheetFormatPr defaultColWidth="0" defaultRowHeight="18" x14ac:dyDescent="0.45"/>
  <cols>
    <col min="1" max="5" width="9" style="157" hidden="1" customWidth="1"/>
    <col min="6" max="6" width="4.3984375" style="260" customWidth="1"/>
    <col min="7" max="7" width="5.3984375" style="157" customWidth="1"/>
    <col min="8" max="15" width="4.3984375" style="157" customWidth="1"/>
    <col min="16" max="16" width="5" style="157" customWidth="1"/>
    <col min="17" max="24" width="4.3984375" style="157" customWidth="1"/>
    <col min="25" max="25" width="5.3984375" style="157" customWidth="1"/>
    <col min="26" max="26" width="4.3984375" style="294" customWidth="1"/>
    <col min="27" max="27" width="2.19921875" style="271" hidden="1" customWidth="1"/>
    <col min="28" max="31" width="9" style="307" hidden="1" customWidth="1"/>
    <col min="32" max="35" width="4.3984375" style="294" hidden="1" customWidth="1"/>
    <col min="36" max="36" width="3.69921875" style="294" hidden="1" customWidth="1"/>
    <col min="37" max="37" width="7.69921875" style="294" hidden="1" customWidth="1"/>
    <col min="38" max="47" width="4.3984375" style="294" hidden="1" customWidth="1"/>
    <col min="48" max="108" width="4.3984375" style="157" hidden="1" customWidth="1"/>
    <col min="109" max="16384" width="9" style="157" hidden="1"/>
  </cols>
  <sheetData>
    <row r="1" spans="6:77" ht="18.75" hidden="1" customHeight="1" x14ac:dyDescent="0.45"/>
    <row r="2" spans="6:77" ht="18.75" hidden="1" customHeight="1" x14ac:dyDescent="0.45"/>
    <row r="3" spans="6:77" ht="18.75" hidden="1" customHeight="1" x14ac:dyDescent="0.45"/>
    <row r="4" spans="6:77" ht="18.75" hidden="1" customHeight="1" x14ac:dyDescent="0.45"/>
    <row r="5" spans="6:77" ht="18.75" hidden="1" customHeight="1" x14ac:dyDescent="0.45"/>
    <row r="6" spans="6:77" ht="18.75" hidden="1" customHeight="1" x14ac:dyDescent="0.45"/>
    <row r="7" spans="6:77" ht="18.75" hidden="1" customHeight="1" x14ac:dyDescent="0.45"/>
    <row r="8" spans="6:77" ht="18.75" hidden="1" customHeight="1" x14ac:dyDescent="0.45"/>
    <row r="9" spans="6:77" ht="18.75" hidden="1" customHeight="1" x14ac:dyDescent="0.45"/>
    <row r="10" spans="6:77" ht="18.75" hidden="1" customHeight="1" x14ac:dyDescent="0.45"/>
    <row r="11" spans="6:77" ht="17.25" customHeight="1" x14ac:dyDescent="0.45">
      <c r="F11" s="929" t="str">
        <f>IF(AQ56="","",IF(AQ56="特急","☆特急",IF(AQ56="快速","○快速",IF(AQ56="標準","標準",IF(AQ56="長納期","長納期","確認")))))</f>
        <v/>
      </c>
      <c r="G11" s="929"/>
      <c r="H11" s="929"/>
      <c r="I11" s="158" t="str">
        <f>IF(AX56="","",IF(AX56="JIS A 1481-1",1,IF(AX56="JIS A 1481-2",2,AX56)))</f>
        <v/>
      </c>
      <c r="J11" s="159" t="str">
        <f>IF(AT56="","",IF(AT56="定性分析","",IF(AT56="定性・定量分析","量",IF(AT56="混在","混",AT56))))</f>
        <v/>
      </c>
      <c r="K11" s="166" t="str">
        <f>IF(BH52="","",BH52)</f>
        <v/>
      </c>
      <c r="L11" s="158"/>
      <c r="M11" s="297"/>
      <c r="N11" s="158"/>
      <c r="O11" s="158"/>
      <c r="P11" s="158"/>
      <c r="Q11" s="158"/>
      <c r="U11" s="275"/>
      <c r="V11" s="295"/>
      <c r="W11" s="296"/>
      <c r="X11" s="296"/>
      <c r="Y11" s="296"/>
    </row>
    <row r="12" spans="6:77" ht="18.75" customHeight="1" x14ac:dyDescent="0.45">
      <c r="F12" s="930" t="s">
        <v>435</v>
      </c>
      <c r="G12" s="930"/>
      <c r="H12" s="930"/>
      <c r="I12" s="930"/>
      <c r="J12" s="930"/>
      <c r="K12" s="930"/>
      <c r="L12" s="930"/>
      <c r="M12" s="930"/>
      <c r="N12" s="930"/>
      <c r="O12" s="930"/>
      <c r="R12" s="157" t="s">
        <v>89</v>
      </c>
      <c r="AQ12" s="294" t="s">
        <v>451</v>
      </c>
      <c r="AR12" s="294">
        <v>20</v>
      </c>
    </row>
    <row r="13" spans="6:77" ht="18.75" customHeight="1" x14ac:dyDescent="0.45">
      <c r="F13" s="930"/>
      <c r="G13" s="930"/>
      <c r="H13" s="930"/>
      <c r="I13" s="930"/>
      <c r="J13" s="930"/>
      <c r="K13" s="930"/>
      <c r="L13" s="930"/>
      <c r="M13" s="930"/>
      <c r="N13" s="930"/>
      <c r="O13" s="930"/>
      <c r="R13" s="157" t="str">
        <f>IF(分析依頼!K56="","",分析依頼!K56)</f>
        <v>〒430-0837　</v>
      </c>
      <c r="U13" s="157" t="s">
        <v>436</v>
      </c>
      <c r="V13" s="157" t="str">
        <f>IF(分析依頼!P56="","",分析依頼!P56)</f>
        <v>053-425-7531</v>
      </c>
      <c r="AR13" s="294">
        <f>IF(分析依頼!DS390&lt;=AL26,AN26,IF(分析依頼!DS390&lt;=AL27,AN27,IF(分析依頼!DS390&lt;=AL28,AN28,IF(分析依頼!DS390&lt;=AL29,AN29,IF(分析依頼!DS390&lt;=AL30,AN30,IF(分析依頼!DS390&lt;=AL31,AN31,IF(分析依頼!DS390&lt;=AL32,AN32,AN26)))))))</f>
        <v>115</v>
      </c>
    </row>
    <row r="14" spans="6:77" ht="18.75" customHeight="1" x14ac:dyDescent="0.45">
      <c r="F14" s="259" t="s">
        <v>455</v>
      </c>
      <c r="R14" s="157" t="str">
        <f>IF(分析依頼!K58="","",分析依頼!K58)</f>
        <v>静岡県浜松市中央区西島町1325番地</v>
      </c>
      <c r="BU14" s="886" t="s">
        <v>452</v>
      </c>
      <c r="BV14" s="489"/>
      <c r="BW14" s="489"/>
      <c r="BX14" s="489"/>
      <c r="BY14" s="489"/>
    </row>
    <row r="15" spans="6:77" ht="18.75" customHeight="1" x14ac:dyDescent="0.45">
      <c r="F15" s="259" t="s">
        <v>453</v>
      </c>
      <c r="R15" s="947" t="str">
        <f>IF(分析依頼!K60="","",分析依頼!K60)</f>
        <v>ユーロフィン日本総研(株)　ASM課</v>
      </c>
      <c r="S15" s="947"/>
      <c r="T15" s="947"/>
      <c r="U15" s="947"/>
      <c r="V15" s="947"/>
      <c r="W15" s="947"/>
      <c r="X15" s="947"/>
      <c r="Y15" s="947"/>
      <c r="BU15" s="489"/>
      <c r="BV15" s="489"/>
      <c r="BW15" s="489"/>
      <c r="BX15" s="489"/>
      <c r="BY15" s="489"/>
    </row>
    <row r="16" spans="6:77" ht="17.100000000000001" customHeight="1" x14ac:dyDescent="0.45">
      <c r="F16" s="888" t="s">
        <v>512</v>
      </c>
      <c r="G16" s="888"/>
      <c r="H16" s="888"/>
      <c r="I16" s="888"/>
      <c r="J16" s="888"/>
      <c r="K16" s="888"/>
      <c r="L16" s="888"/>
      <c r="M16" s="888"/>
      <c r="N16" s="888"/>
      <c r="O16" s="888"/>
      <c r="P16" s="888"/>
      <c r="Q16" s="888"/>
      <c r="R16" s="887" t="str">
        <f>IF(分析依頼!K62="","",分析依頼!K62)</f>
        <v>　※「建材在中」と記載をお願い致します</v>
      </c>
      <c r="S16" s="887"/>
      <c r="T16" s="887"/>
      <c r="U16" s="887"/>
      <c r="V16" s="887"/>
      <c r="W16" s="887"/>
      <c r="X16" s="887"/>
      <c r="Y16" s="887"/>
      <c r="BU16" s="489"/>
      <c r="BV16" s="489"/>
      <c r="BW16" s="489"/>
      <c r="BX16" s="489"/>
      <c r="BY16" s="489"/>
    </row>
    <row r="17" spans="6:51" ht="18.75" hidden="1" customHeight="1" x14ac:dyDescent="0.45"/>
    <row r="18" spans="6:51" ht="18.75" hidden="1" customHeight="1" x14ac:dyDescent="0.45"/>
    <row r="19" spans="6:51" ht="18.75" hidden="1" customHeight="1" x14ac:dyDescent="0.45"/>
    <row r="20" spans="6:51" ht="18.75" hidden="1" customHeight="1" x14ac:dyDescent="0.45"/>
    <row r="21" spans="6:51" ht="18.75" hidden="1" customHeight="1" x14ac:dyDescent="0.45"/>
    <row r="22" spans="6:51" ht="18.75" hidden="1" customHeight="1" x14ac:dyDescent="0.45"/>
    <row r="23" spans="6:51" ht="18.75" hidden="1" customHeight="1" x14ac:dyDescent="0.45"/>
    <row r="24" spans="6:51" ht="18.75" hidden="1" customHeight="1" x14ac:dyDescent="0.45"/>
    <row r="25" spans="6:51" ht="15" customHeight="1" thickBot="1" x14ac:dyDescent="0.5">
      <c r="Z25" s="315"/>
      <c r="AF25" s="316"/>
      <c r="AG25" s="315"/>
      <c r="AH25" s="315"/>
      <c r="AI25" s="315"/>
      <c r="AJ25" s="315"/>
      <c r="AK25" s="294" t="s">
        <v>445</v>
      </c>
      <c r="AO25" s="315"/>
      <c r="AP25" s="315"/>
      <c r="AQ25" s="315"/>
      <c r="AR25" s="315"/>
      <c r="AS25" s="315"/>
      <c r="AT25" s="315"/>
      <c r="AU25" s="315"/>
      <c r="AV25" s="162"/>
      <c r="AW25" s="162"/>
      <c r="AX25" s="162"/>
      <c r="AY25" s="162"/>
    </row>
    <row r="26" spans="6:51" ht="15" customHeight="1" x14ac:dyDescent="0.45">
      <c r="F26" s="874" t="s">
        <v>605</v>
      </c>
      <c r="G26" s="875"/>
      <c r="H26" s="876" t="str">
        <f>IF(分析依頼!P224="",IF(分析依頼!P223="","",分析依頼!P223),分析依頼!P224)</f>
        <v/>
      </c>
      <c r="I26" s="876"/>
      <c r="J26" s="876"/>
      <c r="K26" s="876"/>
      <c r="L26" s="876"/>
      <c r="M26" s="876"/>
      <c r="N26" s="876"/>
      <c r="O26" s="876"/>
      <c r="P26" s="876"/>
      <c r="Q26" s="876"/>
      <c r="R26" s="877"/>
      <c r="S26" s="841" t="s">
        <v>604</v>
      </c>
      <c r="T26" s="842"/>
      <c r="U26" s="845" t="str">
        <f>IF(分析依頼!DA398&lt;&gt;1,"",IF(分析依頼!P130="",""," "&amp;分析依頼!P130))</f>
        <v/>
      </c>
      <c r="V26" s="845"/>
      <c r="W26" s="845"/>
      <c r="X26" s="845"/>
      <c r="Y26" s="846"/>
      <c r="Z26" s="315"/>
      <c r="AC26" s="379"/>
      <c r="AD26" s="163"/>
      <c r="AE26" s="163"/>
      <c r="AF26" s="163"/>
      <c r="AG26" s="163"/>
      <c r="AH26" s="328"/>
      <c r="AI26" s="317"/>
      <c r="AJ26" s="317"/>
      <c r="AK26" s="294" t="s">
        <v>449</v>
      </c>
      <c r="AL26" s="294">
        <v>16</v>
      </c>
      <c r="AM26" s="294" t="s">
        <v>450</v>
      </c>
      <c r="AN26" s="294">
        <v>115</v>
      </c>
      <c r="AO26" s="317"/>
      <c r="AP26" s="317"/>
      <c r="AQ26" s="317"/>
      <c r="AR26" s="317"/>
      <c r="AS26" s="317"/>
      <c r="AT26" s="318"/>
      <c r="AU26" s="318"/>
      <c r="AV26" s="262"/>
      <c r="AW26" s="262"/>
      <c r="AX26" s="262"/>
      <c r="AY26" s="262"/>
    </row>
    <row r="27" spans="6:51" ht="15" customHeight="1" x14ac:dyDescent="0.45">
      <c r="F27" s="819" t="s">
        <v>606</v>
      </c>
      <c r="G27" s="820"/>
      <c r="H27" s="878"/>
      <c r="I27" s="878"/>
      <c r="J27" s="878"/>
      <c r="K27" s="878"/>
      <c r="L27" s="878"/>
      <c r="M27" s="878"/>
      <c r="N27" s="878"/>
      <c r="O27" s="878"/>
      <c r="P27" s="878"/>
      <c r="Q27" s="878"/>
      <c r="R27" s="879"/>
      <c r="S27" s="843"/>
      <c r="T27" s="844"/>
      <c r="U27" s="847" t="str">
        <f>IF(分析依頼!DA398&lt;&gt;1,"",IF(分析依頼!P131="",""," "&amp;分析依頼!P131&amp;" 様"))</f>
        <v/>
      </c>
      <c r="V27" s="847"/>
      <c r="W27" s="847"/>
      <c r="X27" s="847"/>
      <c r="Y27" s="848"/>
      <c r="Z27" s="315"/>
      <c r="AC27" s="380"/>
      <c r="AD27" s="380"/>
      <c r="AE27" s="380"/>
      <c r="AF27" s="380"/>
      <c r="AG27" s="380"/>
      <c r="AH27" s="325"/>
      <c r="AI27" s="317"/>
      <c r="AJ27" s="317"/>
      <c r="AK27" s="294" t="s">
        <v>446</v>
      </c>
      <c r="AL27" s="294">
        <v>32</v>
      </c>
      <c r="AM27" s="294" t="s">
        <v>450</v>
      </c>
      <c r="AN27" s="294">
        <v>151</v>
      </c>
      <c r="AO27" s="317"/>
      <c r="AP27" s="317"/>
      <c r="AQ27" s="317"/>
      <c r="AR27" s="317"/>
      <c r="AS27" s="317"/>
      <c r="AT27" s="318"/>
      <c r="AU27" s="318"/>
      <c r="AV27" s="262"/>
      <c r="AW27" s="262"/>
      <c r="AX27" s="262"/>
      <c r="AY27" s="262"/>
    </row>
    <row r="28" spans="6:51" ht="15" customHeight="1" x14ac:dyDescent="0.5">
      <c r="F28" s="817" t="s">
        <v>580</v>
      </c>
      <c r="G28" s="818"/>
      <c r="H28" s="823" t="str">
        <f>IF(分析依頼!DA398&lt;&gt;1,"",IF(分析依頼!P127="","",分析依頼!P127&amp;" 様"))</f>
        <v/>
      </c>
      <c r="I28" s="823"/>
      <c r="J28" s="823"/>
      <c r="K28" s="823"/>
      <c r="L28" s="823"/>
      <c r="M28" s="823"/>
      <c r="N28" s="823"/>
      <c r="O28" s="823"/>
      <c r="P28" s="823"/>
      <c r="Q28" s="823"/>
      <c r="R28" s="824"/>
      <c r="S28" s="733" t="s">
        <v>636</v>
      </c>
      <c r="T28" s="734"/>
      <c r="U28" s="739" t="str">
        <f>IF(分析依頼!DA398&lt;&gt;1,"-",IF(分析依頼!P132="","-"," "&amp;分析依頼!P132))</f>
        <v>-</v>
      </c>
      <c r="V28" s="739"/>
      <c r="W28" s="739"/>
      <c r="X28" s="739"/>
      <c r="Y28" s="740"/>
      <c r="Z28" s="315"/>
      <c r="AC28" s="327"/>
      <c r="AD28" s="327"/>
      <c r="AE28" s="327"/>
      <c r="AF28" s="327"/>
      <c r="AI28" s="317"/>
      <c r="AJ28" s="317"/>
      <c r="AK28" s="294" t="s">
        <v>447</v>
      </c>
      <c r="AL28" s="294">
        <v>48</v>
      </c>
      <c r="AM28" s="294" t="s">
        <v>450</v>
      </c>
      <c r="AN28" s="294">
        <v>187</v>
      </c>
      <c r="AO28" s="317"/>
      <c r="AP28" s="317"/>
      <c r="AQ28" s="317"/>
      <c r="AR28" s="317"/>
      <c r="AS28" s="317"/>
      <c r="AT28" s="318"/>
      <c r="AU28" s="318"/>
      <c r="AV28" s="262"/>
      <c r="AW28" s="262"/>
      <c r="AX28" s="262"/>
      <c r="AY28" s="262"/>
    </row>
    <row r="29" spans="6:51" ht="15" customHeight="1" x14ac:dyDescent="0.5">
      <c r="F29" s="819"/>
      <c r="G29" s="820"/>
      <c r="H29" s="825"/>
      <c r="I29" s="825"/>
      <c r="J29" s="825"/>
      <c r="K29" s="825"/>
      <c r="L29" s="825"/>
      <c r="M29" s="825"/>
      <c r="N29" s="825"/>
      <c r="O29" s="825"/>
      <c r="P29" s="825"/>
      <c r="Q29" s="825"/>
      <c r="R29" s="826"/>
      <c r="S29" s="735" t="s">
        <v>637</v>
      </c>
      <c r="T29" s="736"/>
      <c r="U29" s="741" t="str">
        <f>IF(分析依頼!DA398&lt;&gt;1,"-",IF(分析依頼!P133="","-"," "&amp;分析依頼!P133))</f>
        <v>-</v>
      </c>
      <c r="V29" s="741"/>
      <c r="W29" s="741"/>
      <c r="X29" s="741"/>
      <c r="Y29" s="742"/>
      <c r="Z29" s="315"/>
      <c r="AC29" s="327"/>
      <c r="AD29" s="327"/>
      <c r="AE29" s="327"/>
      <c r="AF29" s="327"/>
      <c r="AI29" s="315"/>
      <c r="AJ29" s="315"/>
      <c r="AK29" s="294" t="s">
        <v>448</v>
      </c>
      <c r="AL29" s="294">
        <v>64</v>
      </c>
      <c r="AM29" s="294" t="s">
        <v>450</v>
      </c>
      <c r="AN29" s="294">
        <v>223</v>
      </c>
      <c r="AO29" s="315"/>
      <c r="AP29" s="315"/>
      <c r="AQ29" s="315"/>
      <c r="AR29" s="315"/>
      <c r="AS29" s="319"/>
      <c r="AT29" s="320"/>
      <c r="AU29" s="320"/>
      <c r="AV29" s="263"/>
      <c r="AW29" s="263"/>
      <c r="AX29" s="263"/>
      <c r="AY29" s="263"/>
    </row>
    <row r="30" spans="6:51" ht="15" customHeight="1" x14ac:dyDescent="0.45">
      <c r="F30" s="821"/>
      <c r="G30" s="822"/>
      <c r="H30" s="827"/>
      <c r="I30" s="827"/>
      <c r="J30" s="827"/>
      <c r="K30" s="827"/>
      <c r="L30" s="827"/>
      <c r="M30" s="827"/>
      <c r="N30" s="827"/>
      <c r="O30" s="827"/>
      <c r="P30" s="827"/>
      <c r="Q30" s="827"/>
      <c r="R30" s="828"/>
      <c r="S30" s="737" t="s">
        <v>607</v>
      </c>
      <c r="T30" s="738"/>
      <c r="U30" s="743" t="str">
        <f>IF(分析依頼!P135="","-"," "&amp;分析依頼!P135)</f>
        <v>-</v>
      </c>
      <c r="V30" s="743"/>
      <c r="W30" s="743"/>
      <c r="X30" s="743"/>
      <c r="Y30" s="744"/>
      <c r="Z30" s="315"/>
      <c r="AC30" s="378"/>
      <c r="AD30" s="377"/>
      <c r="AE30" s="377"/>
      <c r="AF30" s="377"/>
      <c r="AG30" s="377"/>
      <c r="AI30" s="321"/>
      <c r="AJ30" s="321"/>
      <c r="AK30" s="294" t="s">
        <v>633</v>
      </c>
      <c r="AL30" s="294">
        <v>80</v>
      </c>
      <c r="AM30" s="294" t="s">
        <v>450</v>
      </c>
      <c r="AN30" s="294">
        <v>259</v>
      </c>
      <c r="AO30" s="321"/>
      <c r="AP30" s="321"/>
      <c r="AQ30" s="321"/>
      <c r="AR30" s="321"/>
      <c r="AS30" s="319"/>
      <c r="AT30" s="320"/>
      <c r="AU30" s="320"/>
      <c r="AV30" s="263"/>
      <c r="AW30" s="263"/>
      <c r="AX30" s="263"/>
      <c r="AY30" s="263"/>
    </row>
    <row r="31" spans="6:51" ht="15" customHeight="1" x14ac:dyDescent="0.45">
      <c r="F31" s="901" t="s">
        <v>582</v>
      </c>
      <c r="G31" s="902"/>
      <c r="H31" s="835" t="str">
        <f>IF(分析依頼!DA398&lt;&gt;1,"",IF(分析依頼!P182="","※報告書宛先の入力がありません",分析依頼!P182&amp;" 様"))</f>
        <v/>
      </c>
      <c r="I31" s="835"/>
      <c r="J31" s="835"/>
      <c r="K31" s="835"/>
      <c r="L31" s="835"/>
      <c r="M31" s="835"/>
      <c r="N31" s="835"/>
      <c r="O31" s="835"/>
      <c r="P31" s="835"/>
      <c r="Q31" s="835"/>
      <c r="R31" s="835"/>
      <c r="S31" s="835"/>
      <c r="T31" s="835"/>
      <c r="U31" s="836"/>
      <c r="V31" s="829" t="s">
        <v>608</v>
      </c>
      <c r="W31" s="830"/>
      <c r="X31" s="829" t="s">
        <v>581</v>
      </c>
      <c r="Y31" s="948"/>
      <c r="Z31" s="315"/>
      <c r="AC31" s="377"/>
      <c r="AD31" s="377"/>
      <c r="AE31" s="377"/>
      <c r="AF31" s="377"/>
      <c r="AG31" s="377"/>
      <c r="AI31" s="321"/>
      <c r="AJ31" s="321"/>
      <c r="AK31" s="294" t="s">
        <v>634</v>
      </c>
      <c r="AL31" s="294">
        <v>96</v>
      </c>
      <c r="AM31" s="294" t="s">
        <v>450</v>
      </c>
      <c r="AN31" s="294">
        <v>295</v>
      </c>
      <c r="AO31" s="321"/>
      <c r="AP31" s="321"/>
      <c r="AQ31" s="321"/>
      <c r="AR31" s="321"/>
      <c r="AS31" s="319"/>
      <c r="AT31" s="320"/>
      <c r="AU31" s="320"/>
      <c r="AV31" s="263"/>
      <c r="AW31" s="263"/>
      <c r="AX31" s="263"/>
      <c r="AY31" s="263"/>
    </row>
    <row r="32" spans="6:51" ht="15" customHeight="1" x14ac:dyDescent="0.45">
      <c r="F32" s="903" t="s">
        <v>583</v>
      </c>
      <c r="G32" s="904"/>
      <c r="H32" s="837"/>
      <c r="I32" s="837"/>
      <c r="J32" s="837"/>
      <c r="K32" s="837"/>
      <c r="L32" s="837"/>
      <c r="M32" s="837"/>
      <c r="N32" s="837"/>
      <c r="O32" s="837"/>
      <c r="P32" s="837"/>
      <c r="Q32" s="837"/>
      <c r="R32" s="837"/>
      <c r="S32" s="837"/>
      <c r="T32" s="837"/>
      <c r="U32" s="838"/>
      <c r="V32" s="831" t="str">
        <f>IF(分析依頼!P184="","",分析依頼!P184)</f>
        <v/>
      </c>
      <c r="W32" s="832"/>
      <c r="X32" s="831" t="str">
        <f>IF(分析依頼!DA400&lt;&gt;1,"",IF(分析依頼!DS390="","",分析依頼!DS390))</f>
        <v/>
      </c>
      <c r="Y32" s="949"/>
      <c r="Z32" s="315"/>
      <c r="AC32" s="377"/>
      <c r="AD32" s="377"/>
      <c r="AE32" s="377"/>
      <c r="AF32" s="377"/>
      <c r="AG32" s="377"/>
      <c r="AH32" s="321"/>
      <c r="AI32" s="321"/>
      <c r="AJ32" s="321"/>
      <c r="AK32" s="294" t="s">
        <v>635</v>
      </c>
      <c r="AL32" s="294">
        <v>112</v>
      </c>
      <c r="AM32" s="294" t="s">
        <v>450</v>
      </c>
      <c r="AN32" s="294">
        <v>328</v>
      </c>
      <c r="AO32" s="321"/>
      <c r="AP32" s="321"/>
      <c r="AQ32" s="321"/>
      <c r="AR32" s="321"/>
      <c r="AS32" s="319"/>
      <c r="AT32" s="320"/>
      <c r="AU32" s="320"/>
      <c r="AV32" s="263"/>
      <c r="AW32" s="263"/>
      <c r="AX32" s="263"/>
      <c r="AY32" s="263"/>
    </row>
    <row r="33" spans="1:61" ht="15" customHeight="1" x14ac:dyDescent="0.45">
      <c r="F33" s="905" t="s">
        <v>166</v>
      </c>
      <c r="G33" s="906"/>
      <c r="H33" s="839" t="str">
        <f>IF(分析依頼!DA400&lt;&gt;99,分析依頼!P274,IF(AND(分析依頼!L401="",分析依頼!P274=""),"※件名と分析試料の入力がありません",IF(分析依頼!L401="","※分析試料の入力がありません","※件名の入力がありません")))</f>
        <v>※件名と分析試料の入力がありません</v>
      </c>
      <c r="I33" s="839"/>
      <c r="J33" s="839"/>
      <c r="K33" s="839"/>
      <c r="L33" s="839"/>
      <c r="M33" s="839"/>
      <c r="N33" s="839"/>
      <c r="O33" s="839"/>
      <c r="P33" s="839"/>
      <c r="Q33" s="839"/>
      <c r="R33" s="839"/>
      <c r="S33" s="839"/>
      <c r="T33" s="839"/>
      <c r="U33" s="840"/>
      <c r="V33" s="831"/>
      <c r="W33" s="832"/>
      <c r="X33" s="831"/>
      <c r="Y33" s="949"/>
      <c r="Z33" s="315"/>
    </row>
    <row r="34" spans="1:61" ht="15" customHeight="1" x14ac:dyDescent="0.45">
      <c r="F34" s="907"/>
      <c r="G34" s="908"/>
      <c r="H34" s="837"/>
      <c r="I34" s="837"/>
      <c r="J34" s="837"/>
      <c r="K34" s="837"/>
      <c r="L34" s="837"/>
      <c r="M34" s="837"/>
      <c r="N34" s="837"/>
      <c r="O34" s="837"/>
      <c r="P34" s="837"/>
      <c r="Q34" s="837"/>
      <c r="R34" s="837"/>
      <c r="S34" s="837"/>
      <c r="T34" s="837"/>
      <c r="U34" s="838"/>
      <c r="V34" s="833"/>
      <c r="W34" s="834"/>
      <c r="X34" s="833"/>
      <c r="Y34" s="950"/>
      <c r="Z34" s="315"/>
    </row>
    <row r="35" spans="1:61" ht="15" customHeight="1" x14ac:dyDescent="0.45">
      <c r="F35" s="909" t="s">
        <v>584</v>
      </c>
      <c r="G35" s="910"/>
      <c r="H35" s="880" t="str">
        <f>IF(分析依頼!DA399&lt;&gt;1,"",IF(分析依頼!P151="","",分析依頼!P151))</f>
        <v/>
      </c>
      <c r="I35" s="880"/>
      <c r="J35" s="880"/>
      <c r="K35" s="882" t="str">
        <f>IF(OR(分析依頼!M206="",H35=""),"",分析依頼!JC200)</f>
        <v/>
      </c>
      <c r="L35" s="882"/>
      <c r="M35" s="882"/>
      <c r="N35" s="882"/>
      <c r="O35" s="883"/>
      <c r="P35" s="855" t="s">
        <v>609</v>
      </c>
      <c r="Q35" s="861"/>
      <c r="R35" s="856"/>
      <c r="S35" s="855" t="s">
        <v>585</v>
      </c>
      <c r="T35" s="861"/>
      <c r="U35" s="856"/>
      <c r="V35" s="855" t="s">
        <v>586</v>
      </c>
      <c r="W35" s="856"/>
      <c r="X35" s="911" t="s">
        <v>587</v>
      </c>
      <c r="Y35" s="912"/>
      <c r="Z35" s="315"/>
    </row>
    <row r="36" spans="1:61" ht="15" customHeight="1" x14ac:dyDescent="0.45">
      <c r="F36" s="903" t="s">
        <v>588</v>
      </c>
      <c r="G36" s="904"/>
      <c r="H36" s="881"/>
      <c r="I36" s="881"/>
      <c r="J36" s="881"/>
      <c r="K36" s="884" t="str">
        <f>IF(OR(分析依頼!M206="",H35=""),"",分析依頼!DS35&amp;" 営業日(目安)")</f>
        <v/>
      </c>
      <c r="L36" s="884"/>
      <c r="M36" s="884"/>
      <c r="N36" s="884"/>
      <c r="O36" s="885"/>
      <c r="P36" s="862" t="str">
        <f>IF(分析依頼!DA399&lt;&gt;1,"",IF(OR(分析依頼!DA164=1,分析依頼!DA164=3,分析依頼!DA164=5),IF(分析依頼!P157="層別分析","あり",分析依頼!P157),"―"))</f>
        <v/>
      </c>
      <c r="Q36" s="863"/>
      <c r="R36" s="864"/>
      <c r="S36" s="913" t="str">
        <f>IF(分析依頼!DA399&lt;&gt;1,"",IF(OR(分析依頼!DA164=2,AK55=""),"―",IF(AK55="断面写真(検出時撮影)","断面写真"&amp;CHAR(10)&amp;"(検出時撮影)",AK55)))</f>
        <v/>
      </c>
      <c r="T36" s="914"/>
      <c r="U36" s="915"/>
      <c r="V36" s="857" t="str">
        <f>IF(COUNTIF(分析依頼!P203,"*有料*")&gt;0,"定量"&amp;CHAR(10)&amp;"チャート","-")</f>
        <v>-</v>
      </c>
      <c r="W36" s="858"/>
      <c r="X36" s="919" t="str">
        <f>IF(分析依頼!DA399&lt;&gt;1,"",IF(AK56="保管一ヶ月","保管",IF(AK56="試料返却","返却",AK56)))</f>
        <v/>
      </c>
      <c r="Y36" s="920"/>
      <c r="Z36" s="315"/>
    </row>
    <row r="37" spans="1:61" ht="15" customHeight="1" x14ac:dyDescent="0.45">
      <c r="F37" s="901" t="s">
        <v>582</v>
      </c>
      <c r="G37" s="902"/>
      <c r="H37" s="805" t="str">
        <f>IF(分析依頼!DD183="","",分析依頼!DD183)</f>
        <v>通常様式</v>
      </c>
      <c r="I37" s="805"/>
      <c r="J37" s="805"/>
      <c r="K37" s="805"/>
      <c r="L37" s="805"/>
      <c r="M37" s="805"/>
      <c r="N37" s="805"/>
      <c r="O37" s="806"/>
      <c r="P37" s="862"/>
      <c r="Q37" s="863"/>
      <c r="R37" s="864"/>
      <c r="S37" s="913"/>
      <c r="T37" s="914"/>
      <c r="U37" s="915"/>
      <c r="V37" s="857"/>
      <c r="W37" s="858"/>
      <c r="X37" s="919"/>
      <c r="Y37" s="920"/>
      <c r="Z37" s="315"/>
    </row>
    <row r="38" spans="1:61" ht="17.25" customHeight="1" x14ac:dyDescent="0.45">
      <c r="F38" s="923" t="s">
        <v>589</v>
      </c>
      <c r="G38" s="924"/>
      <c r="H38" s="807"/>
      <c r="I38" s="807"/>
      <c r="J38" s="807"/>
      <c r="K38" s="807"/>
      <c r="L38" s="807"/>
      <c r="M38" s="807"/>
      <c r="N38" s="807"/>
      <c r="O38" s="808"/>
      <c r="P38" s="865"/>
      <c r="Q38" s="866"/>
      <c r="R38" s="867"/>
      <c r="S38" s="916"/>
      <c r="T38" s="917"/>
      <c r="U38" s="918"/>
      <c r="V38" s="859"/>
      <c r="W38" s="860"/>
      <c r="X38" s="921"/>
      <c r="Y38" s="922"/>
      <c r="Z38" s="315"/>
    </row>
    <row r="39" spans="1:61" ht="17.25" customHeight="1" x14ac:dyDescent="0.45">
      <c r="F39" s="868" t="str">
        <f>IF(P36="あり","●層別分析　","")&amp;IF(COUNTIF(S36,"*断面写真*")&gt;0,"◆"&amp;S36&amp;"　","")&amp;IF(COUNTIF(V36,"*チャート*")&gt;0,"◆"&amp;V36&amp;"　","")&amp;IF(COUNTIF(X36,"*返却*")&gt;0,"◆"&amp;"試料返却　","")&amp;"●"&amp;H35</f>
        <v>●</v>
      </c>
      <c r="G39" s="869"/>
      <c r="H39" s="869"/>
      <c r="I39" s="869"/>
      <c r="J39" s="869"/>
      <c r="K39" s="869"/>
      <c r="L39" s="869"/>
      <c r="M39" s="869"/>
      <c r="N39" s="869"/>
      <c r="O39" s="869"/>
      <c r="P39" s="869"/>
      <c r="Q39" s="869"/>
      <c r="R39" s="869"/>
      <c r="S39" s="869"/>
      <c r="T39" s="869"/>
      <c r="U39" s="869"/>
      <c r="V39" s="869"/>
      <c r="W39" s="869"/>
      <c r="X39" s="869"/>
      <c r="Y39" s="870"/>
      <c r="Z39" s="315"/>
    </row>
    <row r="40" spans="1:61" ht="17.25" customHeight="1" x14ac:dyDescent="0.45">
      <c r="F40" s="871"/>
      <c r="G40" s="872"/>
      <c r="H40" s="872"/>
      <c r="I40" s="872"/>
      <c r="J40" s="872"/>
      <c r="K40" s="872"/>
      <c r="L40" s="872"/>
      <c r="M40" s="872"/>
      <c r="N40" s="872"/>
      <c r="O40" s="872"/>
      <c r="P40" s="872"/>
      <c r="Q40" s="872"/>
      <c r="R40" s="872"/>
      <c r="S40" s="872"/>
      <c r="T40" s="872"/>
      <c r="U40" s="872"/>
      <c r="V40" s="872"/>
      <c r="W40" s="872"/>
      <c r="X40" s="872"/>
      <c r="Y40" s="873"/>
      <c r="Z40" s="315"/>
    </row>
    <row r="41" spans="1:61" ht="17.25" customHeight="1" x14ac:dyDescent="0.45">
      <c r="F41" s="925" t="s">
        <v>602</v>
      </c>
      <c r="G41" s="926"/>
      <c r="H41" s="809" t="str">
        <f>IF(分析依頼!DA399&lt;&gt;1,"",IF(分析依頼!DA162="","","( "&amp;SUBSTITUTE(分析依頼!DD162,"分析","")&amp;" )"))</f>
        <v/>
      </c>
      <c r="I41" s="809"/>
      <c r="J41" s="809"/>
      <c r="K41" s="809"/>
      <c r="L41" s="811" t="str">
        <f>IF(分析依頼!DA399&lt;&gt;1,"",IF(分析依頼!DA164=1,"JIS A 1481-1","JIS A 1481-2"))</f>
        <v/>
      </c>
      <c r="M41" s="811"/>
      <c r="N41" s="811"/>
      <c r="O41" s="811"/>
      <c r="P41" s="811" t="str">
        <f>IF(分析依頼!DA399&lt;&gt;1,"",IF(分析依頼!DA162=1,"",IF(分析依頼!DA164=1,"JIS A 1481-5","JIS A 1481-3")))</f>
        <v/>
      </c>
      <c r="Q41" s="811"/>
      <c r="R41" s="811"/>
      <c r="S41" s="811"/>
      <c r="T41" s="811"/>
      <c r="U41" s="813"/>
      <c r="V41" s="813"/>
      <c r="W41" s="813"/>
      <c r="X41" s="813"/>
      <c r="Y41" s="814"/>
      <c r="Z41" s="315"/>
    </row>
    <row r="42" spans="1:61" ht="17.25" customHeight="1" thickBot="1" x14ac:dyDescent="0.5">
      <c r="F42" s="927"/>
      <c r="G42" s="928"/>
      <c r="H42" s="810"/>
      <c r="I42" s="810"/>
      <c r="J42" s="810"/>
      <c r="K42" s="810"/>
      <c r="L42" s="812"/>
      <c r="M42" s="812"/>
      <c r="N42" s="812"/>
      <c r="O42" s="812"/>
      <c r="P42" s="812"/>
      <c r="Q42" s="812"/>
      <c r="R42" s="812"/>
      <c r="S42" s="812"/>
      <c r="T42" s="812"/>
      <c r="U42" s="815"/>
      <c r="V42" s="815"/>
      <c r="W42" s="815"/>
      <c r="X42" s="815"/>
      <c r="Y42" s="816"/>
      <c r="Z42" s="315"/>
      <c r="AV42" s="163"/>
      <c r="AW42" s="163"/>
      <c r="AX42" s="163"/>
      <c r="AY42" s="163"/>
      <c r="AZ42" s="163"/>
      <c r="BA42" s="163"/>
      <c r="BB42" s="163"/>
      <c r="BC42" s="163"/>
      <c r="BD42" s="163"/>
      <c r="BE42" s="163"/>
      <c r="BF42" s="163"/>
      <c r="BG42" s="163"/>
      <c r="BH42" s="163"/>
      <c r="BI42" s="163"/>
    </row>
    <row r="43" spans="1:61" ht="17.25" customHeight="1" x14ac:dyDescent="0.45">
      <c r="A43" s="163"/>
      <c r="B43" s="163"/>
      <c r="C43" s="163"/>
      <c r="D43" s="163"/>
      <c r="E43" s="163"/>
      <c r="F43" s="900" t="str">
        <f>IF(AND(営業ASM設定管理!BE58=1,OR(営業ASM設定管理!BB58&lt;&gt;"",営業ASM設定管理!BB58&lt;&gt;0)),営業ASM設定管理!BB58,"")</f>
        <v/>
      </c>
      <c r="G43" s="900"/>
      <c r="H43" s="900"/>
      <c r="I43" s="900"/>
      <c r="J43" s="900"/>
      <c r="K43" s="900"/>
      <c r="L43" s="900"/>
      <c r="M43" s="900"/>
      <c r="N43" s="900"/>
      <c r="O43" s="900"/>
      <c r="P43" s="900"/>
      <c r="Q43" s="900"/>
      <c r="R43" s="900"/>
      <c r="S43" s="900"/>
      <c r="T43" s="900"/>
      <c r="U43" s="900"/>
      <c r="V43" s="900"/>
      <c r="W43" s="900"/>
      <c r="X43" s="900"/>
      <c r="Y43" s="326"/>
      <c r="Z43" s="315"/>
      <c r="AV43" s="163"/>
      <c r="AW43" s="163"/>
      <c r="AX43" s="163"/>
      <c r="AY43" s="163"/>
      <c r="AZ43" s="163"/>
      <c r="BA43" s="163"/>
      <c r="BB43" s="163"/>
      <c r="BC43" s="163"/>
      <c r="BD43" s="163"/>
      <c r="BE43" s="163"/>
      <c r="BF43" s="163"/>
      <c r="BG43" s="163"/>
      <c r="BH43" s="163"/>
      <c r="BI43" s="163"/>
    </row>
    <row r="44" spans="1:61" ht="17.25" customHeight="1" thickBot="1" x14ac:dyDescent="0.5">
      <c r="Z44" s="315"/>
      <c r="AV44" s="163"/>
      <c r="AW44" s="163"/>
      <c r="AX44" s="163"/>
      <c r="AY44" s="163"/>
      <c r="AZ44" s="163"/>
      <c r="BA44" s="163"/>
      <c r="BB44" s="163"/>
      <c r="BC44" s="163"/>
      <c r="BD44" s="163"/>
      <c r="BE44" s="163"/>
      <c r="BF44" s="163"/>
      <c r="BG44" s="163"/>
      <c r="BH44" s="163"/>
      <c r="BI44" s="163"/>
    </row>
    <row r="45" spans="1:61" ht="14.1" hidden="1" customHeight="1" x14ac:dyDescent="0.45">
      <c r="F45" s="276"/>
      <c r="G45" s="276"/>
      <c r="H45" s="161"/>
      <c r="I45" s="161"/>
      <c r="J45" s="161"/>
      <c r="K45" s="161"/>
      <c r="L45" s="161"/>
      <c r="M45" s="161"/>
      <c r="N45" s="161"/>
      <c r="O45" s="161"/>
      <c r="P45" s="161"/>
      <c r="Q45" s="161"/>
      <c r="R45" s="161"/>
      <c r="S45" s="161"/>
      <c r="T45" s="161"/>
      <c r="U45" s="161"/>
      <c r="V45" s="161"/>
      <c r="W45" s="161"/>
      <c r="X45" s="161"/>
      <c r="Y45" s="161"/>
      <c r="Z45" s="315"/>
      <c r="AV45" s="163"/>
      <c r="AW45" s="163"/>
      <c r="AX45" s="163"/>
      <c r="AY45" s="163"/>
      <c r="AZ45" s="163"/>
      <c r="BA45" s="163"/>
      <c r="BB45" s="163"/>
      <c r="BC45" s="163"/>
      <c r="BD45" s="163"/>
      <c r="BE45" s="163"/>
      <c r="BF45" s="163"/>
      <c r="BG45" s="163"/>
      <c r="BH45" s="163"/>
      <c r="BI45" s="163"/>
    </row>
    <row r="46" spans="1:61" ht="14.1" hidden="1" customHeight="1" x14ac:dyDescent="0.45">
      <c r="F46" s="276"/>
      <c r="G46" s="276"/>
      <c r="H46" s="161"/>
      <c r="I46" s="161"/>
      <c r="J46" s="161"/>
      <c r="K46" s="161"/>
      <c r="L46" s="161"/>
      <c r="M46" s="161"/>
      <c r="N46" s="161"/>
      <c r="O46" s="161"/>
      <c r="P46" s="161"/>
      <c r="Q46" s="161"/>
      <c r="R46" s="161"/>
      <c r="S46" s="161"/>
      <c r="T46" s="161"/>
      <c r="U46" s="161"/>
      <c r="V46" s="161"/>
      <c r="W46" s="161"/>
      <c r="X46" s="161"/>
      <c r="Y46" s="161"/>
      <c r="Z46" s="315"/>
      <c r="AV46" s="163"/>
      <c r="AW46" s="163"/>
      <c r="AX46" s="163"/>
      <c r="AY46" s="163"/>
      <c r="AZ46" s="163"/>
      <c r="BA46" s="163"/>
      <c r="BB46" s="163"/>
      <c r="BC46" s="163"/>
      <c r="BD46" s="163"/>
      <c r="BE46" s="163"/>
      <c r="BF46" s="163"/>
      <c r="BG46" s="163"/>
      <c r="BH46" s="163"/>
      <c r="BI46" s="163"/>
    </row>
    <row r="47" spans="1:61" ht="14.1" hidden="1" customHeight="1" x14ac:dyDescent="0.45">
      <c r="F47" s="276"/>
      <c r="G47" s="276"/>
      <c r="H47" s="161"/>
      <c r="I47" s="161"/>
      <c r="J47" s="161"/>
      <c r="K47" s="161"/>
      <c r="L47" s="161"/>
      <c r="M47" s="161"/>
      <c r="N47" s="161"/>
      <c r="O47" s="161"/>
      <c r="P47" s="161"/>
      <c r="Q47" s="161"/>
      <c r="R47" s="161"/>
      <c r="S47" s="161"/>
      <c r="T47" s="161"/>
      <c r="U47" s="161"/>
      <c r="V47" s="161"/>
      <c r="W47" s="161"/>
      <c r="X47" s="161"/>
      <c r="Y47" s="161"/>
      <c r="Z47" s="315"/>
      <c r="AV47" s="163"/>
      <c r="AW47" s="163"/>
      <c r="AX47" s="163"/>
      <c r="AY47" s="163"/>
      <c r="AZ47" s="163"/>
      <c r="BA47" s="163"/>
      <c r="BB47" s="163"/>
      <c r="BC47" s="163"/>
      <c r="BD47" s="163"/>
      <c r="BE47" s="163"/>
      <c r="BF47" s="163"/>
      <c r="BG47" s="163"/>
      <c r="BH47" s="163"/>
      <c r="BI47" s="163"/>
    </row>
    <row r="48" spans="1:61" ht="14.1" hidden="1" customHeight="1" x14ac:dyDescent="0.45">
      <c r="F48" s="276"/>
      <c r="G48" s="276"/>
      <c r="H48" s="161"/>
      <c r="I48" s="161"/>
      <c r="J48" s="161"/>
      <c r="K48" s="161"/>
      <c r="L48" s="161"/>
      <c r="M48" s="161"/>
      <c r="N48" s="161"/>
      <c r="O48" s="161"/>
      <c r="P48" s="161"/>
      <c r="Q48" s="161"/>
      <c r="R48" s="161"/>
      <c r="S48" s="161"/>
      <c r="T48" s="161"/>
      <c r="U48" s="161"/>
      <c r="V48" s="161"/>
      <c r="W48" s="161"/>
      <c r="X48" s="161"/>
      <c r="Y48" s="161"/>
      <c r="Z48" s="315"/>
      <c r="AV48" s="163"/>
      <c r="AW48" s="163"/>
      <c r="AX48" s="163"/>
      <c r="AY48" s="163"/>
      <c r="AZ48" s="163"/>
      <c r="BA48" s="163"/>
      <c r="BB48" s="163"/>
      <c r="BC48" s="163"/>
      <c r="BD48" s="163"/>
      <c r="BE48" s="163"/>
      <c r="BF48" s="163"/>
      <c r="BG48" s="163"/>
      <c r="BH48" s="163"/>
      <c r="BI48" s="163"/>
    </row>
    <row r="49" spans="6:61" ht="14.1" hidden="1" customHeight="1" x14ac:dyDescent="0.45">
      <c r="F49" s="276"/>
      <c r="G49" s="276"/>
      <c r="H49" s="161"/>
      <c r="I49" s="161"/>
      <c r="J49" s="161"/>
      <c r="K49" s="161"/>
      <c r="L49" s="161"/>
      <c r="M49" s="161"/>
      <c r="N49" s="161"/>
      <c r="O49" s="161"/>
      <c r="P49" s="161"/>
      <c r="Q49" s="161"/>
      <c r="R49" s="161"/>
      <c r="S49" s="161"/>
      <c r="T49" s="161"/>
      <c r="U49" s="161"/>
      <c r="V49" s="161"/>
      <c r="W49" s="161"/>
      <c r="X49" s="161"/>
      <c r="Y49" s="161"/>
      <c r="Z49" s="315"/>
      <c r="AV49" s="163"/>
      <c r="AW49" s="163"/>
      <c r="AX49" s="163"/>
      <c r="AY49" s="163"/>
      <c r="AZ49" s="163"/>
      <c r="BA49" s="163"/>
      <c r="BB49" s="163"/>
      <c r="BC49" s="163"/>
      <c r="BD49" s="163"/>
      <c r="BE49" s="163"/>
      <c r="BF49" s="163"/>
      <c r="BG49" s="163"/>
      <c r="BH49" s="163"/>
      <c r="BI49" s="163"/>
    </row>
    <row r="50" spans="6:61" ht="12.75" hidden="1" customHeight="1" x14ac:dyDescent="0.45">
      <c r="F50" s="276"/>
      <c r="G50" s="276"/>
      <c r="H50" s="161"/>
      <c r="I50" s="161"/>
      <c r="J50" s="161"/>
      <c r="K50" s="161"/>
      <c r="L50" s="161"/>
      <c r="M50" s="161"/>
      <c r="N50" s="161"/>
      <c r="O50" s="161"/>
      <c r="P50" s="161"/>
      <c r="Q50" s="161"/>
      <c r="R50" s="161"/>
      <c r="S50" s="161"/>
      <c r="T50" s="161"/>
      <c r="U50" s="161"/>
      <c r="V50" s="161"/>
      <c r="W50" s="161"/>
      <c r="X50" s="161"/>
      <c r="Y50" s="161"/>
      <c r="Z50" s="315"/>
      <c r="AV50" s="163"/>
      <c r="AW50" s="163"/>
      <c r="AX50" s="163"/>
      <c r="AY50" s="163"/>
      <c r="AZ50" s="163"/>
      <c r="BA50" s="163"/>
      <c r="BB50" s="163"/>
      <c r="BC50" s="163"/>
      <c r="BD50" s="163"/>
      <c r="BE50" s="163"/>
      <c r="BF50" s="163"/>
      <c r="BG50" s="163"/>
      <c r="BH50" s="163"/>
      <c r="BI50" s="163"/>
    </row>
    <row r="51" spans="6:61" ht="18" customHeight="1" x14ac:dyDescent="0.45">
      <c r="F51" s="281" t="s">
        <v>603</v>
      </c>
      <c r="G51" s="282"/>
      <c r="H51" s="283"/>
      <c r="I51" s="283"/>
      <c r="J51" s="283"/>
      <c r="K51" s="283"/>
      <c r="L51" s="283"/>
      <c r="M51" s="283"/>
      <c r="N51" s="283"/>
      <c r="O51" s="283"/>
      <c r="P51" s="283"/>
      <c r="Q51" s="283"/>
      <c r="R51" s="283"/>
      <c r="S51" s="283"/>
      <c r="T51" s="283"/>
      <c r="U51" s="283"/>
      <c r="V51" s="283"/>
      <c r="W51" s="283"/>
      <c r="X51" s="283"/>
      <c r="Y51" s="284"/>
      <c r="Z51" s="315"/>
      <c r="AP51" s="316"/>
      <c r="AQ51" s="315"/>
      <c r="AR51" s="315"/>
      <c r="AS51" s="315"/>
      <c r="AT51" s="315"/>
      <c r="AU51" s="315"/>
      <c r="AV51" s="162"/>
      <c r="AW51" s="162"/>
      <c r="AX51" s="162"/>
      <c r="AY51" s="162"/>
      <c r="AZ51" s="162"/>
      <c r="BA51" s="162"/>
      <c r="BB51" s="162"/>
      <c r="BC51" s="162"/>
      <c r="BD51" s="162"/>
      <c r="BE51" s="162"/>
      <c r="BF51" s="162"/>
      <c r="BG51" s="162"/>
      <c r="BH51" s="162"/>
      <c r="BI51" s="162"/>
    </row>
    <row r="52" spans="6:61" ht="17.25" customHeight="1" x14ac:dyDescent="0.45">
      <c r="F52" s="849" t="str">
        <f>分析依頼!DS211</f>
        <v/>
      </c>
      <c r="G52" s="850"/>
      <c r="H52" s="850"/>
      <c r="I52" s="850"/>
      <c r="J52" s="850"/>
      <c r="K52" s="850"/>
      <c r="L52" s="850"/>
      <c r="M52" s="850"/>
      <c r="N52" s="850"/>
      <c r="O52" s="850"/>
      <c r="P52" s="850"/>
      <c r="Q52" s="850"/>
      <c r="R52" s="850"/>
      <c r="S52" s="850"/>
      <c r="T52" s="850"/>
      <c r="U52" s="850"/>
      <c r="V52" s="850"/>
      <c r="W52" s="850"/>
      <c r="X52" s="850"/>
      <c r="Y52" s="851"/>
      <c r="Z52" s="315"/>
      <c r="AP52" s="316"/>
      <c r="AQ52" s="299"/>
      <c r="AR52" s="299"/>
      <c r="AS52" s="299"/>
      <c r="AT52" s="299"/>
      <c r="AU52" s="299"/>
      <c r="AV52" s="165"/>
      <c r="AW52" s="165"/>
      <c r="AX52" s="165"/>
      <c r="AY52" s="165"/>
      <c r="AZ52" s="165"/>
      <c r="BA52" s="165"/>
      <c r="BB52" s="165"/>
      <c r="BC52" s="165"/>
      <c r="BD52" s="165"/>
      <c r="BE52" s="165"/>
      <c r="BF52" s="165"/>
      <c r="BG52" s="165"/>
      <c r="BH52" s="266"/>
      <c r="BI52" s="266"/>
    </row>
    <row r="53" spans="6:61" ht="17.25" customHeight="1" x14ac:dyDescent="0.45">
      <c r="F53" s="849"/>
      <c r="G53" s="850"/>
      <c r="H53" s="850"/>
      <c r="I53" s="850"/>
      <c r="J53" s="850"/>
      <c r="K53" s="850"/>
      <c r="L53" s="850"/>
      <c r="M53" s="850"/>
      <c r="N53" s="850"/>
      <c r="O53" s="850"/>
      <c r="P53" s="850"/>
      <c r="Q53" s="850"/>
      <c r="R53" s="850"/>
      <c r="S53" s="850"/>
      <c r="T53" s="850"/>
      <c r="U53" s="850"/>
      <c r="V53" s="850"/>
      <c r="W53" s="850"/>
      <c r="X53" s="850"/>
      <c r="Y53" s="851"/>
      <c r="Z53" s="315"/>
      <c r="AP53" s="316"/>
      <c r="AQ53" s="299"/>
      <c r="AR53" s="299"/>
      <c r="AS53" s="299"/>
      <c r="AT53" s="299"/>
      <c r="AU53" s="299"/>
      <c r="AV53" s="165"/>
      <c r="AW53" s="165"/>
      <c r="AX53" s="165"/>
      <c r="AY53" s="165"/>
      <c r="AZ53" s="165"/>
      <c r="BA53" s="165"/>
      <c r="BB53" s="165"/>
      <c r="BC53" s="165"/>
      <c r="BD53" s="165"/>
      <c r="BE53" s="165"/>
      <c r="BF53" s="165"/>
      <c r="BG53" s="165"/>
      <c r="BH53" s="266"/>
      <c r="BI53" s="266"/>
    </row>
    <row r="54" spans="6:61" ht="17.25" customHeight="1" x14ac:dyDescent="0.45">
      <c r="F54" s="849"/>
      <c r="G54" s="850"/>
      <c r="H54" s="850"/>
      <c r="I54" s="850"/>
      <c r="J54" s="850"/>
      <c r="K54" s="850"/>
      <c r="L54" s="850"/>
      <c r="M54" s="850"/>
      <c r="N54" s="850"/>
      <c r="O54" s="850"/>
      <c r="P54" s="850"/>
      <c r="Q54" s="850"/>
      <c r="R54" s="850"/>
      <c r="S54" s="850"/>
      <c r="T54" s="850"/>
      <c r="U54" s="850"/>
      <c r="V54" s="850"/>
      <c r="W54" s="850"/>
      <c r="X54" s="850"/>
      <c r="Y54" s="851"/>
      <c r="Z54" s="315"/>
      <c r="AP54" s="316"/>
      <c r="AQ54" s="299"/>
      <c r="AR54" s="299"/>
      <c r="AS54" s="299"/>
      <c r="AT54" s="299"/>
      <c r="AU54" s="299"/>
      <c r="AV54" s="165"/>
      <c r="AW54" s="165"/>
      <c r="AX54" s="165"/>
      <c r="AY54" s="165"/>
      <c r="AZ54" s="165"/>
      <c r="BA54" s="165"/>
      <c r="BB54" s="165"/>
      <c r="BC54" s="165"/>
      <c r="BD54" s="165"/>
      <c r="BE54" s="165"/>
      <c r="BF54" s="165"/>
      <c r="BG54" s="165"/>
      <c r="BH54" s="266"/>
      <c r="BI54" s="266"/>
    </row>
    <row r="55" spans="6:61" ht="17.25" customHeight="1" x14ac:dyDescent="0.45">
      <c r="F55" s="849"/>
      <c r="G55" s="850"/>
      <c r="H55" s="850"/>
      <c r="I55" s="850"/>
      <c r="J55" s="850"/>
      <c r="K55" s="850"/>
      <c r="L55" s="850"/>
      <c r="M55" s="850"/>
      <c r="N55" s="850"/>
      <c r="O55" s="850"/>
      <c r="P55" s="850"/>
      <c r="Q55" s="850"/>
      <c r="R55" s="850"/>
      <c r="S55" s="850"/>
      <c r="T55" s="850"/>
      <c r="U55" s="850"/>
      <c r="V55" s="850"/>
      <c r="W55" s="850"/>
      <c r="X55" s="850"/>
      <c r="Y55" s="851"/>
      <c r="Z55" s="315"/>
      <c r="AK55" s="294" t="str">
        <f>IF(分析依頼!DA399&lt;&gt;1,"",IF(分析依頼!DF202="","",分析依頼!DF202))</f>
        <v/>
      </c>
      <c r="AP55" s="316"/>
      <c r="AQ55" s="315"/>
      <c r="AR55" s="315"/>
      <c r="AS55" s="315"/>
      <c r="AT55" s="315"/>
      <c r="AU55" s="315"/>
      <c r="AV55" s="162"/>
      <c r="AW55" s="162"/>
      <c r="AX55" s="162"/>
      <c r="AY55" s="162"/>
      <c r="AZ55" s="162"/>
      <c r="BA55" s="162"/>
      <c r="BB55" s="162"/>
      <c r="BC55" s="162"/>
      <c r="BD55" s="162"/>
      <c r="BE55" s="267"/>
      <c r="BF55" s="162"/>
      <c r="BG55" s="162"/>
      <c r="BH55" s="162"/>
      <c r="BI55" s="163"/>
    </row>
    <row r="56" spans="6:61" ht="17.25" customHeight="1" x14ac:dyDescent="0.45">
      <c r="F56" s="849"/>
      <c r="G56" s="850"/>
      <c r="H56" s="850"/>
      <c r="I56" s="850"/>
      <c r="J56" s="850"/>
      <c r="K56" s="850"/>
      <c r="L56" s="850"/>
      <c r="M56" s="850"/>
      <c r="N56" s="850"/>
      <c r="O56" s="850"/>
      <c r="P56" s="850"/>
      <c r="Q56" s="850"/>
      <c r="R56" s="850"/>
      <c r="S56" s="850"/>
      <c r="T56" s="850"/>
      <c r="U56" s="850"/>
      <c r="V56" s="850"/>
      <c r="W56" s="850"/>
      <c r="X56" s="850"/>
      <c r="Y56" s="851"/>
      <c r="Z56" s="315"/>
      <c r="AK56" s="294" t="str">
        <f>分析依頼!DF204</f>
        <v/>
      </c>
      <c r="AP56" s="316"/>
      <c r="AQ56" s="322"/>
      <c r="AR56" s="322"/>
      <c r="AS56" s="322"/>
      <c r="AT56" s="322"/>
      <c r="AU56" s="322"/>
      <c r="AV56" s="164"/>
      <c r="AW56" s="164"/>
      <c r="AX56" s="165"/>
      <c r="AY56" s="165"/>
      <c r="AZ56" s="165"/>
      <c r="BA56" s="165"/>
      <c r="BB56" s="165"/>
      <c r="BC56" s="165"/>
      <c r="BD56" s="165"/>
      <c r="BE56" s="265"/>
      <c r="BF56" s="265"/>
      <c r="BG56" s="265"/>
      <c r="BH56" s="165"/>
      <c r="BI56" s="165"/>
    </row>
    <row r="57" spans="6:61" ht="17.25" customHeight="1" x14ac:dyDescent="0.45">
      <c r="F57" s="849"/>
      <c r="G57" s="850"/>
      <c r="H57" s="850"/>
      <c r="I57" s="850"/>
      <c r="J57" s="850"/>
      <c r="K57" s="850"/>
      <c r="L57" s="850"/>
      <c r="M57" s="850"/>
      <c r="N57" s="850"/>
      <c r="O57" s="850"/>
      <c r="P57" s="850"/>
      <c r="Q57" s="850"/>
      <c r="R57" s="850"/>
      <c r="S57" s="850"/>
      <c r="T57" s="850"/>
      <c r="U57" s="850"/>
      <c r="V57" s="850"/>
      <c r="W57" s="850"/>
      <c r="X57" s="850"/>
      <c r="Y57" s="851"/>
      <c r="Z57" s="315"/>
      <c r="AP57" s="316"/>
      <c r="AQ57" s="322"/>
      <c r="AR57" s="322"/>
      <c r="AS57" s="322"/>
      <c r="AT57" s="322"/>
      <c r="AU57" s="322"/>
      <c r="AV57" s="164"/>
      <c r="AW57" s="164"/>
      <c r="AX57" s="165"/>
      <c r="AY57" s="165"/>
      <c r="AZ57" s="165"/>
      <c r="BA57" s="165"/>
      <c r="BB57" s="165"/>
      <c r="BC57" s="165"/>
      <c r="BD57" s="165"/>
      <c r="BE57" s="265"/>
      <c r="BF57" s="265"/>
      <c r="BG57" s="265"/>
      <c r="BH57" s="165"/>
      <c r="BI57" s="165"/>
    </row>
    <row r="58" spans="6:61" ht="17.25" customHeight="1" x14ac:dyDescent="0.45">
      <c r="F58" s="849"/>
      <c r="G58" s="850"/>
      <c r="H58" s="850"/>
      <c r="I58" s="850"/>
      <c r="J58" s="850"/>
      <c r="K58" s="850"/>
      <c r="L58" s="850"/>
      <c r="M58" s="850"/>
      <c r="N58" s="850"/>
      <c r="O58" s="850"/>
      <c r="P58" s="850"/>
      <c r="Q58" s="850"/>
      <c r="R58" s="850"/>
      <c r="S58" s="850"/>
      <c r="T58" s="850"/>
      <c r="U58" s="850"/>
      <c r="V58" s="850"/>
      <c r="W58" s="850"/>
      <c r="X58" s="850"/>
      <c r="Y58" s="851"/>
      <c r="Z58" s="315"/>
      <c r="AK58" s="322"/>
      <c r="AL58" s="322"/>
      <c r="AM58" s="322"/>
      <c r="AN58" s="322"/>
      <c r="AO58" s="299"/>
      <c r="AP58" s="316"/>
      <c r="AQ58" s="322"/>
      <c r="AR58" s="322"/>
      <c r="AS58" s="322"/>
      <c r="AT58" s="322"/>
      <c r="AU58" s="322"/>
      <c r="AV58" s="164"/>
      <c r="AW58" s="164"/>
      <c r="AX58" s="165"/>
      <c r="AY58" s="165"/>
      <c r="AZ58" s="165"/>
      <c r="BA58" s="165"/>
      <c r="BB58" s="165"/>
      <c r="BC58" s="165"/>
      <c r="BD58" s="165"/>
      <c r="BE58" s="265"/>
      <c r="BF58" s="265"/>
      <c r="BG58" s="265"/>
      <c r="BH58" s="165"/>
      <c r="BI58" s="165"/>
    </row>
    <row r="59" spans="6:61" ht="17.25" customHeight="1" thickBot="1" x14ac:dyDescent="0.5">
      <c r="F59" s="852"/>
      <c r="G59" s="853"/>
      <c r="H59" s="853"/>
      <c r="I59" s="853"/>
      <c r="J59" s="853"/>
      <c r="K59" s="853"/>
      <c r="L59" s="853"/>
      <c r="M59" s="853"/>
      <c r="N59" s="853"/>
      <c r="O59" s="853"/>
      <c r="P59" s="853"/>
      <c r="Q59" s="853"/>
      <c r="R59" s="853"/>
      <c r="S59" s="853"/>
      <c r="T59" s="853"/>
      <c r="U59" s="853"/>
      <c r="V59" s="853"/>
      <c r="W59" s="853"/>
      <c r="X59" s="853"/>
      <c r="Y59" s="854"/>
      <c r="Z59" s="315"/>
      <c r="AP59" s="316"/>
      <c r="AQ59" s="322"/>
      <c r="AR59" s="322"/>
      <c r="AS59" s="322"/>
      <c r="AT59" s="322"/>
      <c r="AU59" s="322"/>
      <c r="AV59" s="164"/>
      <c r="AW59" s="164"/>
      <c r="AX59" s="165"/>
      <c r="AY59" s="165"/>
      <c r="AZ59" s="165"/>
      <c r="BA59" s="165"/>
      <c r="BB59" s="165"/>
      <c r="BC59" s="165"/>
      <c r="BD59" s="165"/>
      <c r="BE59" s="265"/>
      <c r="BF59" s="265"/>
      <c r="BG59" s="265"/>
      <c r="BH59" s="165"/>
      <c r="BI59" s="165"/>
    </row>
    <row r="60" spans="6:61" ht="12" customHeight="1" thickBot="1" x14ac:dyDescent="0.5">
      <c r="Z60" s="315"/>
      <c r="AF60" s="307"/>
      <c r="AG60" s="307"/>
      <c r="AH60" s="307"/>
      <c r="AI60" s="307"/>
      <c r="AJ60" s="307"/>
      <c r="AK60" s="307"/>
      <c r="AL60" s="307"/>
      <c r="AM60" s="307"/>
      <c r="AN60" s="307"/>
      <c r="AO60" s="307"/>
      <c r="AP60" s="307"/>
      <c r="AQ60" s="307"/>
      <c r="AR60" s="307"/>
      <c r="AS60" s="307"/>
      <c r="AT60" s="307"/>
      <c r="AU60" s="307"/>
      <c r="AV60" s="307"/>
      <c r="AW60" s="307"/>
      <c r="AX60" s="307"/>
      <c r="AY60" s="307"/>
      <c r="AZ60" s="307"/>
      <c r="BA60" s="307"/>
      <c r="BB60" s="307"/>
      <c r="BC60" s="307"/>
      <c r="BD60" s="307"/>
      <c r="BE60" s="307"/>
      <c r="BF60" s="307"/>
      <c r="BG60" s="307"/>
      <c r="BH60" s="307"/>
      <c r="BI60" s="268"/>
    </row>
    <row r="61" spans="6:61" ht="17.25" customHeight="1" x14ac:dyDescent="0.45">
      <c r="F61" s="933" t="s">
        <v>590</v>
      </c>
      <c r="G61" s="934"/>
      <c r="H61" s="285"/>
      <c r="I61" s="285"/>
      <c r="J61" s="285"/>
      <c r="K61" s="285"/>
      <c r="L61" s="285"/>
      <c r="M61" s="285"/>
      <c r="N61" s="285"/>
      <c r="O61" s="285"/>
      <c r="P61" s="285"/>
      <c r="Q61" s="286"/>
      <c r="R61" s="935" t="s">
        <v>591</v>
      </c>
      <c r="S61" s="936"/>
      <c r="T61" s="285"/>
      <c r="U61" s="285"/>
      <c r="V61" s="285"/>
      <c r="W61" s="285"/>
      <c r="X61" s="285"/>
      <c r="Y61" s="287"/>
      <c r="Z61" s="315"/>
      <c r="AF61" s="307"/>
      <c r="AG61" s="307"/>
      <c r="AH61" s="307"/>
      <c r="AI61" s="307"/>
      <c r="AJ61" s="307"/>
      <c r="AK61" s="307"/>
      <c r="AL61" s="307"/>
      <c r="AM61" s="307"/>
      <c r="AN61" s="307"/>
      <c r="AO61" s="307"/>
      <c r="AP61" s="307"/>
      <c r="AQ61" s="307"/>
      <c r="AR61" s="307"/>
      <c r="AS61" s="307"/>
      <c r="AT61" s="307"/>
      <c r="AU61" s="307"/>
      <c r="AV61" s="307"/>
      <c r="AW61" s="307"/>
      <c r="AX61" s="307"/>
      <c r="AY61" s="307"/>
      <c r="AZ61" s="307"/>
      <c r="BA61" s="307"/>
      <c r="BB61" s="307"/>
      <c r="BC61" s="307"/>
      <c r="BD61" s="307"/>
      <c r="BE61" s="307"/>
      <c r="BF61" s="307"/>
      <c r="BG61" s="307"/>
      <c r="BH61" s="307"/>
      <c r="BI61" s="264"/>
    </row>
    <row r="62" spans="6:61" ht="17.25" customHeight="1" x14ac:dyDescent="0.45">
      <c r="F62" s="941" t="str">
        <f>IF(分析依頼!P276="","",分析依頼!P276)</f>
        <v/>
      </c>
      <c r="G62" s="896"/>
      <c r="H62" s="896"/>
      <c r="I62" s="896"/>
      <c r="J62" s="896"/>
      <c r="K62" s="896"/>
      <c r="L62" s="896"/>
      <c r="M62" s="896"/>
      <c r="N62" s="896"/>
      <c r="O62" s="896"/>
      <c r="P62" s="896"/>
      <c r="Q62" s="942"/>
      <c r="R62" s="937" t="str">
        <f>IF(分析依頼!P278="","",分析依頼!P278)</f>
        <v/>
      </c>
      <c r="S62" s="896"/>
      <c r="T62" s="896"/>
      <c r="U62" s="896"/>
      <c r="V62" s="896"/>
      <c r="W62" s="896"/>
      <c r="X62" s="896"/>
      <c r="Y62" s="897"/>
      <c r="Z62" s="315"/>
      <c r="AF62" s="307"/>
      <c r="AG62" s="307"/>
      <c r="AH62" s="307"/>
      <c r="AI62" s="307"/>
      <c r="AJ62" s="307"/>
      <c r="AK62" s="307"/>
      <c r="AL62" s="307"/>
      <c r="AM62" s="307"/>
      <c r="AN62" s="307"/>
      <c r="AO62" s="307"/>
      <c r="AP62" s="307"/>
      <c r="AQ62" s="307"/>
      <c r="AR62" s="307"/>
      <c r="AS62" s="307"/>
      <c r="AT62" s="307"/>
      <c r="AU62" s="307"/>
      <c r="AV62" s="307"/>
      <c r="AW62" s="307"/>
      <c r="AX62" s="307"/>
      <c r="AY62" s="307"/>
      <c r="AZ62" s="307"/>
      <c r="BA62" s="307"/>
      <c r="BB62" s="307"/>
      <c r="BC62" s="307"/>
      <c r="BD62" s="307"/>
      <c r="BE62" s="307"/>
      <c r="BF62" s="307"/>
      <c r="BG62" s="307"/>
      <c r="BH62" s="307"/>
      <c r="BI62" s="264"/>
    </row>
    <row r="63" spans="6:61" ht="17.25" customHeight="1" x14ac:dyDescent="0.45">
      <c r="F63" s="943"/>
      <c r="G63" s="939"/>
      <c r="H63" s="939"/>
      <c r="I63" s="939"/>
      <c r="J63" s="939"/>
      <c r="K63" s="939"/>
      <c r="L63" s="939"/>
      <c r="M63" s="939"/>
      <c r="N63" s="939"/>
      <c r="O63" s="939"/>
      <c r="P63" s="939"/>
      <c r="Q63" s="944"/>
      <c r="R63" s="938"/>
      <c r="S63" s="939"/>
      <c r="T63" s="939"/>
      <c r="U63" s="939"/>
      <c r="V63" s="939"/>
      <c r="W63" s="939"/>
      <c r="X63" s="939"/>
      <c r="Y63" s="940"/>
      <c r="Z63" s="315"/>
      <c r="AF63" s="307"/>
      <c r="AG63" s="307"/>
      <c r="AH63" s="307"/>
      <c r="AI63" s="307"/>
      <c r="AJ63" s="307"/>
      <c r="AK63" s="307"/>
      <c r="AL63" s="307"/>
      <c r="AM63" s="307"/>
      <c r="AN63" s="307"/>
      <c r="AO63" s="307"/>
      <c r="AP63" s="307"/>
      <c r="AQ63" s="307"/>
      <c r="AR63" s="307"/>
      <c r="AS63" s="307"/>
      <c r="AT63" s="307"/>
      <c r="AU63" s="307"/>
      <c r="AV63" s="307"/>
      <c r="AW63" s="307"/>
      <c r="AX63" s="307"/>
      <c r="AY63" s="307"/>
      <c r="AZ63" s="307"/>
      <c r="BA63" s="307"/>
      <c r="BB63" s="307"/>
      <c r="BC63" s="307"/>
      <c r="BD63" s="307"/>
      <c r="BE63" s="307"/>
      <c r="BF63" s="307"/>
      <c r="BG63" s="307"/>
      <c r="BH63" s="307"/>
      <c r="BI63" s="264"/>
    </row>
    <row r="64" spans="6:61" ht="17.25" customHeight="1" x14ac:dyDescent="0.45">
      <c r="F64" s="446" t="s">
        <v>592</v>
      </c>
      <c r="G64" s="279"/>
      <c r="H64" s="279"/>
      <c r="I64" s="279"/>
      <c r="J64" s="279"/>
      <c r="K64" s="279"/>
      <c r="L64" s="278"/>
      <c r="M64" s="280" t="s">
        <v>593</v>
      </c>
      <c r="N64" s="277"/>
      <c r="O64" s="278"/>
      <c r="P64" s="277" t="s">
        <v>560</v>
      </c>
      <c r="Q64" s="277"/>
      <c r="R64" s="277"/>
      <c r="S64" s="277"/>
      <c r="T64" s="447"/>
      <c r="U64" s="447"/>
      <c r="V64" s="447"/>
      <c r="W64" s="447"/>
      <c r="X64" s="447"/>
      <c r="Y64" s="288"/>
      <c r="Z64" s="315"/>
      <c r="AV64" s="264"/>
      <c r="AW64" s="264"/>
      <c r="AX64" s="264"/>
      <c r="AY64" s="264"/>
      <c r="AZ64" s="264"/>
      <c r="BA64" s="264"/>
      <c r="BB64" s="264"/>
      <c r="BC64" s="264"/>
      <c r="BD64" s="264"/>
      <c r="BE64" s="264"/>
      <c r="BF64" s="264"/>
      <c r="BG64" s="264"/>
      <c r="BH64" s="264"/>
      <c r="BI64" s="264"/>
    </row>
    <row r="65" spans="6:61" ht="17.25" customHeight="1" x14ac:dyDescent="0.45">
      <c r="F65" s="890" t="str">
        <f>IF(分析依頼!P279="","",分析依頼!P279)</f>
        <v/>
      </c>
      <c r="G65" s="891"/>
      <c r="H65" s="891"/>
      <c r="I65" s="891"/>
      <c r="J65" s="891"/>
      <c r="K65" s="891"/>
      <c r="L65" s="892"/>
      <c r="M65" s="945" t="str">
        <f>IF(分析依頼!P280="","",SUBSTITUTE(分析依頼!P280,"年","")&amp;"年")</f>
        <v/>
      </c>
      <c r="N65" s="891"/>
      <c r="O65" s="892"/>
      <c r="P65" s="896" t="str">
        <f>IF(分析依頼!P281="","",分析依頼!P281)</f>
        <v/>
      </c>
      <c r="Q65" s="896"/>
      <c r="R65" s="896"/>
      <c r="S65" s="896"/>
      <c r="T65" s="896"/>
      <c r="U65" s="896"/>
      <c r="V65" s="896"/>
      <c r="W65" s="896"/>
      <c r="X65" s="896"/>
      <c r="Y65" s="897"/>
      <c r="AP65" s="316"/>
      <c r="AQ65" s="323"/>
      <c r="AR65" s="323"/>
      <c r="AS65" s="323"/>
      <c r="AT65" s="323"/>
      <c r="AU65" s="323"/>
      <c r="AV65" s="264"/>
      <c r="AW65" s="264"/>
      <c r="AX65" s="264"/>
      <c r="AY65" s="264"/>
      <c r="AZ65" s="264"/>
      <c r="BA65" s="264"/>
      <c r="BB65" s="264"/>
      <c r="BC65" s="264"/>
      <c r="BD65" s="264"/>
      <c r="BE65" s="264"/>
      <c r="BF65" s="264"/>
      <c r="BG65" s="264"/>
      <c r="BH65" s="264"/>
      <c r="BI65" s="264"/>
    </row>
    <row r="66" spans="6:61" ht="17.25" customHeight="1" thickBot="1" x14ac:dyDescent="0.5">
      <c r="F66" s="893"/>
      <c r="G66" s="894"/>
      <c r="H66" s="894"/>
      <c r="I66" s="894"/>
      <c r="J66" s="894"/>
      <c r="K66" s="894"/>
      <c r="L66" s="895"/>
      <c r="M66" s="946"/>
      <c r="N66" s="894"/>
      <c r="O66" s="895"/>
      <c r="P66" s="898"/>
      <c r="Q66" s="898"/>
      <c r="R66" s="898"/>
      <c r="S66" s="898"/>
      <c r="T66" s="898"/>
      <c r="U66" s="898"/>
      <c r="V66" s="898"/>
      <c r="W66" s="898"/>
      <c r="X66" s="898"/>
      <c r="Y66" s="899"/>
      <c r="AP66" s="316"/>
      <c r="AQ66" s="323"/>
      <c r="AR66" s="323"/>
      <c r="AS66" s="323"/>
      <c r="AT66" s="323"/>
      <c r="AU66" s="323"/>
      <c r="AV66" s="264"/>
      <c r="AW66" s="264"/>
      <c r="AX66" s="264"/>
      <c r="AY66" s="264"/>
      <c r="AZ66" s="264"/>
      <c r="BA66" s="264"/>
      <c r="BB66" s="264"/>
      <c r="BC66" s="264"/>
      <c r="BD66" s="264"/>
      <c r="BE66" s="264"/>
      <c r="BF66" s="264"/>
      <c r="BG66" s="264"/>
      <c r="BH66" s="264"/>
      <c r="BI66" s="264"/>
    </row>
    <row r="67" spans="6:61" ht="14.25" customHeight="1" x14ac:dyDescent="0.45">
      <c r="F67" s="273"/>
      <c r="G67" s="261"/>
      <c r="H67" s="261"/>
      <c r="I67" s="261"/>
      <c r="J67" s="261"/>
      <c r="AP67" s="316"/>
      <c r="AQ67" s="323"/>
      <c r="AR67" s="323"/>
      <c r="AS67" s="323"/>
      <c r="AT67" s="323"/>
      <c r="AU67" s="323"/>
      <c r="AV67" s="264"/>
      <c r="AW67" s="264"/>
      <c r="AX67" s="264"/>
      <c r="AY67" s="264"/>
      <c r="AZ67" s="264"/>
      <c r="BA67" s="264"/>
      <c r="BB67" s="264"/>
      <c r="BC67" s="264"/>
      <c r="BD67" s="264"/>
      <c r="BE67" s="264"/>
      <c r="BF67" s="264"/>
      <c r="BG67" s="264"/>
      <c r="BH67" s="264"/>
      <c r="BI67" s="264"/>
    </row>
    <row r="68" spans="6:61" ht="14.25" customHeight="1" x14ac:dyDescent="0.45">
      <c r="F68" s="889" t="s">
        <v>597</v>
      </c>
      <c r="G68" s="889"/>
      <c r="H68" s="889"/>
      <c r="I68" s="889"/>
      <c r="J68" s="931" t="str">
        <f>IF(分析依頼!DA391="","",IF(分析依頼!DA391=分析依頼!$DB$390,"☑",""))</f>
        <v/>
      </c>
      <c r="K68" s="932" t="s">
        <v>438</v>
      </c>
      <c r="L68" s="932"/>
      <c r="M68" s="932"/>
      <c r="N68" s="932"/>
      <c r="O68" s="932"/>
      <c r="P68" s="932"/>
      <c r="Q68" s="932"/>
      <c r="R68" s="932"/>
      <c r="S68" s="932"/>
      <c r="T68" s="932"/>
      <c r="U68" s="932"/>
      <c r="V68" s="932"/>
      <c r="W68" s="932"/>
      <c r="X68" s="932"/>
      <c r="Y68" s="932"/>
      <c r="AV68" s="163"/>
      <c r="AW68" s="163"/>
      <c r="AX68" s="163"/>
      <c r="AY68" s="163"/>
      <c r="AZ68" s="163"/>
      <c r="BA68" s="163"/>
      <c r="BB68" s="163"/>
      <c r="BC68" s="163"/>
      <c r="BD68" s="163"/>
      <c r="BE68" s="163"/>
      <c r="BF68" s="163"/>
      <c r="BG68" s="163"/>
      <c r="BH68" s="163"/>
      <c r="BI68" s="163"/>
    </row>
    <row r="69" spans="6:61" ht="14.25" customHeight="1" x14ac:dyDescent="0.45">
      <c r="F69" s="889"/>
      <c r="G69" s="889"/>
      <c r="H69" s="889"/>
      <c r="I69" s="889"/>
      <c r="J69" s="931"/>
      <c r="K69" s="932"/>
      <c r="L69" s="932"/>
      <c r="M69" s="932"/>
      <c r="N69" s="932"/>
      <c r="O69" s="932"/>
      <c r="P69" s="932"/>
      <c r="Q69" s="932"/>
      <c r="R69" s="932"/>
      <c r="S69" s="932"/>
      <c r="T69" s="932"/>
      <c r="U69" s="932"/>
      <c r="V69" s="932"/>
      <c r="W69" s="932"/>
      <c r="X69" s="932"/>
      <c r="Y69" s="932"/>
      <c r="AV69" s="163"/>
      <c r="AW69" s="163"/>
      <c r="AX69" s="163"/>
      <c r="AY69" s="163"/>
      <c r="AZ69" s="163"/>
      <c r="BA69" s="163"/>
      <c r="BB69" s="163"/>
      <c r="BC69" s="163"/>
      <c r="BD69" s="163"/>
      <c r="BE69" s="163"/>
      <c r="BF69" s="163"/>
      <c r="BG69" s="163"/>
      <c r="BH69" s="163"/>
      <c r="BI69" s="163"/>
    </row>
    <row r="70" spans="6:61" ht="14.25" customHeight="1" x14ac:dyDescent="0.45">
      <c r="J70" s="931" t="str">
        <f>IF(分析依頼!DA392="","",IF(分析依頼!DA392=分析依頼!$DB$390,"☑",""))</f>
        <v/>
      </c>
      <c r="K70" s="932" t="s">
        <v>437</v>
      </c>
      <c r="L70" s="932"/>
      <c r="M70" s="932"/>
      <c r="N70" s="932"/>
      <c r="O70" s="932"/>
      <c r="P70" s="932"/>
      <c r="Q70" s="932"/>
      <c r="R70" s="932"/>
      <c r="S70" s="932"/>
      <c r="T70" s="932"/>
      <c r="U70" s="932"/>
      <c r="V70" s="932"/>
      <c r="W70" s="932"/>
      <c r="X70" s="932"/>
      <c r="Y70" s="932"/>
      <c r="AV70" s="163"/>
      <c r="AW70" s="163"/>
      <c r="AX70" s="163"/>
      <c r="AY70" s="163"/>
      <c r="AZ70" s="163"/>
      <c r="BA70" s="163"/>
      <c r="BB70" s="163"/>
      <c r="BC70" s="163"/>
      <c r="BD70" s="163"/>
      <c r="BE70" s="163"/>
      <c r="BF70" s="163"/>
      <c r="BG70" s="163"/>
      <c r="BH70" s="163"/>
      <c r="BI70" s="163"/>
    </row>
    <row r="71" spans="6:61" ht="14.25" customHeight="1" x14ac:dyDescent="0.45">
      <c r="J71" s="931"/>
      <c r="K71" s="932"/>
      <c r="L71" s="932"/>
      <c r="M71" s="932"/>
      <c r="N71" s="932"/>
      <c r="O71" s="932"/>
      <c r="P71" s="932"/>
      <c r="Q71" s="932"/>
      <c r="R71" s="932"/>
      <c r="S71" s="932"/>
      <c r="T71" s="932"/>
      <c r="U71" s="932"/>
      <c r="V71" s="932"/>
      <c r="W71" s="932"/>
      <c r="X71" s="932"/>
      <c r="Y71" s="932"/>
      <c r="AV71" s="163"/>
      <c r="AW71" s="163"/>
      <c r="AX71" s="163"/>
      <c r="AY71" s="163"/>
      <c r="AZ71" s="163"/>
      <c r="BA71" s="163"/>
      <c r="BB71" s="163"/>
      <c r="BC71" s="163"/>
      <c r="BD71" s="163"/>
      <c r="BE71" s="163"/>
      <c r="BF71" s="163"/>
      <c r="BG71" s="163"/>
      <c r="BH71" s="163"/>
      <c r="BI71" s="163"/>
    </row>
    <row r="72" spans="6:61" ht="14.25" customHeight="1" x14ac:dyDescent="0.45">
      <c r="J72" s="931" t="str">
        <f>IF(分析依頼!DA393="","",IF(分析依頼!DA393=分析依頼!$DB$390,"☑",""))</f>
        <v/>
      </c>
      <c r="K72" s="932" t="s">
        <v>594</v>
      </c>
      <c r="L72" s="932"/>
      <c r="M72" s="932"/>
      <c r="N72" s="932"/>
      <c r="O72" s="932"/>
      <c r="P72" s="932"/>
      <c r="Q72" s="932"/>
      <c r="R72" s="932"/>
      <c r="S72" s="932"/>
      <c r="T72" s="932"/>
      <c r="U72" s="932"/>
      <c r="V72" s="932"/>
      <c r="W72" s="932"/>
      <c r="X72" s="932"/>
      <c r="Y72" s="932"/>
      <c r="AV72" s="163"/>
      <c r="AW72" s="163"/>
      <c r="AX72" s="163"/>
      <c r="AY72" s="163"/>
      <c r="AZ72" s="163"/>
      <c r="BA72" s="163"/>
      <c r="BB72" s="163"/>
      <c r="BC72" s="163"/>
      <c r="BD72" s="163"/>
      <c r="BE72" s="163"/>
      <c r="BF72" s="163"/>
      <c r="BG72" s="163"/>
      <c r="BH72" s="163"/>
      <c r="BI72" s="163"/>
    </row>
    <row r="73" spans="6:61" ht="14.25" customHeight="1" x14ac:dyDescent="0.45">
      <c r="J73" s="931"/>
      <c r="K73" s="932"/>
      <c r="L73" s="932"/>
      <c r="M73" s="932"/>
      <c r="N73" s="932"/>
      <c r="O73" s="932"/>
      <c r="P73" s="932"/>
      <c r="Q73" s="932"/>
      <c r="R73" s="932"/>
      <c r="S73" s="932"/>
      <c r="T73" s="932"/>
      <c r="U73" s="932"/>
      <c r="V73" s="932"/>
      <c r="W73" s="932"/>
      <c r="X73" s="932"/>
      <c r="Y73" s="932"/>
      <c r="AV73" s="163"/>
      <c r="AW73" s="163"/>
      <c r="AX73" s="163"/>
      <c r="AY73" s="163"/>
      <c r="AZ73" s="163"/>
      <c r="BA73" s="163"/>
      <c r="BB73" s="163"/>
      <c r="BC73" s="163"/>
      <c r="BD73" s="163"/>
      <c r="BE73" s="163"/>
      <c r="BF73" s="163"/>
      <c r="BG73" s="163"/>
      <c r="BH73" s="163"/>
      <c r="BI73" s="163"/>
    </row>
    <row r="74" spans="6:61" ht="14.25" customHeight="1" x14ac:dyDescent="0.45">
      <c r="AV74" s="163"/>
      <c r="AW74" s="163"/>
      <c r="AX74" s="163"/>
      <c r="AY74" s="163"/>
      <c r="AZ74" s="163"/>
      <c r="BA74" s="163"/>
      <c r="BB74" s="163"/>
      <c r="BC74" s="163"/>
      <c r="BD74" s="163"/>
      <c r="BE74" s="163"/>
      <c r="BF74" s="163"/>
      <c r="BG74" s="163"/>
      <c r="BH74" s="163"/>
      <c r="BI74" s="163"/>
    </row>
    <row r="75" spans="6:61" ht="14.25" hidden="1" customHeight="1" x14ac:dyDescent="0.45">
      <c r="AV75" s="163"/>
      <c r="AW75" s="163"/>
      <c r="AX75" s="163"/>
      <c r="AY75" s="163"/>
      <c r="AZ75" s="163"/>
      <c r="BA75" s="163"/>
      <c r="BB75" s="163"/>
      <c r="BC75" s="163"/>
      <c r="BD75" s="163"/>
      <c r="BE75" s="163"/>
      <c r="BF75" s="163"/>
      <c r="BG75" s="163"/>
      <c r="BH75" s="163"/>
      <c r="BI75" s="163"/>
    </row>
    <row r="76" spans="6:61" ht="14.25" hidden="1" customHeight="1" x14ac:dyDescent="0.45">
      <c r="AV76" s="163"/>
      <c r="AW76" s="163"/>
      <c r="AX76" s="163"/>
      <c r="AY76" s="163"/>
      <c r="AZ76" s="163"/>
      <c r="BA76" s="163"/>
      <c r="BB76" s="163"/>
      <c r="BC76" s="163"/>
      <c r="BD76" s="163"/>
      <c r="BE76" s="163"/>
      <c r="BF76" s="163"/>
      <c r="BG76" s="163"/>
      <c r="BH76" s="163"/>
      <c r="BI76" s="163"/>
    </row>
    <row r="77" spans="6:61" ht="14.25" hidden="1" customHeight="1" x14ac:dyDescent="0.45">
      <c r="AV77" s="163"/>
      <c r="AW77" s="163"/>
      <c r="AX77" s="163"/>
      <c r="AY77" s="163"/>
      <c r="AZ77" s="163"/>
      <c r="BA77" s="163"/>
      <c r="BB77" s="163"/>
      <c r="BC77" s="163"/>
      <c r="BD77" s="163"/>
      <c r="BE77" s="163"/>
      <c r="BF77" s="163"/>
      <c r="BG77" s="163"/>
      <c r="BH77" s="163"/>
      <c r="BI77" s="163"/>
    </row>
    <row r="78" spans="6:61" ht="14.25" hidden="1" customHeight="1" x14ac:dyDescent="0.45">
      <c r="AV78" s="163"/>
      <c r="AW78" s="163"/>
      <c r="AX78" s="163"/>
      <c r="AY78" s="163"/>
      <c r="AZ78" s="163"/>
      <c r="BA78" s="163"/>
      <c r="BB78" s="163"/>
      <c r="BC78" s="163"/>
      <c r="BD78" s="163"/>
      <c r="BE78" s="163"/>
      <c r="BF78" s="163"/>
      <c r="BG78" s="163"/>
      <c r="BH78" s="163"/>
      <c r="BI78" s="163"/>
    </row>
    <row r="79" spans="6:61" ht="14.25" hidden="1" customHeight="1" x14ac:dyDescent="0.45">
      <c r="AV79" s="163"/>
      <c r="AW79" s="163"/>
      <c r="AX79" s="163"/>
      <c r="AY79" s="163"/>
      <c r="AZ79" s="163"/>
      <c r="BA79" s="163"/>
      <c r="BB79" s="163"/>
      <c r="BC79" s="163"/>
      <c r="BD79" s="163"/>
      <c r="BE79" s="163"/>
      <c r="BF79" s="163"/>
      <c r="BG79" s="163"/>
      <c r="BH79" s="163"/>
      <c r="BI79" s="163"/>
    </row>
    <row r="80" spans="6:61" ht="9" customHeight="1" x14ac:dyDescent="0.45">
      <c r="F80" s="749" t="s">
        <v>632</v>
      </c>
      <c r="G80" s="749"/>
      <c r="H80" s="749"/>
      <c r="I80" s="749"/>
      <c r="Z80" s="298"/>
      <c r="AB80" s="294"/>
      <c r="AC80" s="294"/>
      <c r="AD80" s="294"/>
      <c r="AE80" s="294"/>
      <c r="AT80" s="299"/>
      <c r="AU80" s="299"/>
      <c r="AV80" s="165"/>
      <c r="AW80" s="165"/>
      <c r="AX80" s="165"/>
      <c r="AY80" s="165"/>
      <c r="AZ80" s="165"/>
      <c r="BA80" s="165"/>
      <c r="BB80" s="165"/>
      <c r="BC80" s="165"/>
      <c r="BD80" s="165"/>
      <c r="BE80" s="165"/>
      <c r="BF80" s="165"/>
      <c r="BG80" s="165"/>
      <c r="BH80" s="165"/>
      <c r="BI80" s="163"/>
    </row>
    <row r="81" spans="1:77" ht="9" customHeight="1" thickBot="1" x14ac:dyDescent="0.5">
      <c r="F81" s="750"/>
      <c r="G81" s="750"/>
      <c r="H81" s="750"/>
      <c r="I81" s="750"/>
      <c r="T81" s="271"/>
      <c r="U81" s="271"/>
      <c r="V81" s="271"/>
      <c r="Z81" s="300"/>
      <c r="AA81" s="300"/>
      <c r="AB81" s="300"/>
      <c r="AC81" s="300"/>
      <c r="AD81" s="294"/>
      <c r="AE81" s="294"/>
      <c r="AT81" s="299"/>
      <c r="AU81" s="299"/>
      <c r="AV81" s="165"/>
      <c r="AW81" s="165"/>
      <c r="AX81" s="165"/>
      <c r="AY81" s="165"/>
      <c r="AZ81" s="165"/>
      <c r="BA81" s="165"/>
      <c r="BB81" s="165"/>
      <c r="BC81" s="165"/>
      <c r="BD81" s="165"/>
      <c r="BE81" s="165"/>
      <c r="BF81" s="165"/>
      <c r="BG81" s="165"/>
      <c r="BH81" s="165"/>
      <c r="BI81" s="163"/>
    </row>
    <row r="82" spans="1:77" ht="13.5" customHeight="1" x14ac:dyDescent="0.45">
      <c r="F82" s="751" t="s">
        <v>629</v>
      </c>
      <c r="G82" s="753" t="s">
        <v>601</v>
      </c>
      <c r="H82" s="754"/>
      <c r="I82" s="754"/>
      <c r="J82" s="754"/>
      <c r="K82" s="754"/>
      <c r="L82" s="754"/>
      <c r="M82" s="755"/>
      <c r="N82" s="756" t="s">
        <v>439</v>
      </c>
      <c r="O82" s="756"/>
      <c r="P82" s="756" t="s">
        <v>595</v>
      </c>
      <c r="Q82" s="753"/>
      <c r="R82" s="757" t="s">
        <v>630</v>
      </c>
      <c r="S82" s="758"/>
      <c r="T82" s="754" t="s">
        <v>599</v>
      </c>
      <c r="U82" s="754"/>
      <c r="V82" s="754"/>
      <c r="W82" s="754"/>
      <c r="X82" s="754"/>
      <c r="Y82" s="759"/>
      <c r="Z82" s="300"/>
      <c r="AA82" s="300"/>
      <c r="AB82" s="271"/>
      <c r="AC82" s="300"/>
      <c r="AD82" s="294"/>
      <c r="AE82" s="294"/>
      <c r="AN82" s="271"/>
      <c r="AO82" s="271"/>
      <c r="AP82" s="271"/>
      <c r="AT82" s="309"/>
      <c r="AU82" s="309"/>
      <c r="AV82" s="269"/>
      <c r="AW82" s="269"/>
      <c r="AX82" s="269"/>
      <c r="AY82" s="269"/>
      <c r="AZ82" s="269"/>
      <c r="BA82" s="269"/>
      <c r="BB82" s="269"/>
      <c r="BC82" s="269"/>
      <c r="BD82" s="269"/>
      <c r="BE82" s="269"/>
      <c r="BF82" s="269"/>
      <c r="BG82" s="269"/>
      <c r="BH82" s="269"/>
      <c r="BI82" s="163"/>
    </row>
    <row r="83" spans="1:77" ht="13.5" customHeight="1" thickBot="1" x14ac:dyDescent="0.5">
      <c r="F83" s="752"/>
      <c r="G83" s="760" t="s">
        <v>600</v>
      </c>
      <c r="H83" s="747"/>
      <c r="I83" s="747"/>
      <c r="J83" s="747"/>
      <c r="K83" s="747"/>
      <c r="L83" s="747"/>
      <c r="M83" s="761"/>
      <c r="N83" s="762" t="s">
        <v>598</v>
      </c>
      <c r="O83" s="762"/>
      <c r="P83" s="762" t="s">
        <v>596</v>
      </c>
      <c r="Q83" s="762"/>
      <c r="R83" s="745" t="s">
        <v>631</v>
      </c>
      <c r="S83" s="746"/>
      <c r="T83" s="747" t="s">
        <v>599</v>
      </c>
      <c r="U83" s="747"/>
      <c r="V83" s="747"/>
      <c r="W83" s="747"/>
      <c r="X83" s="747"/>
      <c r="Y83" s="748"/>
      <c r="Z83" s="308"/>
      <c r="AB83" s="157"/>
      <c r="AC83" s="271"/>
      <c r="AD83" s="271"/>
      <c r="AE83" s="271"/>
      <c r="AF83" s="271"/>
      <c r="AG83" s="271"/>
      <c r="AH83" s="271"/>
      <c r="AI83" s="271"/>
      <c r="AJ83" s="271"/>
      <c r="AK83" s="271"/>
      <c r="AL83" s="271"/>
      <c r="AM83" s="271"/>
      <c r="AN83" s="271"/>
      <c r="AO83" s="271"/>
      <c r="AP83" s="271"/>
      <c r="AQ83" s="271"/>
      <c r="AR83" s="271"/>
      <c r="AS83" s="271"/>
      <c r="AV83" s="163"/>
      <c r="AW83" s="163"/>
      <c r="AX83" s="163"/>
      <c r="AY83" s="163"/>
      <c r="AZ83" s="163"/>
      <c r="BA83" s="163"/>
      <c r="BB83" s="163"/>
      <c r="BC83" s="163"/>
      <c r="BD83" s="163"/>
      <c r="BE83" s="163"/>
      <c r="BF83" s="163"/>
      <c r="BG83" s="163"/>
      <c r="BH83" s="163"/>
      <c r="BI83" s="163"/>
    </row>
    <row r="84" spans="1:77" ht="24" customHeight="1" thickTop="1" x14ac:dyDescent="0.45">
      <c r="A84" s="160"/>
      <c r="B84" s="160"/>
      <c r="C84" s="160"/>
      <c r="D84" s="160"/>
      <c r="E84" s="324"/>
      <c r="F84" s="799">
        <v>1</v>
      </c>
      <c r="G84" s="800" t="str" cm="1">
        <f t="array" aca="1" ref="G84" ca="1">IF(INDIRECT("分析依頼!$L"&amp;AA84)="","",INDIRECT("分析依頼!$L"&amp;AA84))</f>
        <v/>
      </c>
      <c r="H84" s="800"/>
      <c r="I84" s="800"/>
      <c r="J84" s="800"/>
      <c r="K84" s="800"/>
      <c r="L84" s="800"/>
      <c r="M84" s="800"/>
      <c r="N84" s="801" t="str" cm="1">
        <f t="array" aca="1" ref="N84" ca="1">IF(INDIRECT("分析依頼!$R"&amp;AA84)="","",INDIRECT("分析依頼!$R"&amp;AA84))</f>
        <v/>
      </c>
      <c r="O84" s="801"/>
      <c r="P84" s="802" t="str" cm="1">
        <f t="array" aca="1" ref="P84" ca="1">IF(INDIRECT("分析依頼!$AW"&amp;AA84)="","",INDIRECT("分析依頼!$AW"&amp;AA84))</f>
        <v/>
      </c>
      <c r="Q84" s="802"/>
      <c r="R84" s="803" t="str" cm="1">
        <f t="array" aca="1" ref="R84" ca="1">IF(INDIRECT("分析依頼!$AA"&amp;AA84)="","",INDIRECT("分析依頼!$AA"&amp;AA84))&amp;IF(INDIRECT("分析依頼!$AD"&amp;AA84)="","",INDIRECT("分析依頼!$AD"&amp;AA84))&amp;IF(INDIRECT("分析依頼!$AH"&amp;AA84)="","",INDIRECT("分析依頼!$AH"&amp;AA84))</f>
        <v/>
      </c>
      <c r="S84" s="803"/>
      <c r="T84" s="803"/>
      <c r="U84" s="803"/>
      <c r="V84" s="803"/>
      <c r="W84" s="803"/>
      <c r="X84" s="803"/>
      <c r="Y84" s="804"/>
      <c r="Z84" s="308"/>
      <c r="AA84" s="375">
        <v>401</v>
      </c>
      <c r="AB84" s="271"/>
      <c r="AC84" s="271"/>
      <c r="AD84" s="271"/>
      <c r="AE84" s="271"/>
      <c r="AF84" s="271"/>
      <c r="AG84" s="271"/>
      <c r="AH84" s="271"/>
      <c r="AI84" s="271"/>
      <c r="AJ84" s="271"/>
      <c r="AK84" s="271"/>
      <c r="AL84" s="271"/>
      <c r="AM84" s="271"/>
      <c r="AN84" s="271"/>
      <c r="AO84" s="271"/>
      <c r="AP84" s="271"/>
      <c r="AQ84" s="271"/>
      <c r="AR84" s="271"/>
      <c r="AS84" s="271"/>
      <c r="AV84" s="163"/>
      <c r="AW84" s="163"/>
      <c r="AX84" s="163"/>
      <c r="AY84" s="163"/>
      <c r="AZ84" s="163"/>
      <c r="BA84" s="163"/>
      <c r="BB84" s="163"/>
      <c r="BC84" s="163"/>
      <c r="BD84" s="163"/>
      <c r="BE84" s="163"/>
      <c r="BF84" s="163"/>
      <c r="BG84" s="163"/>
      <c r="BH84" s="163"/>
      <c r="BI84" s="163"/>
    </row>
    <row r="85" spans="1:77" ht="24" customHeight="1" x14ac:dyDescent="0.45">
      <c r="F85" s="786"/>
      <c r="G85" s="792" t="str" cm="1">
        <f t="array" aca="1" ref="G85" ca="1">IF(INDIRECT("分析依頼!$T"&amp;AA85)="","",INDIRECT("分析依頼!$T"&amp;AA85))</f>
        <v/>
      </c>
      <c r="H85" s="793"/>
      <c r="I85" s="793"/>
      <c r="J85" s="793"/>
      <c r="K85" s="793"/>
      <c r="L85" s="793"/>
      <c r="M85" s="794"/>
      <c r="N85" s="795" t="str" cm="1">
        <f t="array" aca="1" ref="N85" ca="1">IF(INDIRECT("分析依頼!$BF"&amp;AA85)="","",INDIRECT("分析依頼!$BF"&amp;AA85))</f>
        <v/>
      </c>
      <c r="O85" s="796"/>
      <c r="P85" s="795" t="str" cm="1">
        <f t="array" aca="1" ref="P85" ca="1">IF(INDIRECT("分析依頼!$AZ"&amp;AA85)="","",INDIRECT("分析依頼!$AZ"&amp;AA85))</f>
        <v/>
      </c>
      <c r="Q85" s="796"/>
      <c r="R85" s="797" t="str" cm="1">
        <f t="array" aca="1" ref="R85" ca="1">IF(INDIRECT("分析依頼!$AL"&amp;AA85)="","",INDIRECT("分析依頼!$AL"&amp;AA85))&amp;IF(INDIRECT("分析依頼!$AO"&amp;AA85)="","",INDIRECT("分析依頼!$AO"&amp;AA85))&amp;IF(INDIRECT("分析依頼!$AS"&amp;AA85)="","",INDIRECT("分析依頼!$AS"&amp;AA85))</f>
        <v/>
      </c>
      <c r="S85" s="797"/>
      <c r="T85" s="797"/>
      <c r="U85" s="797"/>
      <c r="V85" s="797"/>
      <c r="W85" s="797"/>
      <c r="X85" s="797"/>
      <c r="Y85" s="798"/>
      <c r="Z85" s="289"/>
      <c r="AA85" s="375">
        <v>401</v>
      </c>
      <c r="AB85" s="290"/>
      <c r="AC85" s="290"/>
      <c r="AD85" s="290"/>
      <c r="AE85" s="290"/>
      <c r="AF85" s="290"/>
      <c r="AG85" s="290"/>
      <c r="AH85" s="290"/>
      <c r="AI85" s="290"/>
      <c r="AJ85" s="291"/>
      <c r="AK85" s="291"/>
      <c r="AL85" s="292"/>
      <c r="AM85" s="292"/>
      <c r="AN85" s="293"/>
      <c r="AO85" s="293"/>
      <c r="AP85" s="293"/>
      <c r="AQ85" s="293"/>
      <c r="AR85" s="293"/>
      <c r="AS85" s="293"/>
      <c r="AT85" s="292"/>
      <c r="AU85" s="292"/>
      <c r="AV85" s="270"/>
      <c r="AW85" s="270"/>
      <c r="AX85" s="270"/>
      <c r="AY85" s="270"/>
      <c r="AZ85" s="270"/>
      <c r="BA85" s="163"/>
      <c r="BB85" s="163"/>
      <c r="BC85" s="163"/>
      <c r="BD85" s="163"/>
      <c r="BE85" s="163"/>
      <c r="BF85" s="163"/>
      <c r="BG85" s="163"/>
      <c r="BH85" s="163"/>
      <c r="BI85" s="163"/>
      <c r="BU85" s="886" t="s">
        <v>452</v>
      </c>
      <c r="BV85" s="489"/>
      <c r="BW85" s="489"/>
      <c r="BX85" s="489"/>
      <c r="BY85" s="489"/>
    </row>
    <row r="86" spans="1:77" ht="24" customHeight="1" x14ac:dyDescent="0.45">
      <c r="F86" s="763">
        <v>2</v>
      </c>
      <c r="G86" s="765" t="str" cm="1">
        <f t="array" aca="1" ref="G86" ca="1">IF(INDIRECT("分析依頼!$L"&amp;AA86)="","",INDIRECT("分析依頼!$L"&amp;AA86))</f>
        <v/>
      </c>
      <c r="H86" s="765"/>
      <c r="I86" s="765"/>
      <c r="J86" s="765"/>
      <c r="K86" s="765"/>
      <c r="L86" s="765"/>
      <c r="M86" s="765"/>
      <c r="N86" s="766" t="str" cm="1">
        <f t="array" aca="1" ref="N86" ca="1">IF(INDIRECT("分析依頼!$R"&amp;AA86)="","",INDIRECT("分析依頼!$R"&amp;AA86))</f>
        <v/>
      </c>
      <c r="O86" s="766"/>
      <c r="P86" s="767" t="str" cm="1">
        <f t="array" aca="1" ref="P86" ca="1">IF(INDIRECT("分析依頼!$AW"&amp;AA86)="","",INDIRECT("分析依頼!$AW"&amp;AA86))</f>
        <v/>
      </c>
      <c r="Q86" s="767"/>
      <c r="R86" s="768" t="str" cm="1">
        <f t="array" aca="1" ref="R86" ca="1">IF(INDIRECT("分析依頼!$AA"&amp;AA86)="","",INDIRECT("分析依頼!$AA"&amp;AA86))&amp;IF(INDIRECT("分析依頼!$AD"&amp;AA86)="","",INDIRECT("分析依頼!$AD"&amp;AA86))&amp;IF(INDIRECT("分析依頼!$AH"&amp;AA86)="","",INDIRECT("分析依頼!$AH"&amp;AA86))</f>
        <v/>
      </c>
      <c r="S86" s="768"/>
      <c r="T86" s="768"/>
      <c r="U86" s="768"/>
      <c r="V86" s="768"/>
      <c r="W86" s="768"/>
      <c r="X86" s="768"/>
      <c r="Y86" s="769"/>
      <c r="Z86" s="289"/>
      <c r="AA86" s="375">
        <f t="shared" ref="AA86:AA87" si="0">AA84+1</f>
        <v>402</v>
      </c>
      <c r="AB86" s="292"/>
      <c r="AC86" s="292"/>
      <c r="AD86" s="292"/>
      <c r="AE86" s="292"/>
      <c r="AF86" s="292"/>
      <c r="AG86" s="292"/>
      <c r="AH86" s="292"/>
      <c r="AI86" s="292"/>
      <c r="AJ86" s="292"/>
      <c r="AK86" s="292"/>
      <c r="AL86" s="292"/>
      <c r="AM86" s="292"/>
      <c r="AZ86" s="270"/>
      <c r="BA86" s="163"/>
      <c r="BB86" s="163"/>
      <c r="BC86" s="163"/>
      <c r="BD86" s="163"/>
      <c r="BE86" s="163"/>
      <c r="BF86" s="163"/>
      <c r="BG86" s="163"/>
      <c r="BH86" s="163"/>
      <c r="BI86" s="163"/>
      <c r="BU86" s="489"/>
      <c r="BV86" s="489"/>
      <c r="BW86" s="489"/>
      <c r="BX86" s="489"/>
      <c r="BY86" s="489"/>
    </row>
    <row r="87" spans="1:77" ht="24" customHeight="1" x14ac:dyDescent="0.45">
      <c r="F87" s="777"/>
      <c r="G87" s="778" t="str" cm="1">
        <f t="array" aca="1" ref="G87" ca="1">IF(INDIRECT("分析依頼!$T"&amp;AA87)="","",INDIRECT("分析依頼!$T"&amp;AA87))</f>
        <v/>
      </c>
      <c r="H87" s="779"/>
      <c r="I87" s="779"/>
      <c r="J87" s="779"/>
      <c r="K87" s="779"/>
      <c r="L87" s="779"/>
      <c r="M87" s="780"/>
      <c r="N87" s="781" t="str" cm="1">
        <f t="array" aca="1" ref="N87" ca="1">IF(INDIRECT("分析依頼!$BF"&amp;AA87)="","",INDIRECT("分析依頼!$BF"&amp;AA87))</f>
        <v/>
      </c>
      <c r="O87" s="782"/>
      <c r="P87" s="781" t="str" cm="1">
        <f t="array" aca="1" ref="P87" ca="1">IF(INDIRECT("分析依頼!$AZ"&amp;AA87)="","",INDIRECT("分析依頼!$AZ"&amp;AA87))</f>
        <v/>
      </c>
      <c r="Q87" s="782"/>
      <c r="R87" s="783" t="str" cm="1">
        <f t="array" aca="1" ref="R87" ca="1">IF(INDIRECT("分析依頼!$AL"&amp;AA87)="","",INDIRECT("分析依頼!$AL"&amp;AA87))&amp;IF(INDIRECT("分析依頼!$AO"&amp;AA87)="","",INDIRECT("分析依頼!$AO"&amp;AA87))&amp;IF(INDIRECT("分析依頼!$AS"&amp;AA87)="","",INDIRECT("分析依頼!$AS"&amp;AA87))</f>
        <v/>
      </c>
      <c r="S87" s="783"/>
      <c r="T87" s="783"/>
      <c r="U87" s="783"/>
      <c r="V87" s="783"/>
      <c r="W87" s="783"/>
      <c r="X87" s="783"/>
      <c r="Y87" s="784"/>
      <c r="Z87" s="289"/>
      <c r="AA87" s="375">
        <f t="shared" si="0"/>
        <v>402</v>
      </c>
      <c r="AB87" s="290"/>
      <c r="AC87" s="290"/>
      <c r="AD87" s="290"/>
      <c r="AE87" s="290"/>
      <c r="AF87" s="290"/>
      <c r="AG87" s="290"/>
      <c r="AH87" s="290"/>
      <c r="AI87" s="290"/>
      <c r="AJ87" s="291"/>
      <c r="AK87" s="291"/>
      <c r="AL87" s="292"/>
      <c r="AM87" s="292"/>
      <c r="AN87" s="293"/>
      <c r="AO87" s="293"/>
      <c r="AP87" s="293"/>
      <c r="AQ87" s="293"/>
      <c r="AR87" s="293"/>
      <c r="AS87" s="293"/>
      <c r="AZ87" s="163"/>
      <c r="BA87" s="163"/>
      <c r="BB87" s="163"/>
      <c r="BC87" s="163"/>
      <c r="BD87" s="163"/>
      <c r="BE87" s="163"/>
      <c r="BF87" s="163"/>
      <c r="BG87" s="163"/>
      <c r="BH87" s="163"/>
      <c r="BI87" s="163"/>
      <c r="BU87" s="489"/>
      <c r="BV87" s="489"/>
      <c r="BW87" s="489"/>
      <c r="BX87" s="489"/>
      <c r="BY87" s="489"/>
    </row>
    <row r="88" spans="1:77" ht="24" customHeight="1" x14ac:dyDescent="0.45">
      <c r="F88" s="785">
        <v>3</v>
      </c>
      <c r="G88" s="787" t="str" cm="1">
        <f t="array" aca="1" ref="G88" ca="1">IF(INDIRECT("分析依頼!$L"&amp;AA88)="","",INDIRECT("分析依頼!$L"&amp;AA88))</f>
        <v/>
      </c>
      <c r="H88" s="787"/>
      <c r="I88" s="787"/>
      <c r="J88" s="787"/>
      <c r="K88" s="787"/>
      <c r="L88" s="787"/>
      <c r="M88" s="787"/>
      <c r="N88" s="788" t="str" cm="1">
        <f t="array" aca="1" ref="N88" ca="1">IF(INDIRECT("分析依頼!$R"&amp;AA88)="","",INDIRECT("分析依頼!$R"&amp;AA88))</f>
        <v/>
      </c>
      <c r="O88" s="788"/>
      <c r="P88" s="789" t="str" cm="1">
        <f t="array" aca="1" ref="P88" ca="1">IF(INDIRECT("分析依頼!$AW"&amp;AA88)="","",INDIRECT("分析依頼!$AW"&amp;AA88))</f>
        <v/>
      </c>
      <c r="Q88" s="789"/>
      <c r="R88" s="790" t="str" cm="1">
        <f t="array" aca="1" ref="R88" ca="1">IF(INDIRECT("分析依頼!$AA"&amp;AA88)="","",INDIRECT("分析依頼!$AA"&amp;AA88))&amp;IF(INDIRECT("分析依頼!$AD"&amp;AA88)="","",INDIRECT("分析依頼!$AD"&amp;AA88))&amp;IF(INDIRECT("分析依頼!$AH"&amp;AA88)="","",INDIRECT("分析依頼!$AH"&amp;AA88))</f>
        <v/>
      </c>
      <c r="S88" s="790"/>
      <c r="T88" s="790"/>
      <c r="U88" s="790"/>
      <c r="V88" s="790"/>
      <c r="W88" s="790"/>
      <c r="X88" s="790"/>
      <c r="Y88" s="791"/>
      <c r="Z88" s="289"/>
      <c r="AA88" s="375">
        <f>AA86+1</f>
        <v>403</v>
      </c>
      <c r="AB88" s="292"/>
      <c r="AC88" s="292"/>
      <c r="AD88" s="292"/>
      <c r="AE88" s="292"/>
      <c r="AF88" s="292"/>
      <c r="AG88" s="292"/>
      <c r="AH88" s="292"/>
      <c r="AI88" s="292"/>
      <c r="AJ88" s="292"/>
      <c r="AK88" s="292"/>
      <c r="AL88" s="292"/>
      <c r="AM88" s="292"/>
      <c r="AN88" s="293"/>
      <c r="AO88" s="293"/>
      <c r="AP88" s="293"/>
      <c r="AQ88" s="293"/>
      <c r="AR88" s="293"/>
      <c r="AS88" s="293"/>
      <c r="AZ88" s="163"/>
      <c r="BA88" s="163"/>
      <c r="BB88" s="163"/>
      <c r="BC88" s="163"/>
      <c r="BD88" s="163"/>
      <c r="BE88" s="163"/>
      <c r="BF88" s="163"/>
      <c r="BG88" s="163"/>
      <c r="BH88" s="163"/>
      <c r="BI88" s="163"/>
    </row>
    <row r="89" spans="1:77" ht="24" customHeight="1" x14ac:dyDescent="0.45">
      <c r="F89" s="786"/>
      <c r="G89" s="792" t="str" cm="1">
        <f t="array" aca="1" ref="G89" ca="1">IF(INDIRECT("分析依頼!$T"&amp;AA89)="","",INDIRECT("分析依頼!$T"&amp;AA89))</f>
        <v/>
      </c>
      <c r="H89" s="793"/>
      <c r="I89" s="793"/>
      <c r="J89" s="793"/>
      <c r="K89" s="793"/>
      <c r="L89" s="793"/>
      <c r="M89" s="794"/>
      <c r="N89" s="795" t="str" cm="1">
        <f t="array" aca="1" ref="N89" ca="1">IF(INDIRECT("分析依頼!$BF"&amp;AA89)="","",INDIRECT("分析依頼!$BF"&amp;AA89))</f>
        <v/>
      </c>
      <c r="O89" s="796"/>
      <c r="P89" s="795" t="str" cm="1">
        <f t="array" aca="1" ref="P89" ca="1">IF(INDIRECT("分析依頼!$AZ"&amp;AA89)="","",INDIRECT("分析依頼!$AZ"&amp;AA89))</f>
        <v/>
      </c>
      <c r="Q89" s="796"/>
      <c r="R89" s="797" t="str" cm="1">
        <f t="array" aca="1" ref="R89" ca="1">IF(INDIRECT("分析依頼!$AL"&amp;AA89)="","",INDIRECT("分析依頼!$AL"&amp;AA89))&amp;IF(INDIRECT("分析依頼!$AO"&amp;AA89)="","",INDIRECT("分析依頼!$AO"&amp;AA89))&amp;IF(INDIRECT("分析依頼!$AS"&amp;AA89)="","",INDIRECT("分析依頼!$AS"&amp;AA89))</f>
        <v/>
      </c>
      <c r="S89" s="797"/>
      <c r="T89" s="797"/>
      <c r="U89" s="797"/>
      <c r="V89" s="797"/>
      <c r="W89" s="797"/>
      <c r="X89" s="797"/>
      <c r="Y89" s="798"/>
      <c r="Z89" s="289"/>
      <c r="AA89" s="375">
        <f>AA87+1</f>
        <v>403</v>
      </c>
      <c r="AB89" s="290"/>
      <c r="AC89" s="290"/>
      <c r="AD89" s="290"/>
      <c r="AE89" s="290"/>
      <c r="AF89" s="290"/>
      <c r="AG89" s="290"/>
      <c r="AH89" s="290"/>
      <c r="AI89" s="290"/>
      <c r="AJ89" s="291"/>
      <c r="AK89" s="291"/>
      <c r="AL89" s="292"/>
      <c r="AM89" s="292"/>
      <c r="AN89" s="293"/>
      <c r="AO89" s="293"/>
      <c r="AP89" s="293"/>
      <c r="AQ89" s="293"/>
      <c r="AR89" s="293"/>
      <c r="AS89" s="293"/>
      <c r="AZ89" s="163"/>
      <c r="BA89" s="163"/>
      <c r="BB89" s="163"/>
      <c r="BC89" s="163"/>
      <c r="BD89" s="163"/>
      <c r="BE89" s="163"/>
      <c r="BF89" s="163"/>
      <c r="BG89" s="163"/>
      <c r="BH89" s="163"/>
      <c r="BI89" s="163"/>
    </row>
    <row r="90" spans="1:77" ht="24" customHeight="1" x14ac:dyDescent="0.45">
      <c r="F90" s="763">
        <v>4</v>
      </c>
      <c r="G90" s="765" t="str" cm="1">
        <f t="array" aca="1" ref="G90" ca="1">IF(INDIRECT("分析依頼!$L"&amp;AA90)="","",INDIRECT("分析依頼!$L"&amp;AA90))</f>
        <v/>
      </c>
      <c r="H90" s="765"/>
      <c r="I90" s="765"/>
      <c r="J90" s="765"/>
      <c r="K90" s="765"/>
      <c r="L90" s="765"/>
      <c r="M90" s="765"/>
      <c r="N90" s="766" t="str" cm="1">
        <f t="array" aca="1" ref="N90" ca="1">IF(INDIRECT("分析依頼!$R"&amp;AA90)="","",INDIRECT("分析依頼!$R"&amp;AA90))</f>
        <v/>
      </c>
      <c r="O90" s="766"/>
      <c r="P90" s="767" t="str" cm="1">
        <f t="array" aca="1" ref="P90" ca="1">IF(INDIRECT("分析依頼!$AW"&amp;AA90)="","",INDIRECT("分析依頼!$AW"&amp;AA90))</f>
        <v/>
      </c>
      <c r="Q90" s="767"/>
      <c r="R90" s="768" t="str" cm="1">
        <f t="array" aca="1" ref="R90" ca="1">IF(INDIRECT("分析依頼!$AA"&amp;AA90)="","",INDIRECT("分析依頼!$AA"&amp;AA90))&amp;IF(INDIRECT("分析依頼!$AD"&amp;AA90)="","",INDIRECT("分析依頼!$AD"&amp;AA90))&amp;IF(INDIRECT("分析依頼!$AH"&amp;AA90)="","",INDIRECT("分析依頼!$AH"&amp;AA90))</f>
        <v/>
      </c>
      <c r="S90" s="768"/>
      <c r="T90" s="768"/>
      <c r="U90" s="768"/>
      <c r="V90" s="768"/>
      <c r="W90" s="768"/>
      <c r="X90" s="768"/>
      <c r="Y90" s="769"/>
      <c r="Z90" s="289"/>
      <c r="AA90" s="375">
        <f t="shared" ref="AA90:AA161" si="1">AA88+1</f>
        <v>404</v>
      </c>
      <c r="AB90" s="292"/>
      <c r="AC90" s="292"/>
      <c r="AD90" s="292"/>
      <c r="AE90" s="292"/>
      <c r="AF90" s="292"/>
      <c r="AG90" s="292"/>
      <c r="AH90" s="292"/>
      <c r="AI90" s="292"/>
      <c r="AJ90" s="292"/>
      <c r="AK90" s="292"/>
      <c r="AL90" s="292"/>
      <c r="AM90" s="292"/>
      <c r="AN90" s="293"/>
      <c r="AO90" s="293"/>
      <c r="AP90" s="293"/>
      <c r="AQ90" s="293"/>
      <c r="AR90" s="293"/>
      <c r="AS90" s="293"/>
      <c r="AZ90" s="163"/>
      <c r="BA90" s="163"/>
      <c r="BB90" s="163"/>
      <c r="BC90" s="163"/>
      <c r="BD90" s="163"/>
      <c r="BE90" s="163"/>
      <c r="BF90" s="163"/>
      <c r="BG90" s="163"/>
      <c r="BH90" s="163"/>
      <c r="BI90" s="163"/>
    </row>
    <row r="91" spans="1:77" ht="24" customHeight="1" x14ac:dyDescent="0.45">
      <c r="F91" s="777"/>
      <c r="G91" s="778" t="str" cm="1">
        <f t="array" aca="1" ref="G91" ca="1">IF(INDIRECT("分析依頼!$T"&amp;AA91)="","",INDIRECT("分析依頼!$T"&amp;AA91))</f>
        <v/>
      </c>
      <c r="H91" s="779"/>
      <c r="I91" s="779"/>
      <c r="J91" s="779"/>
      <c r="K91" s="779"/>
      <c r="L91" s="779"/>
      <c r="M91" s="780"/>
      <c r="N91" s="781" t="str" cm="1">
        <f t="array" aca="1" ref="N91" ca="1">IF(INDIRECT("分析依頼!$BF"&amp;AA91)="","",INDIRECT("分析依頼!$BF"&amp;AA91))</f>
        <v/>
      </c>
      <c r="O91" s="782"/>
      <c r="P91" s="781" t="str" cm="1">
        <f t="array" aca="1" ref="P91" ca="1">IF(INDIRECT("分析依頼!$AZ"&amp;AA91)="","",INDIRECT("分析依頼!$AZ"&amp;AA91))</f>
        <v/>
      </c>
      <c r="Q91" s="782"/>
      <c r="R91" s="783" t="str" cm="1">
        <f t="array" aca="1" ref="R91" ca="1">IF(INDIRECT("分析依頼!$AL"&amp;AA91)="","",INDIRECT("分析依頼!$AL"&amp;AA91))&amp;IF(INDIRECT("分析依頼!$AO"&amp;AA91)="","",INDIRECT("分析依頼!$AO"&amp;AA91))&amp;IF(INDIRECT("分析依頼!$AS"&amp;AA91)="","",INDIRECT("分析依頼!$AS"&amp;AA91))</f>
        <v/>
      </c>
      <c r="S91" s="783"/>
      <c r="T91" s="783"/>
      <c r="U91" s="783"/>
      <c r="V91" s="783"/>
      <c r="W91" s="783"/>
      <c r="X91" s="783"/>
      <c r="Y91" s="784"/>
      <c r="Z91" s="289"/>
      <c r="AA91" s="375">
        <f t="shared" si="1"/>
        <v>404</v>
      </c>
      <c r="AB91" s="290"/>
      <c r="AC91" s="290"/>
      <c r="AD91" s="290"/>
      <c r="AE91" s="290"/>
      <c r="AF91" s="290"/>
      <c r="AG91" s="290"/>
      <c r="AH91" s="290"/>
      <c r="AI91" s="290"/>
      <c r="AJ91" s="291"/>
      <c r="AK91" s="291"/>
      <c r="AL91" s="292"/>
      <c r="AM91" s="292"/>
      <c r="AN91" s="293"/>
      <c r="AO91" s="293"/>
      <c r="AP91" s="293"/>
      <c r="AQ91" s="293"/>
      <c r="AR91" s="293"/>
      <c r="AS91" s="293"/>
      <c r="AZ91" s="163"/>
      <c r="BA91" s="163"/>
      <c r="BB91" s="163"/>
      <c r="BC91" s="163"/>
      <c r="BD91" s="163"/>
      <c r="BE91" s="163"/>
      <c r="BF91" s="163"/>
      <c r="BG91" s="163"/>
      <c r="BH91" s="163"/>
      <c r="BI91" s="163"/>
    </row>
    <row r="92" spans="1:77" ht="24" customHeight="1" x14ac:dyDescent="0.45">
      <c r="F92" s="785">
        <v>5</v>
      </c>
      <c r="G92" s="787" t="str" cm="1">
        <f t="array" aca="1" ref="G92" ca="1">IF(INDIRECT("分析依頼!$L"&amp;AA92)="","",INDIRECT("分析依頼!$L"&amp;AA92))</f>
        <v/>
      </c>
      <c r="H92" s="787"/>
      <c r="I92" s="787"/>
      <c r="J92" s="787"/>
      <c r="K92" s="787"/>
      <c r="L92" s="787"/>
      <c r="M92" s="787"/>
      <c r="N92" s="788" t="str" cm="1">
        <f t="array" aca="1" ref="N92" ca="1">IF(INDIRECT("分析依頼!$R"&amp;AA92)="","",INDIRECT("分析依頼!$R"&amp;AA92))</f>
        <v/>
      </c>
      <c r="O92" s="788"/>
      <c r="P92" s="789" t="str" cm="1">
        <f t="array" aca="1" ref="P92" ca="1">IF(INDIRECT("分析依頼!$AW"&amp;AA92)="","",INDIRECT("分析依頼!$AW"&amp;AA92))</f>
        <v/>
      </c>
      <c r="Q92" s="789"/>
      <c r="R92" s="790" t="str" cm="1">
        <f t="array" aca="1" ref="R92" ca="1">IF(INDIRECT("分析依頼!$AA"&amp;AA92)="","",INDIRECT("分析依頼!$AA"&amp;AA92))&amp;IF(INDIRECT("分析依頼!$AD"&amp;AA92)="","",INDIRECT("分析依頼!$AD"&amp;AA92))&amp;IF(INDIRECT("分析依頼!$AH"&amp;AA92)="","",INDIRECT("分析依頼!$AH"&amp;AA92))</f>
        <v/>
      </c>
      <c r="S92" s="790"/>
      <c r="T92" s="790"/>
      <c r="U92" s="790"/>
      <c r="V92" s="790"/>
      <c r="W92" s="790"/>
      <c r="X92" s="790"/>
      <c r="Y92" s="791"/>
      <c r="Z92" s="289"/>
      <c r="AA92" s="375">
        <f t="shared" si="1"/>
        <v>405</v>
      </c>
      <c r="AB92" s="292"/>
      <c r="AC92" s="292"/>
      <c r="AD92" s="292"/>
      <c r="AE92" s="292"/>
      <c r="AF92" s="292"/>
      <c r="AG92" s="292"/>
      <c r="AH92" s="292"/>
      <c r="AI92" s="292"/>
      <c r="AJ92" s="292"/>
      <c r="AK92" s="292"/>
      <c r="AL92" s="292"/>
      <c r="AM92" s="292"/>
      <c r="AN92" s="293"/>
      <c r="AO92" s="293"/>
      <c r="AP92" s="293"/>
      <c r="AQ92" s="293"/>
      <c r="AR92" s="293"/>
      <c r="AS92" s="293"/>
      <c r="AZ92" s="163"/>
      <c r="BA92" s="163"/>
      <c r="BB92" s="163"/>
      <c r="BC92" s="163"/>
      <c r="BD92" s="163"/>
      <c r="BE92" s="163"/>
      <c r="BF92" s="163"/>
      <c r="BG92" s="163"/>
      <c r="BH92" s="163"/>
      <c r="BI92" s="163"/>
    </row>
    <row r="93" spans="1:77" ht="24" customHeight="1" x14ac:dyDescent="0.45">
      <c r="F93" s="786"/>
      <c r="G93" s="792" t="str" cm="1">
        <f t="array" aca="1" ref="G93" ca="1">IF(INDIRECT("分析依頼!$T"&amp;AA93)="","",INDIRECT("分析依頼!$T"&amp;AA93))</f>
        <v/>
      </c>
      <c r="H93" s="793"/>
      <c r="I93" s="793"/>
      <c r="J93" s="793"/>
      <c r="K93" s="793"/>
      <c r="L93" s="793"/>
      <c r="M93" s="794"/>
      <c r="N93" s="795" t="str" cm="1">
        <f t="array" aca="1" ref="N93" ca="1">IF(INDIRECT("分析依頼!$BF"&amp;AA93)="","",INDIRECT("分析依頼!$BF"&amp;AA93))</f>
        <v/>
      </c>
      <c r="O93" s="796"/>
      <c r="P93" s="795" t="str" cm="1">
        <f t="array" aca="1" ref="P93" ca="1">IF(INDIRECT("分析依頼!$AZ"&amp;AA93)="","",INDIRECT("分析依頼!$AZ"&amp;AA93))</f>
        <v/>
      </c>
      <c r="Q93" s="796"/>
      <c r="R93" s="797" t="str" cm="1">
        <f t="array" aca="1" ref="R93" ca="1">IF(INDIRECT("分析依頼!$AL"&amp;AA93)="","",INDIRECT("分析依頼!$AL"&amp;AA93))&amp;IF(INDIRECT("分析依頼!$AO"&amp;AA93)="","",INDIRECT("分析依頼!$AO"&amp;AA93))&amp;IF(INDIRECT("分析依頼!$AS"&amp;AA93)="","",INDIRECT("分析依頼!$AS"&amp;AA93))</f>
        <v/>
      </c>
      <c r="S93" s="797"/>
      <c r="T93" s="797"/>
      <c r="U93" s="797"/>
      <c r="V93" s="797"/>
      <c r="W93" s="797"/>
      <c r="X93" s="797"/>
      <c r="Y93" s="798"/>
      <c r="Z93" s="289"/>
      <c r="AA93" s="375">
        <f t="shared" si="1"/>
        <v>405</v>
      </c>
      <c r="AB93" s="290"/>
      <c r="AC93" s="290"/>
      <c r="AD93" s="290"/>
      <c r="AE93" s="290"/>
      <c r="AF93" s="290"/>
      <c r="AG93" s="290"/>
      <c r="AH93" s="290"/>
      <c r="AI93" s="290"/>
      <c r="AJ93" s="291"/>
      <c r="AK93" s="291"/>
      <c r="AL93" s="292"/>
      <c r="AM93" s="292"/>
      <c r="AN93" s="293"/>
      <c r="AO93" s="293"/>
      <c r="AP93" s="293"/>
      <c r="AQ93" s="293"/>
      <c r="AR93" s="293"/>
      <c r="AS93" s="293"/>
      <c r="AZ93" s="163"/>
      <c r="BA93" s="163"/>
      <c r="BB93" s="163"/>
      <c r="BC93" s="163"/>
      <c r="BD93" s="163"/>
      <c r="BE93" s="163"/>
      <c r="BF93" s="163"/>
      <c r="BG93" s="163"/>
      <c r="BH93" s="163"/>
      <c r="BI93" s="163"/>
    </row>
    <row r="94" spans="1:77" ht="24" customHeight="1" x14ac:dyDescent="0.45">
      <c r="F94" s="763">
        <v>6</v>
      </c>
      <c r="G94" s="765" t="str" cm="1">
        <f t="array" aca="1" ref="G94" ca="1">IF(INDIRECT("分析依頼!$L"&amp;AA94)="","",INDIRECT("分析依頼!$L"&amp;AA94))</f>
        <v/>
      </c>
      <c r="H94" s="765"/>
      <c r="I94" s="765"/>
      <c r="J94" s="765"/>
      <c r="K94" s="765"/>
      <c r="L94" s="765"/>
      <c r="M94" s="765"/>
      <c r="N94" s="766" t="str" cm="1">
        <f t="array" aca="1" ref="N94" ca="1">IF(INDIRECT("分析依頼!$R"&amp;AA94)="","",INDIRECT("分析依頼!$R"&amp;AA94))</f>
        <v/>
      </c>
      <c r="O94" s="766"/>
      <c r="P94" s="767" t="str" cm="1">
        <f t="array" aca="1" ref="P94" ca="1">IF(INDIRECT("分析依頼!$AW"&amp;AA94)="","",INDIRECT("分析依頼!$AW"&amp;AA94))</f>
        <v/>
      </c>
      <c r="Q94" s="767"/>
      <c r="R94" s="768" t="str" cm="1">
        <f t="array" aca="1" ref="R94" ca="1">IF(INDIRECT("分析依頼!$AA"&amp;AA94)="","",INDIRECT("分析依頼!$AA"&amp;AA94))&amp;IF(INDIRECT("分析依頼!$AD"&amp;AA94)="","",INDIRECT("分析依頼!$AD"&amp;AA94))&amp;IF(INDIRECT("分析依頼!$AH"&amp;AA94)="","",INDIRECT("分析依頼!$AH"&amp;AA94))</f>
        <v/>
      </c>
      <c r="S94" s="768"/>
      <c r="T94" s="768"/>
      <c r="U94" s="768"/>
      <c r="V94" s="768"/>
      <c r="W94" s="768"/>
      <c r="X94" s="768"/>
      <c r="Y94" s="769"/>
      <c r="Z94" s="289"/>
      <c r="AA94" s="375">
        <f t="shared" si="1"/>
        <v>406</v>
      </c>
      <c r="AB94" s="292"/>
      <c r="AC94" s="292"/>
      <c r="AD94" s="292"/>
      <c r="AE94" s="292"/>
      <c r="AF94" s="292"/>
      <c r="AG94" s="292"/>
      <c r="AH94" s="292"/>
      <c r="AI94" s="292"/>
      <c r="AJ94" s="292"/>
      <c r="AK94" s="292"/>
      <c r="AL94" s="292"/>
      <c r="AM94" s="292"/>
      <c r="AN94" s="293"/>
      <c r="AO94" s="293"/>
      <c r="AP94" s="293"/>
      <c r="AQ94" s="293"/>
      <c r="AR94" s="293"/>
      <c r="AS94" s="293"/>
      <c r="AZ94" s="163"/>
      <c r="BA94" s="163"/>
      <c r="BB94" s="163"/>
      <c r="BC94" s="163"/>
      <c r="BD94" s="163"/>
      <c r="BE94" s="163"/>
      <c r="BF94" s="163"/>
      <c r="BG94" s="163"/>
      <c r="BH94" s="163"/>
      <c r="BI94" s="163"/>
    </row>
    <row r="95" spans="1:77" ht="24" customHeight="1" x14ac:dyDescent="0.45">
      <c r="F95" s="777"/>
      <c r="G95" s="778" t="str" cm="1">
        <f t="array" aca="1" ref="G95" ca="1">IF(INDIRECT("分析依頼!$T"&amp;AA95)="","",INDIRECT("分析依頼!$T"&amp;AA95))</f>
        <v/>
      </c>
      <c r="H95" s="779"/>
      <c r="I95" s="779"/>
      <c r="J95" s="779"/>
      <c r="K95" s="779"/>
      <c r="L95" s="779"/>
      <c r="M95" s="780"/>
      <c r="N95" s="781" t="str" cm="1">
        <f t="array" aca="1" ref="N95" ca="1">IF(INDIRECT("分析依頼!$BF"&amp;AA95)="","",INDIRECT("分析依頼!$BF"&amp;AA95))</f>
        <v/>
      </c>
      <c r="O95" s="782"/>
      <c r="P95" s="781" t="str" cm="1">
        <f t="array" aca="1" ref="P95" ca="1">IF(INDIRECT("分析依頼!$AZ"&amp;AA95)="","",INDIRECT("分析依頼!$AZ"&amp;AA95))</f>
        <v/>
      </c>
      <c r="Q95" s="782"/>
      <c r="R95" s="783" t="str" cm="1">
        <f t="array" aca="1" ref="R95" ca="1">IF(INDIRECT("分析依頼!$AL"&amp;AA95)="","",INDIRECT("分析依頼!$AL"&amp;AA95))&amp;IF(INDIRECT("分析依頼!$AO"&amp;AA95)="","",INDIRECT("分析依頼!$AO"&amp;AA95))&amp;IF(INDIRECT("分析依頼!$AS"&amp;AA95)="","",INDIRECT("分析依頼!$AS"&amp;AA95))</f>
        <v/>
      </c>
      <c r="S95" s="783"/>
      <c r="T95" s="783"/>
      <c r="U95" s="783"/>
      <c r="V95" s="783"/>
      <c r="W95" s="783"/>
      <c r="X95" s="783"/>
      <c r="Y95" s="784"/>
      <c r="Z95" s="289"/>
      <c r="AA95" s="375">
        <f t="shared" si="1"/>
        <v>406</v>
      </c>
      <c r="AB95" s="290"/>
      <c r="AC95" s="290"/>
      <c r="AD95" s="290"/>
      <c r="AE95" s="290"/>
      <c r="AF95" s="290"/>
      <c r="AG95" s="290"/>
      <c r="AH95" s="290"/>
      <c r="AI95" s="290"/>
      <c r="AJ95" s="291"/>
      <c r="AK95" s="291"/>
      <c r="AL95" s="292"/>
      <c r="AM95" s="292"/>
      <c r="AN95" s="293"/>
      <c r="AO95" s="293"/>
      <c r="AP95" s="293"/>
      <c r="AQ95" s="293"/>
      <c r="AR95" s="293"/>
      <c r="AS95" s="293"/>
      <c r="AZ95" s="163"/>
      <c r="BA95" s="163"/>
      <c r="BB95" s="163"/>
      <c r="BC95" s="163"/>
      <c r="BD95" s="163"/>
      <c r="BE95" s="163"/>
      <c r="BF95" s="163"/>
      <c r="BG95" s="163"/>
      <c r="BH95" s="163"/>
      <c r="BI95" s="163"/>
    </row>
    <row r="96" spans="1:77" ht="24" customHeight="1" x14ac:dyDescent="0.45">
      <c r="F96" s="785">
        <v>7</v>
      </c>
      <c r="G96" s="787" t="str" cm="1">
        <f t="array" aca="1" ref="G96" ca="1">IF(INDIRECT("分析依頼!$L"&amp;AA96)="","",INDIRECT("分析依頼!$L"&amp;AA96))</f>
        <v/>
      </c>
      <c r="H96" s="787"/>
      <c r="I96" s="787"/>
      <c r="J96" s="787"/>
      <c r="K96" s="787"/>
      <c r="L96" s="787"/>
      <c r="M96" s="787"/>
      <c r="N96" s="788" t="str" cm="1">
        <f t="array" aca="1" ref="N96" ca="1">IF(INDIRECT("分析依頼!$R"&amp;AA96)="","",INDIRECT("分析依頼!$R"&amp;AA96))</f>
        <v/>
      </c>
      <c r="O96" s="788"/>
      <c r="P96" s="789" t="str" cm="1">
        <f t="array" aca="1" ref="P96" ca="1">IF(INDIRECT("分析依頼!$AW"&amp;AA96)="","",INDIRECT("分析依頼!$AW"&amp;AA96))</f>
        <v/>
      </c>
      <c r="Q96" s="789"/>
      <c r="R96" s="790" t="str" cm="1">
        <f t="array" aca="1" ref="R96" ca="1">IF(INDIRECT("分析依頼!$AA"&amp;AA96)="","",INDIRECT("分析依頼!$AA"&amp;AA96))&amp;IF(INDIRECT("分析依頼!$AD"&amp;AA96)="","",INDIRECT("分析依頼!$AD"&amp;AA96))&amp;IF(INDIRECT("分析依頼!$AH"&amp;AA96)="","",INDIRECT("分析依頼!$AH"&amp;AA96))</f>
        <v/>
      </c>
      <c r="S96" s="790"/>
      <c r="T96" s="790"/>
      <c r="U96" s="790"/>
      <c r="V96" s="790"/>
      <c r="W96" s="790"/>
      <c r="X96" s="790"/>
      <c r="Y96" s="791"/>
      <c r="Z96" s="289"/>
      <c r="AA96" s="375">
        <f t="shared" si="1"/>
        <v>407</v>
      </c>
      <c r="AB96" s="292"/>
      <c r="AC96" s="292"/>
      <c r="AD96" s="292"/>
      <c r="AE96" s="292"/>
      <c r="AF96" s="292"/>
      <c r="AG96" s="292"/>
      <c r="AH96" s="292"/>
      <c r="AI96" s="292"/>
      <c r="AJ96" s="292"/>
      <c r="AK96" s="292"/>
      <c r="AL96" s="292"/>
      <c r="AM96" s="292"/>
      <c r="AN96" s="293"/>
      <c r="AO96" s="293"/>
      <c r="AP96" s="293"/>
      <c r="AQ96" s="293"/>
      <c r="AR96" s="293"/>
      <c r="AS96" s="293"/>
      <c r="AZ96" s="163"/>
      <c r="BA96" s="163"/>
      <c r="BB96" s="163"/>
      <c r="BC96" s="163"/>
      <c r="BD96" s="163"/>
      <c r="BE96" s="163"/>
      <c r="BF96" s="163"/>
      <c r="BG96" s="163"/>
      <c r="BH96" s="163"/>
      <c r="BI96" s="163"/>
    </row>
    <row r="97" spans="6:77" ht="24" customHeight="1" x14ac:dyDescent="0.45">
      <c r="F97" s="786"/>
      <c r="G97" s="792" t="str" cm="1">
        <f t="array" aca="1" ref="G97" ca="1">IF(INDIRECT("分析依頼!$T"&amp;AA97)="","",INDIRECT("分析依頼!$T"&amp;AA97))</f>
        <v/>
      </c>
      <c r="H97" s="793"/>
      <c r="I97" s="793"/>
      <c r="J97" s="793"/>
      <c r="K97" s="793"/>
      <c r="L97" s="793"/>
      <c r="M97" s="794"/>
      <c r="N97" s="795" t="str" cm="1">
        <f t="array" aca="1" ref="N97" ca="1">IF(INDIRECT("分析依頼!$BF"&amp;AA97)="","",INDIRECT("分析依頼!$BF"&amp;AA97))</f>
        <v/>
      </c>
      <c r="O97" s="796"/>
      <c r="P97" s="795" t="str" cm="1">
        <f t="array" aca="1" ref="P97" ca="1">IF(INDIRECT("分析依頼!$AZ"&amp;AA97)="","",INDIRECT("分析依頼!$AZ"&amp;AA97))</f>
        <v/>
      </c>
      <c r="Q97" s="796"/>
      <c r="R97" s="797" t="str" cm="1">
        <f t="array" aca="1" ref="R97" ca="1">IF(INDIRECT("分析依頼!$AL"&amp;AA97)="","",INDIRECT("分析依頼!$AL"&amp;AA97))&amp;IF(INDIRECT("分析依頼!$AO"&amp;AA97)="","",INDIRECT("分析依頼!$AO"&amp;AA97))&amp;IF(INDIRECT("分析依頼!$AS"&amp;AA97)="","",INDIRECT("分析依頼!$AS"&amp;AA97))</f>
        <v/>
      </c>
      <c r="S97" s="797"/>
      <c r="T97" s="797"/>
      <c r="U97" s="797"/>
      <c r="V97" s="797"/>
      <c r="W97" s="797"/>
      <c r="X97" s="797"/>
      <c r="Y97" s="798"/>
      <c r="Z97" s="289"/>
      <c r="AA97" s="375">
        <f t="shared" si="1"/>
        <v>407</v>
      </c>
      <c r="AB97" s="290"/>
      <c r="AC97" s="290"/>
      <c r="AD97" s="290"/>
      <c r="AE97" s="290"/>
      <c r="AF97" s="290"/>
      <c r="AG97" s="290"/>
      <c r="AH97" s="290"/>
      <c r="AI97" s="290"/>
      <c r="AJ97" s="291"/>
      <c r="AK97" s="291"/>
      <c r="AL97" s="292"/>
      <c r="AM97" s="292"/>
      <c r="AN97" s="293"/>
      <c r="AO97" s="293"/>
      <c r="AP97" s="293"/>
      <c r="AQ97" s="293"/>
      <c r="AR97" s="293"/>
      <c r="AS97" s="293"/>
      <c r="AZ97" s="163"/>
      <c r="BA97" s="163"/>
      <c r="BB97" s="163"/>
      <c r="BC97" s="163"/>
      <c r="BD97" s="163"/>
      <c r="BE97" s="163"/>
      <c r="BF97" s="163"/>
      <c r="BG97" s="163"/>
      <c r="BH97" s="163"/>
      <c r="BI97" s="163"/>
    </row>
    <row r="98" spans="6:77" ht="24" customHeight="1" x14ac:dyDescent="0.45">
      <c r="F98" s="763">
        <v>8</v>
      </c>
      <c r="G98" s="765" t="str" cm="1">
        <f t="array" aca="1" ref="G98" ca="1">IF(INDIRECT("分析依頼!$L"&amp;AA98)="","",INDIRECT("分析依頼!$L"&amp;AA98))</f>
        <v/>
      </c>
      <c r="H98" s="765"/>
      <c r="I98" s="765"/>
      <c r="J98" s="765"/>
      <c r="K98" s="765"/>
      <c r="L98" s="765"/>
      <c r="M98" s="765"/>
      <c r="N98" s="766" t="str" cm="1">
        <f t="array" aca="1" ref="N98" ca="1">IF(INDIRECT("分析依頼!$R"&amp;AA98)="","",INDIRECT("分析依頼!$R"&amp;AA98))</f>
        <v/>
      </c>
      <c r="O98" s="766"/>
      <c r="P98" s="767" t="str" cm="1">
        <f t="array" aca="1" ref="P98" ca="1">IF(INDIRECT("分析依頼!$AW"&amp;AA98)="","",INDIRECT("分析依頼!$AW"&amp;AA98))</f>
        <v/>
      </c>
      <c r="Q98" s="767"/>
      <c r="R98" s="768" t="str" cm="1">
        <f t="array" aca="1" ref="R98" ca="1">IF(INDIRECT("分析依頼!$AA"&amp;AA98)="","",INDIRECT("分析依頼!$AA"&amp;AA98))&amp;IF(INDIRECT("分析依頼!$AD"&amp;AA98)="","",INDIRECT("分析依頼!$AD"&amp;AA98))&amp;IF(INDIRECT("分析依頼!$AH"&amp;AA98)="","",INDIRECT("分析依頼!$AH"&amp;AA98))</f>
        <v/>
      </c>
      <c r="S98" s="768"/>
      <c r="T98" s="768"/>
      <c r="U98" s="768"/>
      <c r="V98" s="768"/>
      <c r="W98" s="768"/>
      <c r="X98" s="768"/>
      <c r="Y98" s="769"/>
      <c r="Z98" s="289"/>
      <c r="AA98" s="375">
        <f t="shared" si="1"/>
        <v>408</v>
      </c>
      <c r="AB98" s="292"/>
      <c r="AC98" s="292"/>
      <c r="AD98" s="292"/>
      <c r="AE98" s="292"/>
      <c r="AF98" s="292"/>
      <c r="AG98" s="292"/>
      <c r="AH98" s="292"/>
      <c r="AI98" s="292"/>
      <c r="AJ98" s="292"/>
      <c r="AK98" s="292"/>
      <c r="AL98" s="292"/>
      <c r="AM98" s="292"/>
      <c r="AN98" s="293"/>
      <c r="AO98" s="293"/>
      <c r="AP98" s="293"/>
      <c r="AQ98" s="293"/>
      <c r="AR98" s="293"/>
      <c r="AS98" s="293"/>
      <c r="AZ98" s="163"/>
      <c r="BA98" s="163"/>
      <c r="BB98" s="163"/>
      <c r="BC98" s="163"/>
      <c r="BD98" s="163"/>
      <c r="BE98" s="163"/>
      <c r="BF98" s="163"/>
      <c r="BG98" s="163"/>
      <c r="BH98" s="163"/>
      <c r="BI98" s="163"/>
    </row>
    <row r="99" spans="6:77" ht="24" customHeight="1" x14ac:dyDescent="0.45">
      <c r="F99" s="777"/>
      <c r="G99" s="778" t="str" cm="1">
        <f t="array" aca="1" ref="G99" ca="1">IF(INDIRECT("分析依頼!$T"&amp;AA99)="","",INDIRECT("分析依頼!$T"&amp;AA99))</f>
        <v/>
      </c>
      <c r="H99" s="779"/>
      <c r="I99" s="779"/>
      <c r="J99" s="779"/>
      <c r="K99" s="779"/>
      <c r="L99" s="779"/>
      <c r="M99" s="780"/>
      <c r="N99" s="781" t="str" cm="1">
        <f t="array" aca="1" ref="N99" ca="1">IF(INDIRECT("分析依頼!$BF"&amp;AA99)="","",INDIRECT("分析依頼!$BF"&amp;AA99))</f>
        <v/>
      </c>
      <c r="O99" s="782"/>
      <c r="P99" s="781" t="str" cm="1">
        <f t="array" aca="1" ref="P99" ca="1">IF(INDIRECT("分析依頼!$AZ"&amp;AA99)="","",INDIRECT("分析依頼!$AZ"&amp;AA99))</f>
        <v/>
      </c>
      <c r="Q99" s="782"/>
      <c r="R99" s="783" t="str" cm="1">
        <f t="array" aca="1" ref="R99" ca="1">IF(INDIRECT("分析依頼!$AL"&amp;AA99)="","",INDIRECT("分析依頼!$AL"&amp;AA99))&amp;IF(INDIRECT("分析依頼!$AO"&amp;AA99)="","",INDIRECT("分析依頼!$AO"&amp;AA99))&amp;IF(INDIRECT("分析依頼!$AS"&amp;AA99)="","",INDIRECT("分析依頼!$AS"&amp;AA99))</f>
        <v/>
      </c>
      <c r="S99" s="783"/>
      <c r="T99" s="783"/>
      <c r="U99" s="783"/>
      <c r="V99" s="783"/>
      <c r="W99" s="783"/>
      <c r="X99" s="783"/>
      <c r="Y99" s="784"/>
      <c r="Z99" s="289"/>
      <c r="AA99" s="375">
        <f t="shared" si="1"/>
        <v>408</v>
      </c>
      <c r="AB99" s="290"/>
      <c r="AC99" s="290"/>
      <c r="AD99" s="290"/>
      <c r="AE99" s="290"/>
      <c r="AF99" s="290"/>
      <c r="AG99" s="290"/>
      <c r="AH99" s="290"/>
      <c r="AI99" s="290"/>
      <c r="AJ99" s="291"/>
      <c r="AK99" s="291"/>
      <c r="AL99" s="292"/>
      <c r="AM99" s="292"/>
      <c r="AN99" s="293"/>
      <c r="AO99" s="293"/>
      <c r="AP99" s="293"/>
      <c r="AQ99" s="293"/>
      <c r="AR99" s="293"/>
      <c r="AS99" s="293"/>
      <c r="AZ99" s="163"/>
      <c r="BA99" s="163"/>
      <c r="BB99" s="163"/>
      <c r="BC99" s="163"/>
      <c r="BD99" s="163"/>
      <c r="BE99" s="163"/>
      <c r="BF99" s="163"/>
      <c r="BG99" s="163"/>
      <c r="BH99" s="163"/>
      <c r="BI99" s="163"/>
    </row>
    <row r="100" spans="6:77" ht="24" customHeight="1" x14ac:dyDescent="0.45">
      <c r="F100" s="785">
        <v>9</v>
      </c>
      <c r="G100" s="787" t="str" cm="1">
        <f t="array" aca="1" ref="G100" ca="1">IF(INDIRECT("分析依頼!$L"&amp;AA100)="","",INDIRECT("分析依頼!$L"&amp;AA100))</f>
        <v/>
      </c>
      <c r="H100" s="787"/>
      <c r="I100" s="787"/>
      <c r="J100" s="787"/>
      <c r="K100" s="787"/>
      <c r="L100" s="787"/>
      <c r="M100" s="787"/>
      <c r="N100" s="788" t="str" cm="1">
        <f t="array" aca="1" ref="N100" ca="1">IF(INDIRECT("分析依頼!$R"&amp;AA100)="","",INDIRECT("分析依頼!$R"&amp;AA100))</f>
        <v/>
      </c>
      <c r="O100" s="788"/>
      <c r="P100" s="789" t="str" cm="1">
        <f t="array" aca="1" ref="P100" ca="1">IF(INDIRECT("分析依頼!$AW"&amp;AA100)="","",INDIRECT("分析依頼!$AW"&amp;AA100))</f>
        <v/>
      </c>
      <c r="Q100" s="789"/>
      <c r="R100" s="790" t="str" cm="1">
        <f t="array" aca="1" ref="R100" ca="1">IF(INDIRECT("分析依頼!$AA"&amp;AA100)="","",INDIRECT("分析依頼!$AA"&amp;AA100))&amp;IF(INDIRECT("分析依頼!$AD"&amp;AA100)="","",INDIRECT("分析依頼!$AD"&amp;AA100))&amp;IF(INDIRECT("分析依頼!$AH"&amp;AA100)="","",INDIRECT("分析依頼!$AH"&amp;AA100))</f>
        <v/>
      </c>
      <c r="S100" s="790"/>
      <c r="T100" s="790"/>
      <c r="U100" s="790"/>
      <c r="V100" s="790"/>
      <c r="W100" s="790"/>
      <c r="X100" s="790"/>
      <c r="Y100" s="791"/>
      <c r="Z100" s="289"/>
      <c r="AA100" s="375">
        <f t="shared" si="1"/>
        <v>409</v>
      </c>
      <c r="AB100" s="292"/>
      <c r="AC100" s="292"/>
      <c r="AD100" s="292"/>
      <c r="AE100" s="292"/>
      <c r="AF100" s="292"/>
      <c r="AG100" s="292"/>
      <c r="AH100" s="292"/>
      <c r="AI100" s="292"/>
      <c r="AJ100" s="292"/>
      <c r="AK100" s="292"/>
      <c r="AL100" s="292"/>
      <c r="AM100" s="292"/>
      <c r="AN100" s="293"/>
      <c r="AO100" s="293"/>
      <c r="AP100" s="293"/>
      <c r="AQ100" s="293"/>
      <c r="AR100" s="293"/>
      <c r="AS100" s="293"/>
      <c r="AV100" s="163"/>
      <c r="AW100" s="163"/>
      <c r="AX100" s="163"/>
      <c r="AY100" s="163"/>
      <c r="AZ100" s="163"/>
      <c r="BA100" s="163"/>
      <c r="BB100" s="163"/>
      <c r="BC100" s="163"/>
      <c r="BD100" s="163"/>
      <c r="BE100" s="163"/>
      <c r="BF100" s="163"/>
      <c r="BG100" s="163"/>
      <c r="BH100" s="163"/>
      <c r="BI100" s="163"/>
    </row>
    <row r="101" spans="6:77" ht="24" customHeight="1" x14ac:dyDescent="0.45">
      <c r="F101" s="786"/>
      <c r="G101" s="792" t="str" cm="1">
        <f t="array" aca="1" ref="G101" ca="1">IF(INDIRECT("分析依頼!$T"&amp;AA101)="","",INDIRECT("分析依頼!$T"&amp;AA101))</f>
        <v/>
      </c>
      <c r="H101" s="793"/>
      <c r="I101" s="793"/>
      <c r="J101" s="793"/>
      <c r="K101" s="793"/>
      <c r="L101" s="793"/>
      <c r="M101" s="794"/>
      <c r="N101" s="795" t="str" cm="1">
        <f t="array" aca="1" ref="N101" ca="1">IF(INDIRECT("分析依頼!$BF"&amp;AA101)="","",INDIRECT("分析依頼!$BF"&amp;AA101))</f>
        <v/>
      </c>
      <c r="O101" s="796"/>
      <c r="P101" s="795" t="str" cm="1">
        <f t="array" aca="1" ref="P101" ca="1">IF(INDIRECT("分析依頼!$AZ"&amp;AA101)="","",INDIRECT("分析依頼!$AZ"&amp;AA101))</f>
        <v/>
      </c>
      <c r="Q101" s="796"/>
      <c r="R101" s="797" t="str" cm="1">
        <f t="array" aca="1" ref="R101" ca="1">IF(INDIRECT("分析依頼!$AL"&amp;AA101)="","",INDIRECT("分析依頼!$AL"&amp;AA101))&amp;IF(INDIRECT("分析依頼!$AO"&amp;AA101)="","",INDIRECT("分析依頼!$AO"&amp;AA101))&amp;IF(INDIRECT("分析依頼!$AS"&amp;AA101)="","",INDIRECT("分析依頼!$AS"&amp;AA101))</f>
        <v/>
      </c>
      <c r="S101" s="797"/>
      <c r="T101" s="797"/>
      <c r="U101" s="797"/>
      <c r="V101" s="797"/>
      <c r="W101" s="797"/>
      <c r="X101" s="797"/>
      <c r="Y101" s="798"/>
      <c r="Z101" s="289"/>
      <c r="AA101" s="375">
        <f t="shared" si="1"/>
        <v>409</v>
      </c>
      <c r="AB101" s="290"/>
      <c r="AC101" s="290"/>
      <c r="AD101" s="290"/>
      <c r="AE101" s="290"/>
      <c r="AF101" s="290"/>
      <c r="AG101" s="290"/>
      <c r="AH101" s="290"/>
      <c r="AI101" s="290"/>
      <c r="AJ101" s="291"/>
      <c r="AK101" s="291"/>
      <c r="AL101" s="292"/>
      <c r="AM101" s="292"/>
      <c r="AN101" s="293"/>
      <c r="AO101" s="293"/>
      <c r="AP101" s="293"/>
      <c r="AQ101" s="293"/>
      <c r="AR101" s="293"/>
      <c r="AS101" s="293"/>
      <c r="AV101" s="163"/>
      <c r="AW101" s="163"/>
      <c r="AX101" s="163"/>
      <c r="AY101" s="163"/>
      <c r="AZ101" s="163"/>
      <c r="BA101" s="163"/>
      <c r="BB101" s="163"/>
      <c r="BC101" s="163"/>
      <c r="BD101" s="163"/>
      <c r="BE101" s="163"/>
      <c r="BF101" s="163"/>
      <c r="BG101" s="163"/>
      <c r="BH101" s="163"/>
      <c r="BI101" s="163"/>
    </row>
    <row r="102" spans="6:77" ht="24" customHeight="1" x14ac:dyDescent="0.45">
      <c r="F102" s="763">
        <v>10</v>
      </c>
      <c r="G102" s="765" t="str" cm="1">
        <f t="array" aca="1" ref="G102" ca="1">IF(INDIRECT("分析依頼!$L"&amp;AA102)="","",INDIRECT("分析依頼!$L"&amp;AA102))</f>
        <v/>
      </c>
      <c r="H102" s="765"/>
      <c r="I102" s="765"/>
      <c r="J102" s="765"/>
      <c r="K102" s="765"/>
      <c r="L102" s="765"/>
      <c r="M102" s="765"/>
      <c r="N102" s="766" t="str" cm="1">
        <f t="array" aca="1" ref="N102" ca="1">IF(INDIRECT("分析依頼!$R"&amp;AA102)="","",INDIRECT("分析依頼!$R"&amp;AA102))</f>
        <v/>
      </c>
      <c r="O102" s="766"/>
      <c r="P102" s="767" t="str" cm="1">
        <f t="array" aca="1" ref="P102" ca="1">IF(INDIRECT("分析依頼!$AW"&amp;AA102)="","",INDIRECT("分析依頼!$AW"&amp;AA102))</f>
        <v/>
      </c>
      <c r="Q102" s="767"/>
      <c r="R102" s="768" t="str" cm="1">
        <f t="array" aca="1" ref="R102" ca="1">IF(INDIRECT("分析依頼!$AA"&amp;AA102)="","",INDIRECT("分析依頼!$AA"&amp;AA102))&amp;IF(INDIRECT("分析依頼!$AD"&amp;AA102)="","",INDIRECT("分析依頼!$AD"&amp;AA102))&amp;IF(INDIRECT("分析依頼!$AH"&amp;AA102)="","",INDIRECT("分析依頼!$AH"&amp;AA102))</f>
        <v/>
      </c>
      <c r="S102" s="768"/>
      <c r="T102" s="768"/>
      <c r="U102" s="768"/>
      <c r="V102" s="768"/>
      <c r="W102" s="768"/>
      <c r="X102" s="768"/>
      <c r="Y102" s="769"/>
      <c r="Z102" s="289"/>
      <c r="AA102" s="375">
        <f t="shared" si="1"/>
        <v>410</v>
      </c>
      <c r="AB102" s="292"/>
      <c r="AC102" s="292"/>
      <c r="AD102" s="292"/>
      <c r="AE102" s="292"/>
      <c r="AF102" s="292"/>
      <c r="AG102" s="292"/>
      <c r="AH102" s="292"/>
      <c r="AI102" s="292"/>
      <c r="AJ102" s="292"/>
      <c r="AK102" s="292"/>
      <c r="AL102" s="292"/>
      <c r="AM102" s="292"/>
      <c r="AN102" s="293"/>
      <c r="AO102" s="293"/>
      <c r="AP102" s="293"/>
      <c r="AQ102" s="293"/>
      <c r="AR102" s="293"/>
      <c r="AS102" s="293"/>
      <c r="AT102" s="292"/>
      <c r="AU102" s="292"/>
      <c r="AV102" s="270"/>
      <c r="AW102" s="270"/>
      <c r="AX102" s="270"/>
      <c r="AY102" s="270"/>
      <c r="AZ102" s="163"/>
      <c r="BA102" s="163"/>
      <c r="BB102" s="163"/>
      <c r="BC102" s="163"/>
      <c r="BD102" s="163"/>
      <c r="BE102" s="163"/>
      <c r="BF102" s="163"/>
      <c r="BG102" s="163"/>
      <c r="BH102" s="163"/>
      <c r="BI102" s="163"/>
    </row>
    <row r="103" spans="6:77" ht="24" customHeight="1" x14ac:dyDescent="0.45">
      <c r="F103" s="777"/>
      <c r="G103" s="778" t="str" cm="1">
        <f t="array" aca="1" ref="G103" ca="1">IF(INDIRECT("分析依頼!$T"&amp;AA103)="","",INDIRECT("分析依頼!$T"&amp;AA103))</f>
        <v/>
      </c>
      <c r="H103" s="779"/>
      <c r="I103" s="779"/>
      <c r="J103" s="779"/>
      <c r="K103" s="779"/>
      <c r="L103" s="779"/>
      <c r="M103" s="780"/>
      <c r="N103" s="781" t="str" cm="1">
        <f t="array" aca="1" ref="N103" ca="1">IF(INDIRECT("分析依頼!$BF"&amp;AA103)="","",INDIRECT("分析依頼!$BF"&amp;AA103))</f>
        <v/>
      </c>
      <c r="O103" s="782"/>
      <c r="P103" s="781" t="str" cm="1">
        <f t="array" aca="1" ref="P103" ca="1">IF(INDIRECT("分析依頼!$AZ"&amp;AA103)="","",INDIRECT("分析依頼!$AZ"&amp;AA103))</f>
        <v/>
      </c>
      <c r="Q103" s="782"/>
      <c r="R103" s="783" t="str" cm="1">
        <f t="array" aca="1" ref="R103" ca="1">IF(INDIRECT("分析依頼!$AL"&amp;AA103)="","",INDIRECT("分析依頼!$AL"&amp;AA103))&amp;IF(INDIRECT("分析依頼!$AO"&amp;AA103)="","",INDIRECT("分析依頼!$AO"&amp;AA103))&amp;IF(INDIRECT("分析依頼!$AS"&amp;AA103)="","",INDIRECT("分析依頼!$AS"&amp;AA103))</f>
        <v/>
      </c>
      <c r="S103" s="783"/>
      <c r="T103" s="783"/>
      <c r="U103" s="783"/>
      <c r="V103" s="783"/>
      <c r="W103" s="783"/>
      <c r="X103" s="783"/>
      <c r="Y103" s="784"/>
      <c r="Z103" s="289"/>
      <c r="AA103" s="375">
        <f t="shared" si="1"/>
        <v>410</v>
      </c>
      <c r="AB103" s="290"/>
      <c r="AC103" s="290"/>
      <c r="AD103" s="290"/>
      <c r="AE103" s="290"/>
      <c r="AF103" s="290"/>
      <c r="AG103" s="290"/>
      <c r="AH103" s="290"/>
      <c r="AI103" s="290"/>
      <c r="AJ103" s="291"/>
      <c r="AK103" s="291"/>
      <c r="AL103" s="292"/>
      <c r="AM103" s="292"/>
      <c r="AN103" s="293"/>
      <c r="AO103" s="293"/>
      <c r="AP103" s="293"/>
      <c r="AQ103" s="293"/>
      <c r="AR103" s="293"/>
      <c r="AS103" s="293"/>
      <c r="AT103" s="292"/>
      <c r="AU103" s="292"/>
      <c r="AV103" s="270"/>
      <c r="AW103" s="270"/>
      <c r="AX103" s="270"/>
      <c r="AY103" s="270"/>
      <c r="AZ103" s="163"/>
      <c r="BA103" s="163"/>
      <c r="BB103" s="163"/>
      <c r="BC103" s="163"/>
      <c r="BD103" s="163"/>
      <c r="BE103" s="163"/>
      <c r="BF103" s="163"/>
      <c r="BG103" s="163"/>
      <c r="BH103" s="163"/>
      <c r="BI103" s="163"/>
    </row>
    <row r="104" spans="6:77" ht="24" customHeight="1" x14ac:dyDescent="0.45">
      <c r="F104" s="785">
        <v>11</v>
      </c>
      <c r="G104" s="787" t="str" cm="1">
        <f t="array" aca="1" ref="G104" ca="1">IF(INDIRECT("分析依頼!$L"&amp;AA104)="","",INDIRECT("分析依頼!$L"&amp;AA104))</f>
        <v/>
      </c>
      <c r="H104" s="787"/>
      <c r="I104" s="787"/>
      <c r="J104" s="787"/>
      <c r="K104" s="787"/>
      <c r="L104" s="787"/>
      <c r="M104" s="787"/>
      <c r="N104" s="788" t="str" cm="1">
        <f t="array" aca="1" ref="N104" ca="1">IF(INDIRECT("分析依頼!$R"&amp;AA104)="","",INDIRECT("分析依頼!$R"&amp;AA104))</f>
        <v/>
      </c>
      <c r="O104" s="788"/>
      <c r="P104" s="789" t="str" cm="1">
        <f t="array" aca="1" ref="P104" ca="1">IF(INDIRECT("分析依頼!$AW"&amp;AA104)="","",INDIRECT("分析依頼!$AW"&amp;AA104))</f>
        <v/>
      </c>
      <c r="Q104" s="789"/>
      <c r="R104" s="790" t="str" cm="1">
        <f t="array" aca="1" ref="R104" ca="1">IF(INDIRECT("分析依頼!$AA"&amp;AA104)="","",INDIRECT("分析依頼!$AA"&amp;AA104))&amp;IF(INDIRECT("分析依頼!$AD"&amp;AA104)="","",INDIRECT("分析依頼!$AD"&amp;AA104))&amp;IF(INDIRECT("分析依頼!$AH"&amp;AA104)="","",INDIRECT("分析依頼!$AH"&amp;AA104))</f>
        <v/>
      </c>
      <c r="S104" s="790"/>
      <c r="T104" s="790"/>
      <c r="U104" s="790"/>
      <c r="V104" s="790"/>
      <c r="W104" s="790"/>
      <c r="X104" s="790"/>
      <c r="Y104" s="791"/>
      <c r="Z104" s="289"/>
      <c r="AA104" s="375">
        <f t="shared" si="1"/>
        <v>411</v>
      </c>
      <c r="AB104" s="292"/>
      <c r="AC104" s="292"/>
      <c r="AD104" s="292"/>
      <c r="AE104" s="292"/>
      <c r="AF104" s="292"/>
      <c r="AG104" s="292"/>
      <c r="AH104" s="292"/>
      <c r="AI104" s="292"/>
      <c r="AJ104" s="292"/>
      <c r="AK104" s="292"/>
      <c r="AL104" s="292"/>
      <c r="AM104" s="292"/>
      <c r="AN104" s="293"/>
      <c r="AO104" s="293"/>
      <c r="AP104" s="293"/>
      <c r="AQ104" s="293"/>
      <c r="AR104" s="293"/>
      <c r="AS104" s="293"/>
      <c r="AT104" s="292"/>
      <c r="AU104" s="292"/>
      <c r="AV104" s="270"/>
      <c r="AW104" s="270"/>
      <c r="AX104" s="270"/>
      <c r="AY104" s="270"/>
      <c r="AZ104" s="163"/>
      <c r="BA104" s="163"/>
      <c r="BB104" s="163"/>
      <c r="BC104" s="163"/>
      <c r="BD104" s="163"/>
      <c r="BE104" s="163"/>
      <c r="BF104" s="163"/>
      <c r="BG104" s="163"/>
      <c r="BH104" s="163"/>
      <c r="BI104" s="163"/>
    </row>
    <row r="105" spans="6:77" ht="24" customHeight="1" x14ac:dyDescent="0.45">
      <c r="F105" s="786"/>
      <c r="G105" s="792" t="str" cm="1">
        <f t="array" aca="1" ref="G105" ca="1">IF(INDIRECT("分析依頼!$T"&amp;AA105)="","",INDIRECT("分析依頼!$T"&amp;AA105))</f>
        <v/>
      </c>
      <c r="H105" s="793"/>
      <c r="I105" s="793"/>
      <c r="J105" s="793"/>
      <c r="K105" s="793"/>
      <c r="L105" s="793"/>
      <c r="M105" s="794"/>
      <c r="N105" s="795" t="str" cm="1">
        <f t="array" aca="1" ref="N105" ca="1">IF(INDIRECT("分析依頼!$BF"&amp;AA105)="","",INDIRECT("分析依頼!$BF"&amp;AA105))</f>
        <v/>
      </c>
      <c r="O105" s="796"/>
      <c r="P105" s="795" t="str" cm="1">
        <f t="array" aca="1" ref="P105" ca="1">IF(INDIRECT("分析依頼!$AZ"&amp;AA105)="","",INDIRECT("分析依頼!$AZ"&amp;AA105))</f>
        <v/>
      </c>
      <c r="Q105" s="796"/>
      <c r="R105" s="797" t="str" cm="1">
        <f t="array" aca="1" ref="R105" ca="1">IF(INDIRECT("分析依頼!$AL"&amp;AA105)="","",INDIRECT("分析依頼!$AL"&amp;AA105))&amp;IF(INDIRECT("分析依頼!$AO"&amp;AA105)="","",INDIRECT("分析依頼!$AO"&amp;AA105))&amp;IF(INDIRECT("分析依頼!$AS"&amp;AA105)="","",INDIRECT("分析依頼!$AS"&amp;AA105))</f>
        <v/>
      </c>
      <c r="S105" s="797"/>
      <c r="T105" s="797"/>
      <c r="U105" s="797"/>
      <c r="V105" s="797"/>
      <c r="W105" s="797"/>
      <c r="X105" s="797"/>
      <c r="Y105" s="798"/>
      <c r="Z105" s="289"/>
      <c r="AA105" s="375">
        <f t="shared" si="1"/>
        <v>411</v>
      </c>
      <c r="AB105" s="290"/>
      <c r="AC105" s="290"/>
      <c r="AD105" s="290"/>
      <c r="AE105" s="290"/>
      <c r="AF105" s="290"/>
      <c r="AG105" s="290"/>
      <c r="AH105" s="290"/>
      <c r="AI105" s="290"/>
      <c r="AJ105" s="291"/>
      <c r="AK105" s="291"/>
      <c r="AL105" s="292"/>
      <c r="AM105" s="292"/>
      <c r="AN105" s="293"/>
      <c r="AO105" s="293"/>
      <c r="AP105" s="293"/>
      <c r="AQ105" s="293"/>
      <c r="AR105" s="293"/>
      <c r="AS105" s="293"/>
      <c r="AT105" s="292"/>
      <c r="AU105" s="292"/>
      <c r="AV105" s="270"/>
      <c r="AW105" s="270"/>
      <c r="AX105" s="270"/>
      <c r="AY105" s="270"/>
      <c r="AZ105" s="163"/>
      <c r="BA105" s="163"/>
      <c r="BB105" s="163"/>
      <c r="BC105" s="163"/>
      <c r="BD105" s="163"/>
      <c r="BE105" s="163"/>
      <c r="BF105" s="163"/>
      <c r="BG105" s="163"/>
      <c r="BH105" s="163"/>
      <c r="BI105" s="163"/>
    </row>
    <row r="106" spans="6:77" ht="24" customHeight="1" x14ac:dyDescent="0.45">
      <c r="F106" s="763">
        <v>12</v>
      </c>
      <c r="G106" s="765" t="str" cm="1">
        <f t="array" aca="1" ref="G106" ca="1">IF(INDIRECT("分析依頼!$L"&amp;AA106)="","",INDIRECT("分析依頼!$L"&amp;AA106))</f>
        <v/>
      </c>
      <c r="H106" s="765"/>
      <c r="I106" s="765"/>
      <c r="J106" s="765"/>
      <c r="K106" s="765"/>
      <c r="L106" s="765"/>
      <c r="M106" s="765"/>
      <c r="N106" s="766" t="str" cm="1">
        <f t="array" aca="1" ref="N106" ca="1">IF(INDIRECT("分析依頼!$R"&amp;AA106)="","",INDIRECT("分析依頼!$R"&amp;AA106))</f>
        <v/>
      </c>
      <c r="O106" s="766"/>
      <c r="P106" s="767" t="str" cm="1">
        <f t="array" aca="1" ref="P106" ca="1">IF(INDIRECT("分析依頼!$AW"&amp;AA106)="","",INDIRECT("分析依頼!$AW"&amp;AA106))</f>
        <v/>
      </c>
      <c r="Q106" s="767"/>
      <c r="R106" s="768" t="str" cm="1">
        <f t="array" aca="1" ref="R106" ca="1">IF(INDIRECT("分析依頼!$AA"&amp;AA106)="","",INDIRECT("分析依頼!$AA"&amp;AA106))&amp;IF(INDIRECT("分析依頼!$AD"&amp;AA106)="","",INDIRECT("分析依頼!$AD"&amp;AA106))&amp;IF(INDIRECT("分析依頼!$AH"&amp;AA106)="","",INDIRECT("分析依頼!$AH"&amp;AA106))</f>
        <v/>
      </c>
      <c r="S106" s="768"/>
      <c r="T106" s="768"/>
      <c r="U106" s="768"/>
      <c r="V106" s="768"/>
      <c r="W106" s="768"/>
      <c r="X106" s="768"/>
      <c r="Y106" s="769"/>
      <c r="Z106" s="289"/>
      <c r="AA106" s="375">
        <f t="shared" si="1"/>
        <v>412</v>
      </c>
      <c r="AB106" s="292"/>
      <c r="AC106" s="292"/>
      <c r="AD106" s="292"/>
      <c r="AE106" s="292"/>
      <c r="AF106" s="292"/>
      <c r="AG106" s="292"/>
      <c r="AH106" s="292"/>
      <c r="AI106" s="292"/>
      <c r="AJ106" s="292"/>
      <c r="AK106" s="292"/>
      <c r="AL106" s="292"/>
      <c r="AM106" s="292"/>
      <c r="AN106" s="293"/>
      <c r="AO106" s="293"/>
      <c r="AP106" s="293"/>
      <c r="AQ106" s="293"/>
      <c r="AR106" s="293"/>
      <c r="AS106" s="293"/>
      <c r="AT106" s="292"/>
      <c r="AU106" s="292"/>
      <c r="AV106" s="270"/>
      <c r="AW106" s="270"/>
      <c r="AX106" s="270"/>
      <c r="AY106" s="270"/>
      <c r="AZ106" s="163"/>
      <c r="BA106" s="163"/>
      <c r="BB106" s="163"/>
      <c r="BC106" s="163"/>
      <c r="BD106" s="163"/>
      <c r="BE106" s="163"/>
      <c r="BF106" s="163"/>
      <c r="BG106" s="163"/>
      <c r="BH106" s="163"/>
      <c r="BI106" s="163"/>
    </row>
    <row r="107" spans="6:77" ht="24" customHeight="1" x14ac:dyDescent="0.45">
      <c r="F107" s="777"/>
      <c r="G107" s="778" t="str" cm="1">
        <f t="array" aca="1" ref="G107" ca="1">IF(INDIRECT("分析依頼!$T"&amp;AA107)="","",INDIRECT("分析依頼!$T"&amp;AA107))</f>
        <v/>
      </c>
      <c r="H107" s="779"/>
      <c r="I107" s="779"/>
      <c r="J107" s="779"/>
      <c r="K107" s="779"/>
      <c r="L107" s="779"/>
      <c r="M107" s="780"/>
      <c r="N107" s="781" t="str" cm="1">
        <f t="array" aca="1" ref="N107" ca="1">IF(INDIRECT("分析依頼!$BF"&amp;AA107)="","",INDIRECT("分析依頼!$BF"&amp;AA107))</f>
        <v/>
      </c>
      <c r="O107" s="782"/>
      <c r="P107" s="781" t="str" cm="1">
        <f t="array" aca="1" ref="P107" ca="1">IF(INDIRECT("分析依頼!$AZ"&amp;AA107)="","",INDIRECT("分析依頼!$AZ"&amp;AA107))</f>
        <v/>
      </c>
      <c r="Q107" s="782"/>
      <c r="R107" s="783" t="str" cm="1">
        <f t="array" aca="1" ref="R107" ca="1">IF(INDIRECT("分析依頼!$AL"&amp;AA107)="","",INDIRECT("分析依頼!$AL"&amp;AA107))&amp;IF(INDIRECT("分析依頼!$AO"&amp;AA107)="","",INDIRECT("分析依頼!$AO"&amp;AA107))&amp;IF(INDIRECT("分析依頼!$AS"&amp;AA107)="","",INDIRECT("分析依頼!$AS"&amp;AA107))</f>
        <v/>
      </c>
      <c r="S107" s="783"/>
      <c r="T107" s="783"/>
      <c r="U107" s="783"/>
      <c r="V107" s="783"/>
      <c r="W107" s="783"/>
      <c r="X107" s="783"/>
      <c r="Y107" s="784"/>
      <c r="Z107" s="289"/>
      <c r="AA107" s="375">
        <f t="shared" si="1"/>
        <v>412</v>
      </c>
      <c r="AB107" s="290"/>
      <c r="AC107" s="290"/>
      <c r="AD107" s="290"/>
      <c r="AE107" s="290"/>
      <c r="AF107" s="290"/>
      <c r="AG107" s="290"/>
      <c r="AH107" s="290"/>
      <c r="AI107" s="290"/>
      <c r="AJ107" s="291"/>
      <c r="AK107" s="291"/>
      <c r="AL107" s="292"/>
      <c r="AM107" s="292"/>
      <c r="AN107" s="293"/>
      <c r="AO107" s="293"/>
      <c r="AP107" s="293"/>
      <c r="AQ107" s="293"/>
      <c r="AR107" s="293"/>
      <c r="AS107" s="293"/>
      <c r="AT107" s="292"/>
      <c r="AU107" s="292"/>
      <c r="AV107" s="270"/>
      <c r="AW107" s="270"/>
      <c r="AX107" s="270"/>
      <c r="AY107" s="270"/>
      <c r="AZ107" s="163"/>
      <c r="BA107" s="163"/>
      <c r="BB107" s="163"/>
      <c r="BC107" s="163"/>
      <c r="BD107" s="163"/>
      <c r="BE107" s="163"/>
      <c r="BF107" s="163"/>
      <c r="BG107" s="163"/>
      <c r="BH107" s="163"/>
      <c r="BI107" s="163"/>
    </row>
    <row r="108" spans="6:77" ht="24" customHeight="1" x14ac:dyDescent="0.45">
      <c r="F108" s="785">
        <v>13</v>
      </c>
      <c r="G108" s="787" t="str" cm="1">
        <f t="array" aca="1" ref="G108" ca="1">IF(INDIRECT("分析依頼!$L"&amp;AA108)="","",INDIRECT("分析依頼!$L"&amp;AA108))</f>
        <v/>
      </c>
      <c r="H108" s="787"/>
      <c r="I108" s="787"/>
      <c r="J108" s="787"/>
      <c r="K108" s="787"/>
      <c r="L108" s="787"/>
      <c r="M108" s="787"/>
      <c r="N108" s="788" t="str" cm="1">
        <f t="array" aca="1" ref="N108" ca="1">IF(INDIRECT("分析依頼!$R"&amp;AA108)="","",INDIRECT("分析依頼!$R"&amp;AA108))</f>
        <v/>
      </c>
      <c r="O108" s="788"/>
      <c r="P108" s="789" t="str" cm="1">
        <f t="array" aca="1" ref="P108" ca="1">IF(INDIRECT("分析依頼!$AW"&amp;AA108)="","",INDIRECT("分析依頼!$AW"&amp;AA108))</f>
        <v/>
      </c>
      <c r="Q108" s="789"/>
      <c r="R108" s="790" t="str" cm="1">
        <f t="array" aca="1" ref="R108" ca="1">IF(INDIRECT("分析依頼!$AA"&amp;AA108)="","",INDIRECT("分析依頼!$AA"&amp;AA108))&amp;IF(INDIRECT("分析依頼!$AD"&amp;AA108)="","",INDIRECT("分析依頼!$AD"&amp;AA108))&amp;IF(INDIRECT("分析依頼!$AH"&amp;AA108)="","",INDIRECT("分析依頼!$AH"&amp;AA108))</f>
        <v/>
      </c>
      <c r="S108" s="790"/>
      <c r="T108" s="790"/>
      <c r="U108" s="790"/>
      <c r="V108" s="790"/>
      <c r="W108" s="790"/>
      <c r="X108" s="790"/>
      <c r="Y108" s="791"/>
      <c r="Z108" s="289"/>
      <c r="AA108" s="375">
        <f t="shared" si="1"/>
        <v>413</v>
      </c>
      <c r="AB108" s="292"/>
      <c r="AC108" s="292"/>
      <c r="AD108" s="292"/>
      <c r="AE108" s="292"/>
      <c r="AF108" s="292"/>
      <c r="AG108" s="292"/>
      <c r="AH108" s="292"/>
      <c r="AI108" s="292"/>
      <c r="AJ108" s="292"/>
      <c r="AK108" s="292"/>
      <c r="AL108" s="292"/>
      <c r="AM108" s="292"/>
      <c r="AN108" s="293"/>
      <c r="AO108" s="293"/>
      <c r="AP108" s="293"/>
      <c r="AQ108" s="293"/>
      <c r="AR108" s="293"/>
      <c r="AS108" s="293"/>
      <c r="AV108" s="163"/>
      <c r="AW108" s="163"/>
      <c r="AX108" s="163"/>
      <c r="AY108" s="163"/>
      <c r="AZ108" s="163"/>
      <c r="BA108" s="163"/>
      <c r="BB108" s="163"/>
      <c r="BC108" s="163"/>
      <c r="BD108" s="163"/>
      <c r="BE108" s="163"/>
      <c r="BF108" s="163"/>
      <c r="BG108" s="163"/>
      <c r="BH108" s="163"/>
      <c r="BI108" s="163"/>
    </row>
    <row r="109" spans="6:77" ht="24" customHeight="1" x14ac:dyDescent="0.45">
      <c r="F109" s="786"/>
      <c r="G109" s="792" t="str" cm="1">
        <f t="array" aca="1" ref="G109" ca="1">IF(INDIRECT("分析依頼!$T"&amp;AA109)="","",INDIRECT("分析依頼!$T"&amp;AA109))</f>
        <v/>
      </c>
      <c r="H109" s="793"/>
      <c r="I109" s="793"/>
      <c r="J109" s="793"/>
      <c r="K109" s="793"/>
      <c r="L109" s="793"/>
      <c r="M109" s="794"/>
      <c r="N109" s="795" t="str" cm="1">
        <f t="array" aca="1" ref="N109" ca="1">IF(INDIRECT("分析依頼!$BF"&amp;AA109)="","",INDIRECT("分析依頼!$BF"&amp;AA109))</f>
        <v/>
      </c>
      <c r="O109" s="796"/>
      <c r="P109" s="795" t="str" cm="1">
        <f t="array" aca="1" ref="P109" ca="1">IF(INDIRECT("分析依頼!$AZ"&amp;AA109)="","",INDIRECT("分析依頼!$AZ"&amp;AA109))</f>
        <v/>
      </c>
      <c r="Q109" s="796"/>
      <c r="R109" s="797" t="str" cm="1">
        <f t="array" aca="1" ref="R109" ca="1">IF(INDIRECT("分析依頼!$AL"&amp;AA109)="","",INDIRECT("分析依頼!$AL"&amp;AA109))&amp;IF(INDIRECT("分析依頼!$AO"&amp;AA109)="","",INDIRECT("分析依頼!$AO"&amp;AA109))&amp;IF(INDIRECT("分析依頼!$AS"&amp;AA109)="","",INDIRECT("分析依頼!$AS"&amp;AA109))</f>
        <v/>
      </c>
      <c r="S109" s="797"/>
      <c r="T109" s="797"/>
      <c r="U109" s="797"/>
      <c r="V109" s="797"/>
      <c r="W109" s="797"/>
      <c r="X109" s="797"/>
      <c r="Y109" s="798"/>
      <c r="Z109" s="289"/>
      <c r="AA109" s="375">
        <f t="shared" si="1"/>
        <v>413</v>
      </c>
      <c r="AB109" s="290"/>
      <c r="AC109" s="290"/>
      <c r="AD109" s="290"/>
      <c r="AE109" s="290"/>
      <c r="AF109" s="290"/>
      <c r="AG109" s="290"/>
      <c r="AH109" s="290"/>
      <c r="AI109" s="290"/>
      <c r="AJ109" s="291"/>
      <c r="AK109" s="291"/>
      <c r="AL109" s="292"/>
      <c r="AM109" s="292"/>
      <c r="AN109" s="293"/>
      <c r="AO109" s="293"/>
      <c r="AP109" s="293"/>
      <c r="AQ109" s="293"/>
      <c r="AR109" s="293"/>
      <c r="AS109" s="293"/>
      <c r="AV109" s="163"/>
      <c r="AW109" s="163"/>
      <c r="AX109" s="163"/>
      <c r="AY109" s="163"/>
      <c r="AZ109" s="163"/>
      <c r="BA109" s="163"/>
      <c r="BB109" s="163"/>
      <c r="BC109" s="163"/>
      <c r="BD109" s="163"/>
      <c r="BE109" s="163"/>
      <c r="BF109" s="163"/>
      <c r="BG109" s="163"/>
      <c r="BH109" s="163"/>
      <c r="BI109" s="163"/>
      <c r="BY109" s="163"/>
    </row>
    <row r="110" spans="6:77" ht="24" customHeight="1" x14ac:dyDescent="0.45">
      <c r="F110" s="763">
        <v>14</v>
      </c>
      <c r="G110" s="765" t="str" cm="1">
        <f t="array" aca="1" ref="G110" ca="1">IF(INDIRECT("分析依頼!$L"&amp;AA110)="","",INDIRECT("分析依頼!$L"&amp;AA110))</f>
        <v/>
      </c>
      <c r="H110" s="765"/>
      <c r="I110" s="765"/>
      <c r="J110" s="765"/>
      <c r="K110" s="765"/>
      <c r="L110" s="765"/>
      <c r="M110" s="765"/>
      <c r="N110" s="766" t="str" cm="1">
        <f t="array" aca="1" ref="N110" ca="1">IF(INDIRECT("分析依頼!$R"&amp;AA110)="","",INDIRECT("分析依頼!$R"&amp;AA110))</f>
        <v/>
      </c>
      <c r="O110" s="766"/>
      <c r="P110" s="767" t="str" cm="1">
        <f t="array" aca="1" ref="P110" ca="1">IF(INDIRECT("分析依頼!$AW"&amp;AA110)="","",INDIRECT("分析依頼!$AW"&amp;AA110))</f>
        <v/>
      </c>
      <c r="Q110" s="767"/>
      <c r="R110" s="768" t="str" cm="1">
        <f t="array" aca="1" ref="R110" ca="1">IF(INDIRECT("分析依頼!$AA"&amp;AA110)="","",INDIRECT("分析依頼!$AA"&amp;AA110))&amp;IF(INDIRECT("分析依頼!$AD"&amp;AA110)="","",INDIRECT("分析依頼!$AD"&amp;AA110))&amp;IF(INDIRECT("分析依頼!$AH"&amp;AA110)="","",INDIRECT("分析依頼!$AH"&amp;AA110))</f>
        <v/>
      </c>
      <c r="S110" s="768"/>
      <c r="T110" s="768"/>
      <c r="U110" s="768"/>
      <c r="V110" s="768"/>
      <c r="W110" s="768"/>
      <c r="X110" s="768"/>
      <c r="Y110" s="769"/>
      <c r="Z110" s="289"/>
      <c r="AA110" s="375">
        <f t="shared" si="1"/>
        <v>414</v>
      </c>
      <c r="AB110" s="310"/>
      <c r="AC110" s="310"/>
      <c r="AD110" s="310"/>
      <c r="AE110" s="310"/>
      <c r="AF110" s="310"/>
      <c r="AG110" s="310"/>
      <c r="AH110" s="310"/>
      <c r="AI110" s="310"/>
      <c r="AJ110" s="311"/>
      <c r="AK110" s="311"/>
      <c r="AL110" s="312"/>
      <c r="AM110" s="312"/>
      <c r="AN110" s="313"/>
      <c r="AO110" s="313"/>
      <c r="AP110" s="313"/>
      <c r="AQ110" s="313"/>
      <c r="AR110" s="313"/>
      <c r="AS110" s="313"/>
      <c r="AV110" s="163"/>
      <c r="AW110" s="163"/>
      <c r="AX110" s="163"/>
      <c r="AY110" s="163"/>
      <c r="AZ110" s="163"/>
      <c r="BA110" s="163"/>
      <c r="BB110" s="163"/>
      <c r="BC110" s="163"/>
      <c r="BD110" s="163"/>
      <c r="BE110" s="163"/>
      <c r="BF110" s="163"/>
      <c r="BG110" s="163"/>
      <c r="BH110" s="163"/>
      <c r="BI110" s="163"/>
      <c r="BY110" s="163"/>
    </row>
    <row r="111" spans="6:77" ht="24" customHeight="1" x14ac:dyDescent="0.45">
      <c r="F111" s="777"/>
      <c r="G111" s="778" t="str" cm="1">
        <f t="array" aca="1" ref="G111" ca="1">IF(INDIRECT("分析依頼!$T"&amp;AA111)="","",INDIRECT("分析依頼!$T"&amp;AA111))</f>
        <v/>
      </c>
      <c r="H111" s="779"/>
      <c r="I111" s="779"/>
      <c r="J111" s="779"/>
      <c r="K111" s="779"/>
      <c r="L111" s="779"/>
      <c r="M111" s="780"/>
      <c r="N111" s="781" t="str" cm="1">
        <f t="array" aca="1" ref="N111" ca="1">IF(INDIRECT("分析依頼!$BF"&amp;AA111)="","",INDIRECT("分析依頼!$BF"&amp;AA111))</f>
        <v/>
      </c>
      <c r="O111" s="782"/>
      <c r="P111" s="781" t="str" cm="1">
        <f t="array" aca="1" ref="P111" ca="1">IF(INDIRECT("分析依頼!$AZ"&amp;AA111)="","",INDIRECT("分析依頼!$AZ"&amp;AA111))</f>
        <v/>
      </c>
      <c r="Q111" s="782"/>
      <c r="R111" s="783" t="str" cm="1">
        <f t="array" aca="1" ref="R111" ca="1">IF(INDIRECT("分析依頼!$AL"&amp;AA111)="","",INDIRECT("分析依頼!$AL"&amp;AA111))&amp;IF(INDIRECT("分析依頼!$AO"&amp;AA111)="","",INDIRECT("分析依頼!$AO"&amp;AA111))&amp;IF(INDIRECT("分析依頼!$AS"&amp;AA111)="","",INDIRECT("分析依頼!$AS"&amp;AA111))</f>
        <v/>
      </c>
      <c r="S111" s="783"/>
      <c r="T111" s="783"/>
      <c r="U111" s="783"/>
      <c r="V111" s="783"/>
      <c r="W111" s="783"/>
      <c r="X111" s="783"/>
      <c r="Y111" s="784"/>
      <c r="Z111" s="289"/>
      <c r="AA111" s="375">
        <f t="shared" si="1"/>
        <v>414</v>
      </c>
      <c r="AB111" s="294"/>
      <c r="AC111" s="294"/>
      <c r="AD111" s="294"/>
      <c r="AE111" s="294"/>
      <c r="AT111" s="299"/>
      <c r="AU111" s="299"/>
      <c r="AV111" s="165"/>
      <c r="AW111" s="165"/>
      <c r="AX111" s="165"/>
      <c r="AY111" s="165"/>
      <c r="AZ111" s="165"/>
      <c r="BA111" s="165"/>
      <c r="BB111" s="165"/>
      <c r="BC111" s="165"/>
      <c r="BD111" s="165"/>
      <c r="BE111" s="165"/>
      <c r="BF111" s="165"/>
      <c r="BG111" s="165"/>
      <c r="BH111" s="165"/>
      <c r="BI111" s="163"/>
    </row>
    <row r="112" spans="6:77" ht="24" customHeight="1" x14ac:dyDescent="0.45">
      <c r="F112" s="785">
        <v>15</v>
      </c>
      <c r="G112" s="787" t="str" cm="1">
        <f t="array" aca="1" ref="G112" ca="1">IF(INDIRECT("分析依頼!$L"&amp;AA112)="","",INDIRECT("分析依頼!$L"&amp;AA112))</f>
        <v/>
      </c>
      <c r="H112" s="787"/>
      <c r="I112" s="787"/>
      <c r="J112" s="787"/>
      <c r="K112" s="787"/>
      <c r="L112" s="787"/>
      <c r="M112" s="787"/>
      <c r="N112" s="788" t="str" cm="1">
        <f t="array" aca="1" ref="N112" ca="1">IF(INDIRECT("分析依頼!$R"&amp;AA112)="","",INDIRECT("分析依頼!$R"&amp;AA112))</f>
        <v/>
      </c>
      <c r="O112" s="788"/>
      <c r="P112" s="789" t="str" cm="1">
        <f t="array" aca="1" ref="P112" ca="1">IF(INDIRECT("分析依頼!$AW"&amp;AA112)="","",INDIRECT("分析依頼!$AW"&amp;AA112))</f>
        <v/>
      </c>
      <c r="Q112" s="789"/>
      <c r="R112" s="790" t="str" cm="1">
        <f t="array" aca="1" ref="R112" ca="1">IF(INDIRECT("分析依頼!$AA"&amp;AA112)="","",INDIRECT("分析依頼!$AA"&amp;AA112))&amp;IF(INDIRECT("分析依頼!$AD"&amp;AA112)="","",INDIRECT("分析依頼!$AD"&amp;AA112))&amp;IF(INDIRECT("分析依頼!$AH"&amp;AA112)="","",INDIRECT("分析依頼!$AH"&amp;AA112))</f>
        <v/>
      </c>
      <c r="S112" s="790"/>
      <c r="T112" s="790"/>
      <c r="U112" s="790"/>
      <c r="V112" s="790"/>
      <c r="W112" s="790"/>
      <c r="X112" s="790"/>
      <c r="Y112" s="791"/>
      <c r="Z112" s="289"/>
      <c r="AA112" s="375">
        <f t="shared" si="1"/>
        <v>415</v>
      </c>
      <c r="AB112" s="294"/>
      <c r="AC112" s="294"/>
      <c r="AD112" s="294"/>
      <c r="AE112" s="294"/>
      <c r="AT112" s="299"/>
      <c r="AU112" s="299"/>
      <c r="AV112" s="165"/>
      <c r="AW112" s="165"/>
      <c r="AX112" s="165"/>
      <c r="AY112" s="165"/>
      <c r="AZ112" s="165"/>
      <c r="BA112" s="165"/>
      <c r="BB112" s="165"/>
      <c r="BC112" s="165"/>
      <c r="BD112" s="165"/>
      <c r="BE112" s="165"/>
      <c r="BF112" s="165"/>
      <c r="BG112" s="165"/>
      <c r="BH112" s="165"/>
      <c r="BI112" s="163"/>
    </row>
    <row r="113" spans="6:61" ht="24" customHeight="1" x14ac:dyDescent="0.45">
      <c r="F113" s="786"/>
      <c r="G113" s="792" t="str" cm="1">
        <f t="array" aca="1" ref="G113" ca="1">IF(INDIRECT("分析依頼!$T"&amp;AA113)="","",INDIRECT("分析依頼!$T"&amp;AA113))</f>
        <v/>
      </c>
      <c r="H113" s="793"/>
      <c r="I113" s="793"/>
      <c r="J113" s="793"/>
      <c r="K113" s="793"/>
      <c r="L113" s="793"/>
      <c r="M113" s="794"/>
      <c r="N113" s="795" t="str" cm="1">
        <f t="array" aca="1" ref="N113" ca="1">IF(INDIRECT("分析依頼!$BF"&amp;AA113)="","",INDIRECT("分析依頼!$BF"&amp;AA113))</f>
        <v/>
      </c>
      <c r="O113" s="796"/>
      <c r="P113" s="795" t="str" cm="1">
        <f t="array" aca="1" ref="P113" ca="1">IF(INDIRECT("分析依頼!$AZ"&amp;AA113)="","",INDIRECT("分析依頼!$AZ"&amp;AA113))</f>
        <v/>
      </c>
      <c r="Q113" s="796"/>
      <c r="R113" s="797" t="str" cm="1">
        <f t="array" aca="1" ref="R113" ca="1">IF(INDIRECT("分析依頼!$AL"&amp;AA113)="","",INDIRECT("分析依頼!$AL"&amp;AA113))&amp;IF(INDIRECT("分析依頼!$AO"&amp;AA113)="","",INDIRECT("分析依頼!$AO"&amp;AA113))&amp;IF(INDIRECT("分析依頼!$AS"&amp;AA113)="","",INDIRECT("分析依頼!$AS"&amp;AA113))</f>
        <v/>
      </c>
      <c r="S113" s="797"/>
      <c r="T113" s="797"/>
      <c r="U113" s="797"/>
      <c r="V113" s="797"/>
      <c r="W113" s="797"/>
      <c r="X113" s="797"/>
      <c r="Y113" s="798"/>
      <c r="Z113" s="289"/>
      <c r="AA113" s="375">
        <f t="shared" si="1"/>
        <v>415</v>
      </c>
      <c r="AB113" s="294"/>
      <c r="AC113" s="294"/>
      <c r="AD113" s="294"/>
      <c r="AE113" s="294"/>
      <c r="AT113" s="299"/>
      <c r="AU113" s="299"/>
      <c r="AV113" s="165"/>
      <c r="AW113" s="165"/>
      <c r="AX113" s="165"/>
      <c r="AY113" s="165"/>
      <c r="AZ113" s="165"/>
      <c r="BA113" s="165"/>
      <c r="BB113" s="165"/>
      <c r="BC113" s="165"/>
      <c r="BD113" s="165"/>
      <c r="BE113" s="165"/>
      <c r="BF113" s="165"/>
      <c r="BG113" s="165"/>
      <c r="BH113" s="165"/>
      <c r="BI113" s="163"/>
    </row>
    <row r="114" spans="6:61" ht="24" customHeight="1" x14ac:dyDescent="0.45">
      <c r="F114" s="763">
        <v>16</v>
      </c>
      <c r="G114" s="765" t="str" cm="1">
        <f t="array" aca="1" ref="G114" ca="1">IF(INDIRECT("分析依頼!$L"&amp;AA114)="","",INDIRECT("分析依頼!$L"&amp;AA114))</f>
        <v/>
      </c>
      <c r="H114" s="765"/>
      <c r="I114" s="765"/>
      <c r="J114" s="765"/>
      <c r="K114" s="765"/>
      <c r="L114" s="765"/>
      <c r="M114" s="765"/>
      <c r="N114" s="766" t="str" cm="1">
        <f t="array" aca="1" ref="N114" ca="1">IF(INDIRECT("分析依頼!$R"&amp;AA114)="","",INDIRECT("分析依頼!$R"&amp;AA114))</f>
        <v/>
      </c>
      <c r="O114" s="766"/>
      <c r="P114" s="767" t="str" cm="1">
        <f t="array" aca="1" ref="P114" ca="1">IF(INDIRECT("分析依頼!$AW"&amp;AA114)="","",INDIRECT("分析依頼!$AW"&amp;AA114))</f>
        <v/>
      </c>
      <c r="Q114" s="767"/>
      <c r="R114" s="768" t="str" cm="1">
        <f t="array" aca="1" ref="R114" ca="1">IF(INDIRECT("分析依頼!$AA"&amp;AA114)="","",INDIRECT("分析依頼!$AA"&amp;AA114))&amp;IF(INDIRECT("分析依頼!$AD"&amp;AA114)="","",INDIRECT("分析依頼!$AD"&amp;AA114))&amp;IF(INDIRECT("分析依頼!$AH"&amp;AA114)="","",INDIRECT("分析依頼!$AH"&amp;AA114))</f>
        <v/>
      </c>
      <c r="S114" s="768"/>
      <c r="T114" s="768"/>
      <c r="U114" s="768"/>
      <c r="V114" s="768"/>
      <c r="W114" s="768"/>
      <c r="X114" s="768"/>
      <c r="Y114" s="769"/>
      <c r="Z114" s="289"/>
      <c r="AA114" s="375">
        <f t="shared" si="1"/>
        <v>416</v>
      </c>
      <c r="AB114" s="294"/>
      <c r="AC114" s="294"/>
      <c r="AD114" s="294"/>
      <c r="AE114" s="294"/>
      <c r="AT114" s="299"/>
      <c r="AU114" s="299"/>
      <c r="AV114" s="165"/>
      <c r="AW114" s="165"/>
      <c r="AX114" s="165"/>
      <c r="AY114" s="165"/>
      <c r="AZ114" s="165"/>
      <c r="BA114" s="165"/>
      <c r="BB114" s="165"/>
      <c r="BC114" s="165"/>
      <c r="BD114" s="165"/>
      <c r="BE114" s="165"/>
      <c r="BF114" s="165"/>
      <c r="BG114" s="165"/>
      <c r="BH114" s="165"/>
      <c r="BI114" s="163"/>
    </row>
    <row r="115" spans="6:61" ht="24" customHeight="1" thickBot="1" x14ac:dyDescent="0.5">
      <c r="F115" s="764"/>
      <c r="G115" s="770" t="str" cm="1">
        <f t="array" aca="1" ref="G115" ca="1">IF(INDIRECT("分析依頼!$T"&amp;AA115)="","",INDIRECT("分析依頼!$T"&amp;AA115))</f>
        <v/>
      </c>
      <c r="H115" s="771"/>
      <c r="I115" s="771"/>
      <c r="J115" s="771"/>
      <c r="K115" s="771"/>
      <c r="L115" s="771"/>
      <c r="M115" s="772"/>
      <c r="N115" s="773" t="str" cm="1">
        <f t="array" aca="1" ref="N115" ca="1">IF(INDIRECT("分析依頼!$BF"&amp;AA115)="","",INDIRECT("分析依頼!$BF"&amp;AA115))</f>
        <v/>
      </c>
      <c r="O115" s="774"/>
      <c r="P115" s="773" t="str" cm="1">
        <f t="array" aca="1" ref="P115" ca="1">IF(INDIRECT("分析依頼!$AZ"&amp;AA115)="","",INDIRECT("分析依頼!$AZ"&amp;AA115))</f>
        <v/>
      </c>
      <c r="Q115" s="774"/>
      <c r="R115" s="775" t="str" cm="1">
        <f t="array" aca="1" ref="R115" ca="1">IF(INDIRECT("分析依頼!$AL"&amp;AA115)="","",INDIRECT("分析依頼!$AL"&amp;AA115))&amp;IF(INDIRECT("分析依頼!$AO"&amp;AA115)="","",INDIRECT("分析依頼!$AO"&amp;AA115))&amp;IF(INDIRECT("分析依頼!$AS"&amp;AA115)="","",INDIRECT("分析依頼!$AS"&amp;AA115))</f>
        <v/>
      </c>
      <c r="S115" s="775"/>
      <c r="T115" s="775"/>
      <c r="U115" s="775"/>
      <c r="V115" s="775"/>
      <c r="W115" s="775"/>
      <c r="X115" s="775"/>
      <c r="Y115" s="776"/>
      <c r="Z115" s="289"/>
      <c r="AA115" s="375">
        <f t="shared" si="1"/>
        <v>416</v>
      </c>
      <c r="AB115" s="294"/>
      <c r="AC115" s="294"/>
      <c r="AD115" s="294"/>
      <c r="AE115" s="294"/>
      <c r="AT115" s="299"/>
      <c r="AU115" s="299"/>
      <c r="AV115" s="165"/>
      <c r="AW115" s="165"/>
      <c r="AX115" s="165"/>
      <c r="AY115" s="165"/>
      <c r="AZ115" s="165"/>
      <c r="BA115" s="165"/>
      <c r="BB115" s="165"/>
      <c r="BC115" s="165"/>
      <c r="BD115" s="165"/>
      <c r="BE115" s="165"/>
      <c r="BF115" s="165"/>
      <c r="BG115" s="165"/>
      <c r="BH115" s="165"/>
      <c r="BI115" s="163"/>
    </row>
    <row r="116" spans="6:61" ht="9" customHeight="1" x14ac:dyDescent="0.45">
      <c r="F116" s="749" t="s">
        <v>632</v>
      </c>
      <c r="G116" s="749"/>
      <c r="H116" s="749"/>
      <c r="I116" s="749"/>
      <c r="Z116" s="298"/>
      <c r="AB116" s="294"/>
      <c r="AC116" s="294"/>
      <c r="AD116" s="294"/>
      <c r="AE116" s="294"/>
      <c r="AT116" s="299"/>
      <c r="AU116" s="299"/>
      <c r="AV116" s="165"/>
      <c r="AW116" s="165"/>
      <c r="AX116" s="165"/>
      <c r="AY116" s="165"/>
      <c r="AZ116" s="165"/>
      <c r="BA116" s="165"/>
      <c r="BB116" s="165"/>
      <c r="BC116" s="165"/>
      <c r="BD116" s="165"/>
      <c r="BE116" s="165"/>
      <c r="BF116" s="165"/>
      <c r="BG116" s="165"/>
      <c r="BH116" s="165"/>
      <c r="BI116" s="163"/>
    </row>
    <row r="117" spans="6:61" ht="9" customHeight="1" thickBot="1" x14ac:dyDescent="0.5">
      <c r="F117" s="750"/>
      <c r="G117" s="750"/>
      <c r="H117" s="750"/>
      <c r="I117" s="750"/>
      <c r="T117" s="271"/>
      <c r="U117" s="271"/>
      <c r="V117" s="271"/>
      <c r="Z117" s="300"/>
      <c r="AA117" s="300"/>
      <c r="AB117" s="300"/>
      <c r="AC117" s="300"/>
      <c r="AD117" s="294"/>
      <c r="AE117" s="294"/>
      <c r="AT117" s="299"/>
      <c r="AU117" s="299"/>
      <c r="AV117" s="165"/>
      <c r="AW117" s="165"/>
      <c r="AX117" s="165"/>
      <c r="AY117" s="165"/>
      <c r="AZ117" s="165"/>
      <c r="BA117" s="165"/>
      <c r="BB117" s="165"/>
      <c r="BC117" s="165"/>
      <c r="BD117" s="165"/>
      <c r="BE117" s="165"/>
      <c r="BF117" s="165"/>
      <c r="BG117" s="165"/>
      <c r="BH117" s="165"/>
      <c r="BI117" s="163"/>
    </row>
    <row r="118" spans="6:61" ht="13.5" customHeight="1" x14ac:dyDescent="0.45">
      <c r="F118" s="751" t="s">
        <v>629</v>
      </c>
      <c r="G118" s="753" t="s">
        <v>601</v>
      </c>
      <c r="H118" s="754"/>
      <c r="I118" s="754"/>
      <c r="J118" s="754"/>
      <c r="K118" s="754"/>
      <c r="L118" s="754"/>
      <c r="M118" s="755"/>
      <c r="N118" s="756" t="s">
        <v>439</v>
      </c>
      <c r="O118" s="756"/>
      <c r="P118" s="756" t="s">
        <v>595</v>
      </c>
      <c r="Q118" s="753"/>
      <c r="R118" s="757" t="s">
        <v>630</v>
      </c>
      <c r="S118" s="758"/>
      <c r="T118" s="754" t="s">
        <v>599</v>
      </c>
      <c r="U118" s="754"/>
      <c r="V118" s="754"/>
      <c r="W118" s="754"/>
      <c r="X118" s="754"/>
      <c r="Y118" s="759"/>
      <c r="Z118" s="300"/>
      <c r="AA118" s="300"/>
      <c r="AB118" s="300"/>
      <c r="AC118" s="300"/>
      <c r="AD118" s="294"/>
      <c r="AE118" s="294"/>
      <c r="AN118" s="271"/>
      <c r="AO118" s="271"/>
      <c r="AP118" s="271"/>
      <c r="AT118" s="309"/>
      <c r="AU118" s="309"/>
      <c r="AV118" s="269"/>
      <c r="AW118" s="269"/>
      <c r="AX118" s="269"/>
      <c r="AY118" s="269"/>
      <c r="AZ118" s="269"/>
      <c r="BA118" s="269"/>
      <c r="BB118" s="269"/>
      <c r="BC118" s="269"/>
      <c r="BD118" s="269"/>
      <c r="BE118" s="269"/>
      <c r="BF118" s="269"/>
      <c r="BG118" s="269"/>
      <c r="BH118" s="269"/>
      <c r="BI118" s="163"/>
    </row>
    <row r="119" spans="6:61" ht="13.5" customHeight="1" thickBot="1" x14ac:dyDescent="0.5">
      <c r="F119" s="752"/>
      <c r="G119" s="760" t="s">
        <v>600</v>
      </c>
      <c r="H119" s="747"/>
      <c r="I119" s="747"/>
      <c r="J119" s="747"/>
      <c r="K119" s="747"/>
      <c r="L119" s="747"/>
      <c r="M119" s="761"/>
      <c r="N119" s="762" t="s">
        <v>598</v>
      </c>
      <c r="O119" s="762"/>
      <c r="P119" s="762" t="s">
        <v>596</v>
      </c>
      <c r="Q119" s="762"/>
      <c r="R119" s="745" t="s">
        <v>631</v>
      </c>
      <c r="S119" s="746"/>
      <c r="T119" s="747" t="s">
        <v>599</v>
      </c>
      <c r="U119" s="747"/>
      <c r="V119" s="747"/>
      <c r="W119" s="747"/>
      <c r="X119" s="747"/>
      <c r="Y119" s="748"/>
      <c r="Z119" s="308"/>
      <c r="AB119" s="271"/>
      <c r="AC119" s="271"/>
      <c r="AD119" s="271"/>
      <c r="AE119" s="271"/>
      <c r="AF119" s="271"/>
      <c r="AG119" s="271"/>
      <c r="AH119" s="271"/>
      <c r="AI119" s="271"/>
      <c r="AJ119" s="271"/>
      <c r="AK119" s="271"/>
      <c r="AL119" s="271"/>
      <c r="AM119" s="271"/>
      <c r="AN119" s="271"/>
      <c r="AO119" s="271"/>
      <c r="AP119" s="271"/>
      <c r="AQ119" s="271"/>
      <c r="AR119" s="271"/>
      <c r="AS119" s="271"/>
      <c r="AV119" s="163"/>
      <c r="AW119" s="163"/>
      <c r="AX119" s="163"/>
      <c r="AY119" s="163"/>
      <c r="AZ119" s="163"/>
      <c r="BA119" s="163"/>
      <c r="BB119" s="163"/>
      <c r="BC119" s="163"/>
      <c r="BD119" s="163"/>
      <c r="BE119" s="163"/>
      <c r="BF119" s="163"/>
      <c r="BG119" s="163"/>
      <c r="BH119" s="163"/>
      <c r="BI119" s="163"/>
    </row>
    <row r="120" spans="6:61" ht="24" customHeight="1" thickTop="1" x14ac:dyDescent="0.45">
      <c r="F120" s="799">
        <v>17</v>
      </c>
      <c r="G120" s="800" t="str" cm="1">
        <f t="array" aca="1" ref="G120" ca="1">IF(INDIRECT("分析依頼!$L"&amp;AA120)="","",INDIRECT("分析依頼!$L"&amp;AA120))</f>
        <v/>
      </c>
      <c r="H120" s="800"/>
      <c r="I120" s="800"/>
      <c r="J120" s="800"/>
      <c r="K120" s="800"/>
      <c r="L120" s="800"/>
      <c r="M120" s="800"/>
      <c r="N120" s="801" t="str" cm="1">
        <f t="array" aca="1" ref="N120" ca="1">IF(INDIRECT("分析依頼!$R"&amp;AA120)="","",INDIRECT("分析依頼!$R"&amp;AA120))</f>
        <v/>
      </c>
      <c r="O120" s="801"/>
      <c r="P120" s="802" t="str" cm="1">
        <f t="array" aca="1" ref="P120" ca="1">IF(INDIRECT("分析依頼!$AW"&amp;AA120)="","",INDIRECT("分析依頼!$AW"&amp;AA120))</f>
        <v/>
      </c>
      <c r="Q120" s="802"/>
      <c r="R120" s="803" t="str" cm="1">
        <f t="array" aca="1" ref="R120" ca="1">IF(INDIRECT("分析依頼!$AA"&amp;AA120)="","",INDIRECT("分析依頼!$AA"&amp;AA120))&amp;IF(INDIRECT("分析依頼!$AD"&amp;AA120)="","",INDIRECT("分析依頼!$AD"&amp;AA120))&amp;IF(INDIRECT("分析依頼!$AH"&amp;AA120)="","",INDIRECT("分析依頼!$AH"&amp;AA120))</f>
        <v/>
      </c>
      <c r="S120" s="803"/>
      <c r="T120" s="803"/>
      <c r="U120" s="803"/>
      <c r="V120" s="803"/>
      <c r="W120" s="803"/>
      <c r="X120" s="803"/>
      <c r="Y120" s="804"/>
      <c r="Z120" s="289"/>
      <c r="AA120" s="375">
        <f>AA114+1</f>
        <v>417</v>
      </c>
      <c r="AB120" s="294"/>
      <c r="AC120" s="294"/>
      <c r="AD120" s="294"/>
      <c r="AE120" s="294"/>
      <c r="AT120" s="299"/>
      <c r="AU120" s="299"/>
      <c r="AV120" s="165"/>
      <c r="AW120" s="165"/>
      <c r="AX120" s="165"/>
      <c r="AY120" s="165"/>
      <c r="AZ120" s="165"/>
      <c r="BA120" s="165"/>
      <c r="BB120" s="165"/>
      <c r="BC120" s="165"/>
      <c r="BD120" s="165"/>
      <c r="BE120" s="165"/>
      <c r="BF120" s="165"/>
      <c r="BG120" s="165"/>
      <c r="BH120" s="165"/>
      <c r="BI120" s="163"/>
    </row>
    <row r="121" spans="6:61" ht="24" customHeight="1" x14ac:dyDescent="0.45">
      <c r="F121" s="786"/>
      <c r="G121" s="792" t="str" cm="1">
        <f t="array" aca="1" ref="G121" ca="1">IF(INDIRECT("分析依頼!$T"&amp;AA121)="","",INDIRECT("分析依頼!$T"&amp;AA121))</f>
        <v/>
      </c>
      <c r="H121" s="793"/>
      <c r="I121" s="793"/>
      <c r="J121" s="793"/>
      <c r="K121" s="793"/>
      <c r="L121" s="793"/>
      <c r="M121" s="794"/>
      <c r="N121" s="795" t="str" cm="1">
        <f t="array" aca="1" ref="N121" ca="1">IF(INDIRECT("分析依頼!$BF"&amp;AA121)="","",INDIRECT("分析依頼!$BF"&amp;AA121))</f>
        <v/>
      </c>
      <c r="O121" s="796"/>
      <c r="P121" s="795" t="str" cm="1">
        <f t="array" aca="1" ref="P121" ca="1">IF(INDIRECT("分析依頼!$AZ"&amp;AA121)="","",INDIRECT("分析依頼!$AZ"&amp;AA121))</f>
        <v/>
      </c>
      <c r="Q121" s="796"/>
      <c r="R121" s="797" t="str" cm="1">
        <f t="array" aca="1" ref="R121" ca="1">IF(INDIRECT("分析依頼!$AL"&amp;AA121)="","",INDIRECT("分析依頼!$AL"&amp;AA121))&amp;IF(INDIRECT("分析依頼!$AO"&amp;AA121)="","",INDIRECT("分析依頼!$AO"&amp;AA121))&amp;IF(INDIRECT("分析依頼!$AS"&amp;AA121)="","",INDIRECT("分析依頼!$AS"&amp;AA121))</f>
        <v/>
      </c>
      <c r="S121" s="797"/>
      <c r="T121" s="797"/>
      <c r="U121" s="797"/>
      <c r="V121" s="797"/>
      <c r="W121" s="797"/>
      <c r="X121" s="797"/>
      <c r="Y121" s="798"/>
      <c r="Z121" s="289"/>
      <c r="AA121" s="375">
        <f>AA115+1</f>
        <v>417</v>
      </c>
      <c r="AB121" s="294"/>
      <c r="AC121" s="294"/>
      <c r="AD121" s="294"/>
      <c r="AE121" s="294"/>
      <c r="AT121" s="299"/>
      <c r="AU121" s="299"/>
      <c r="AV121" s="165"/>
      <c r="AW121" s="165"/>
      <c r="AX121" s="165"/>
      <c r="AY121" s="165"/>
      <c r="AZ121" s="165"/>
      <c r="BA121" s="165"/>
      <c r="BB121" s="165"/>
      <c r="BC121" s="165"/>
      <c r="BD121" s="165"/>
      <c r="BE121" s="165"/>
      <c r="BF121" s="165"/>
      <c r="BG121" s="165"/>
      <c r="BH121" s="165"/>
      <c r="BI121" s="163"/>
    </row>
    <row r="122" spans="6:61" ht="24" customHeight="1" x14ac:dyDescent="0.45">
      <c r="F122" s="763">
        <v>18</v>
      </c>
      <c r="G122" s="765" t="str" cm="1">
        <f t="array" aca="1" ref="G122" ca="1">IF(INDIRECT("分析依頼!$L"&amp;AA122)="","",INDIRECT("分析依頼!$L"&amp;AA122))</f>
        <v/>
      </c>
      <c r="H122" s="765"/>
      <c r="I122" s="765"/>
      <c r="J122" s="765"/>
      <c r="K122" s="765"/>
      <c r="L122" s="765"/>
      <c r="M122" s="765"/>
      <c r="N122" s="766" t="str" cm="1">
        <f t="array" aca="1" ref="N122" ca="1">IF(INDIRECT("分析依頼!$R"&amp;AA122)="","",INDIRECT("分析依頼!$R"&amp;AA122))</f>
        <v/>
      </c>
      <c r="O122" s="766"/>
      <c r="P122" s="767" t="str" cm="1">
        <f t="array" aca="1" ref="P122" ca="1">IF(INDIRECT("分析依頼!$AW"&amp;AA122)="","",INDIRECT("分析依頼!$AW"&amp;AA122))</f>
        <v/>
      </c>
      <c r="Q122" s="767"/>
      <c r="R122" s="768" t="str" cm="1">
        <f t="array" aca="1" ref="R122" ca="1">IF(INDIRECT("分析依頼!$AA"&amp;AA122)="","",INDIRECT("分析依頼!$AA"&amp;AA122))&amp;IF(INDIRECT("分析依頼!$AD"&amp;AA122)="","",INDIRECT("分析依頼!$AD"&amp;AA122))&amp;IF(INDIRECT("分析依頼!$AH"&amp;AA122)="","",INDIRECT("分析依頼!$AH"&amp;AA122))</f>
        <v/>
      </c>
      <c r="S122" s="768"/>
      <c r="T122" s="768"/>
      <c r="U122" s="768"/>
      <c r="V122" s="768"/>
      <c r="W122" s="768"/>
      <c r="X122" s="768"/>
      <c r="Y122" s="769"/>
      <c r="Z122" s="289"/>
      <c r="AA122" s="375">
        <f t="shared" si="1"/>
        <v>418</v>
      </c>
      <c r="AB122" s="294"/>
      <c r="AC122" s="294"/>
      <c r="AD122" s="294"/>
      <c r="AE122" s="294"/>
      <c r="AT122" s="299"/>
      <c r="AU122" s="299"/>
      <c r="AV122" s="165"/>
      <c r="AW122" s="165"/>
      <c r="AX122" s="165"/>
      <c r="AY122" s="165"/>
      <c r="AZ122" s="165"/>
      <c r="BA122" s="165"/>
      <c r="BB122" s="165"/>
      <c r="BC122" s="165"/>
      <c r="BD122" s="165"/>
      <c r="BE122" s="165"/>
      <c r="BF122" s="165"/>
      <c r="BG122" s="165"/>
      <c r="BH122" s="165"/>
      <c r="BI122" s="163"/>
    </row>
    <row r="123" spans="6:61" ht="24" customHeight="1" x14ac:dyDescent="0.45">
      <c r="F123" s="777"/>
      <c r="G123" s="778" t="str" cm="1">
        <f t="array" aca="1" ref="G123" ca="1">IF(INDIRECT("分析依頼!$T"&amp;AA123)="","",INDIRECT("分析依頼!$T"&amp;AA123))</f>
        <v/>
      </c>
      <c r="H123" s="779"/>
      <c r="I123" s="779"/>
      <c r="J123" s="779"/>
      <c r="K123" s="779"/>
      <c r="L123" s="779"/>
      <c r="M123" s="780"/>
      <c r="N123" s="781" t="str" cm="1">
        <f t="array" aca="1" ref="N123" ca="1">IF(INDIRECT("分析依頼!$BF"&amp;AA123)="","",INDIRECT("分析依頼!$BF"&amp;AA123))</f>
        <v/>
      </c>
      <c r="O123" s="782"/>
      <c r="P123" s="781" t="str" cm="1">
        <f t="array" aca="1" ref="P123" ca="1">IF(INDIRECT("分析依頼!$AZ"&amp;AA123)="","",INDIRECT("分析依頼!$AZ"&amp;AA123))</f>
        <v/>
      </c>
      <c r="Q123" s="782"/>
      <c r="R123" s="783" t="str" cm="1">
        <f t="array" aca="1" ref="R123" ca="1">IF(INDIRECT("分析依頼!$AL"&amp;AA123)="","",INDIRECT("分析依頼!$AL"&amp;AA123))&amp;IF(INDIRECT("分析依頼!$AO"&amp;AA123)="","",INDIRECT("分析依頼!$AO"&amp;AA123))&amp;IF(INDIRECT("分析依頼!$AS"&amp;AA123)="","",INDIRECT("分析依頼!$AS"&amp;AA123))</f>
        <v/>
      </c>
      <c r="S123" s="783"/>
      <c r="T123" s="783"/>
      <c r="U123" s="783"/>
      <c r="V123" s="783"/>
      <c r="W123" s="783"/>
      <c r="X123" s="783"/>
      <c r="Y123" s="784"/>
      <c r="Z123" s="289"/>
      <c r="AA123" s="375">
        <f t="shared" si="1"/>
        <v>418</v>
      </c>
      <c r="AB123" s="294"/>
      <c r="AC123" s="294"/>
      <c r="AD123" s="294"/>
      <c r="AE123" s="294"/>
      <c r="AT123" s="299"/>
      <c r="AU123" s="299"/>
      <c r="AV123" s="165"/>
      <c r="AW123" s="165"/>
      <c r="AX123" s="165"/>
      <c r="AY123" s="165"/>
      <c r="AZ123" s="165"/>
      <c r="BA123" s="165"/>
      <c r="BB123" s="165"/>
      <c r="BC123" s="165"/>
      <c r="BD123" s="165"/>
      <c r="BE123" s="165"/>
      <c r="BF123" s="165"/>
      <c r="BG123" s="165"/>
      <c r="BH123" s="165"/>
      <c r="BI123" s="163"/>
    </row>
    <row r="124" spans="6:61" ht="24" customHeight="1" x14ac:dyDescent="0.45">
      <c r="F124" s="785">
        <v>19</v>
      </c>
      <c r="G124" s="787" t="str" cm="1">
        <f t="array" aca="1" ref="G124" ca="1">IF(INDIRECT("分析依頼!$L"&amp;AA124)="","",INDIRECT("分析依頼!$L"&amp;AA124))</f>
        <v/>
      </c>
      <c r="H124" s="787"/>
      <c r="I124" s="787"/>
      <c r="J124" s="787"/>
      <c r="K124" s="787"/>
      <c r="L124" s="787"/>
      <c r="M124" s="787"/>
      <c r="N124" s="788" t="str" cm="1">
        <f t="array" aca="1" ref="N124" ca="1">IF(INDIRECT("分析依頼!$R"&amp;AA124)="","",INDIRECT("分析依頼!$R"&amp;AA124))</f>
        <v/>
      </c>
      <c r="O124" s="788"/>
      <c r="P124" s="789" t="str" cm="1">
        <f t="array" aca="1" ref="P124" ca="1">IF(INDIRECT("分析依頼!$AW"&amp;AA124)="","",INDIRECT("分析依頼!$AW"&amp;AA124))</f>
        <v/>
      </c>
      <c r="Q124" s="789"/>
      <c r="R124" s="790" t="str" cm="1">
        <f t="array" aca="1" ref="R124" ca="1">IF(INDIRECT("分析依頼!$AA"&amp;AA124)="","",INDIRECT("分析依頼!$AA"&amp;AA124))&amp;IF(INDIRECT("分析依頼!$AD"&amp;AA124)="","",INDIRECT("分析依頼!$AD"&amp;AA124))&amp;IF(INDIRECT("分析依頼!$AH"&amp;AA124)="","",INDIRECT("分析依頼!$AH"&amp;AA124))</f>
        <v/>
      </c>
      <c r="S124" s="790"/>
      <c r="T124" s="790"/>
      <c r="U124" s="790"/>
      <c r="V124" s="790"/>
      <c r="W124" s="790"/>
      <c r="X124" s="790"/>
      <c r="Y124" s="791"/>
      <c r="Z124" s="289"/>
      <c r="AA124" s="375">
        <f t="shared" si="1"/>
        <v>419</v>
      </c>
      <c r="AB124" s="294"/>
      <c r="AC124" s="294"/>
      <c r="AD124" s="294"/>
      <c r="AE124" s="294"/>
      <c r="AT124" s="299"/>
      <c r="AU124" s="299"/>
      <c r="AV124" s="165"/>
      <c r="AW124" s="165"/>
      <c r="AX124" s="165"/>
      <c r="AY124" s="165"/>
      <c r="AZ124" s="165"/>
      <c r="BA124" s="165"/>
      <c r="BB124" s="165"/>
      <c r="BC124" s="165"/>
      <c r="BD124" s="165"/>
      <c r="BE124" s="165"/>
      <c r="BF124" s="165"/>
      <c r="BG124" s="165"/>
      <c r="BH124" s="165"/>
      <c r="BI124" s="163"/>
    </row>
    <row r="125" spans="6:61" ht="24" customHeight="1" x14ac:dyDescent="0.45">
      <c r="F125" s="786"/>
      <c r="G125" s="792" t="str" cm="1">
        <f t="array" aca="1" ref="G125" ca="1">IF(INDIRECT("分析依頼!$T"&amp;AA125)="","",INDIRECT("分析依頼!$T"&amp;AA125))</f>
        <v/>
      </c>
      <c r="H125" s="793"/>
      <c r="I125" s="793"/>
      <c r="J125" s="793"/>
      <c r="K125" s="793"/>
      <c r="L125" s="793"/>
      <c r="M125" s="794"/>
      <c r="N125" s="795" t="str" cm="1">
        <f t="array" aca="1" ref="N125" ca="1">IF(INDIRECT("分析依頼!$BF"&amp;AA125)="","",INDIRECT("分析依頼!$BF"&amp;AA125))</f>
        <v/>
      </c>
      <c r="O125" s="796"/>
      <c r="P125" s="795" t="str" cm="1">
        <f t="array" aca="1" ref="P125" ca="1">IF(INDIRECT("分析依頼!$AZ"&amp;AA125)="","",INDIRECT("分析依頼!$AZ"&amp;AA125))</f>
        <v/>
      </c>
      <c r="Q125" s="796"/>
      <c r="R125" s="797" t="str" cm="1">
        <f t="array" aca="1" ref="R125" ca="1">IF(INDIRECT("分析依頼!$AL"&amp;AA125)="","",INDIRECT("分析依頼!$AL"&amp;AA125))&amp;IF(INDIRECT("分析依頼!$AO"&amp;AA125)="","",INDIRECT("分析依頼!$AO"&amp;AA125))&amp;IF(INDIRECT("分析依頼!$AS"&amp;AA125)="","",INDIRECT("分析依頼!$AS"&amp;AA125))</f>
        <v/>
      </c>
      <c r="S125" s="797"/>
      <c r="T125" s="797"/>
      <c r="U125" s="797"/>
      <c r="V125" s="797"/>
      <c r="W125" s="797"/>
      <c r="X125" s="797"/>
      <c r="Y125" s="798"/>
      <c r="Z125" s="289"/>
      <c r="AA125" s="375">
        <f t="shared" si="1"/>
        <v>419</v>
      </c>
      <c r="AB125" s="294"/>
      <c r="AC125" s="294"/>
      <c r="AD125" s="294"/>
      <c r="AE125" s="294"/>
      <c r="AT125" s="299"/>
      <c r="AU125" s="299"/>
      <c r="AV125" s="165"/>
      <c r="AW125" s="165"/>
      <c r="AX125" s="165"/>
      <c r="AY125" s="165"/>
      <c r="AZ125" s="165"/>
      <c r="BA125" s="165"/>
      <c r="BB125" s="165"/>
      <c r="BC125" s="165"/>
      <c r="BD125" s="165"/>
      <c r="BE125" s="165"/>
      <c r="BF125" s="165"/>
      <c r="BG125" s="165"/>
      <c r="BH125" s="165"/>
      <c r="BI125" s="163"/>
    </row>
    <row r="126" spans="6:61" ht="24" customHeight="1" x14ac:dyDescent="0.45">
      <c r="F126" s="763">
        <v>20</v>
      </c>
      <c r="G126" s="765" t="str" cm="1">
        <f t="array" aca="1" ref="G126" ca="1">IF(INDIRECT("分析依頼!$L"&amp;AA126)="","",INDIRECT("分析依頼!$L"&amp;AA126))</f>
        <v/>
      </c>
      <c r="H126" s="765"/>
      <c r="I126" s="765"/>
      <c r="J126" s="765"/>
      <c r="K126" s="765"/>
      <c r="L126" s="765"/>
      <c r="M126" s="765"/>
      <c r="N126" s="766" t="str" cm="1">
        <f t="array" aca="1" ref="N126" ca="1">IF(INDIRECT("分析依頼!$R"&amp;AA126)="","",INDIRECT("分析依頼!$R"&amp;AA126))</f>
        <v/>
      </c>
      <c r="O126" s="766"/>
      <c r="P126" s="767" t="str" cm="1">
        <f t="array" aca="1" ref="P126" ca="1">IF(INDIRECT("分析依頼!$AW"&amp;AA126)="","",INDIRECT("分析依頼!$AW"&amp;AA126))</f>
        <v/>
      </c>
      <c r="Q126" s="767"/>
      <c r="R126" s="768" t="str" cm="1">
        <f t="array" aca="1" ref="R126" ca="1">IF(INDIRECT("分析依頼!$AA"&amp;AA126)="","",INDIRECT("分析依頼!$AA"&amp;AA126))&amp;IF(INDIRECT("分析依頼!$AD"&amp;AA126)="","",INDIRECT("分析依頼!$AD"&amp;AA126))&amp;IF(INDIRECT("分析依頼!$AH"&amp;AA126)="","",INDIRECT("分析依頼!$AH"&amp;AA126))</f>
        <v/>
      </c>
      <c r="S126" s="768"/>
      <c r="T126" s="768"/>
      <c r="U126" s="768"/>
      <c r="V126" s="768"/>
      <c r="W126" s="768"/>
      <c r="X126" s="768"/>
      <c r="Y126" s="769"/>
      <c r="Z126" s="289"/>
      <c r="AA126" s="375">
        <f t="shared" si="1"/>
        <v>420</v>
      </c>
      <c r="AB126" s="294"/>
      <c r="AC126" s="294"/>
      <c r="AD126" s="294"/>
      <c r="AE126" s="294"/>
      <c r="AT126" s="299"/>
      <c r="AU126" s="299"/>
      <c r="AV126" s="165"/>
      <c r="AW126" s="165"/>
      <c r="AX126" s="165"/>
      <c r="AY126" s="165"/>
      <c r="AZ126" s="165"/>
      <c r="BA126" s="165"/>
      <c r="BB126" s="165"/>
      <c r="BC126" s="165"/>
      <c r="BD126" s="165"/>
      <c r="BE126" s="165"/>
      <c r="BF126" s="165"/>
      <c r="BG126" s="165"/>
      <c r="BH126" s="165"/>
      <c r="BI126" s="163"/>
    </row>
    <row r="127" spans="6:61" ht="24" customHeight="1" x14ac:dyDescent="0.45">
      <c r="F127" s="777"/>
      <c r="G127" s="778" t="str" cm="1">
        <f t="array" aca="1" ref="G127" ca="1">IF(INDIRECT("分析依頼!$T"&amp;AA127)="","",INDIRECT("分析依頼!$T"&amp;AA127))</f>
        <v/>
      </c>
      <c r="H127" s="779"/>
      <c r="I127" s="779"/>
      <c r="J127" s="779"/>
      <c r="K127" s="779"/>
      <c r="L127" s="779"/>
      <c r="M127" s="780"/>
      <c r="N127" s="781" t="str" cm="1">
        <f t="array" aca="1" ref="N127" ca="1">IF(INDIRECT("分析依頼!$BF"&amp;AA127)="","",INDIRECT("分析依頼!$BF"&amp;AA127))</f>
        <v/>
      </c>
      <c r="O127" s="782"/>
      <c r="P127" s="781" t="str" cm="1">
        <f t="array" aca="1" ref="P127" ca="1">IF(INDIRECT("分析依頼!$AZ"&amp;AA127)="","",INDIRECT("分析依頼!$AZ"&amp;AA127))</f>
        <v/>
      </c>
      <c r="Q127" s="782"/>
      <c r="R127" s="783" t="str" cm="1">
        <f t="array" aca="1" ref="R127" ca="1">IF(INDIRECT("分析依頼!$AL"&amp;AA127)="","",INDIRECT("分析依頼!$AL"&amp;AA127))&amp;IF(INDIRECT("分析依頼!$AO"&amp;AA127)="","",INDIRECT("分析依頼!$AO"&amp;AA127))&amp;IF(INDIRECT("分析依頼!$AS"&amp;AA127)="","",INDIRECT("分析依頼!$AS"&amp;AA127))</f>
        <v/>
      </c>
      <c r="S127" s="783"/>
      <c r="T127" s="783"/>
      <c r="U127" s="783"/>
      <c r="V127" s="783"/>
      <c r="W127" s="783"/>
      <c r="X127" s="783"/>
      <c r="Y127" s="784"/>
      <c r="Z127" s="289"/>
      <c r="AA127" s="375">
        <f t="shared" si="1"/>
        <v>420</v>
      </c>
      <c r="AB127" s="294"/>
      <c r="AC127" s="294"/>
      <c r="AD127" s="294"/>
      <c r="AE127" s="294"/>
      <c r="AT127" s="299"/>
      <c r="AU127" s="299"/>
      <c r="AV127" s="165"/>
      <c r="AW127" s="165"/>
      <c r="AX127" s="165"/>
      <c r="AY127" s="165"/>
      <c r="AZ127" s="165"/>
      <c r="BA127" s="165"/>
      <c r="BB127" s="165"/>
      <c r="BC127" s="165"/>
      <c r="BD127" s="165"/>
      <c r="BE127" s="165"/>
      <c r="BF127" s="165"/>
      <c r="BG127" s="165"/>
      <c r="BH127" s="165"/>
      <c r="BI127" s="163"/>
    </row>
    <row r="128" spans="6:61" ht="24" customHeight="1" x14ac:dyDescent="0.45">
      <c r="F128" s="785">
        <v>21</v>
      </c>
      <c r="G128" s="787" t="str" cm="1">
        <f t="array" aca="1" ref="G128" ca="1">IF(INDIRECT("分析依頼!$L"&amp;AA128)="","",INDIRECT("分析依頼!$L"&amp;AA128))</f>
        <v/>
      </c>
      <c r="H128" s="787"/>
      <c r="I128" s="787"/>
      <c r="J128" s="787"/>
      <c r="K128" s="787"/>
      <c r="L128" s="787"/>
      <c r="M128" s="787"/>
      <c r="N128" s="788" t="str" cm="1">
        <f t="array" aca="1" ref="N128" ca="1">IF(INDIRECT("分析依頼!$R"&amp;AA128)="","",INDIRECT("分析依頼!$R"&amp;AA128))</f>
        <v/>
      </c>
      <c r="O128" s="788"/>
      <c r="P128" s="789" t="str" cm="1">
        <f t="array" aca="1" ref="P128" ca="1">IF(INDIRECT("分析依頼!$AW"&amp;AA128)="","",INDIRECT("分析依頼!$AW"&amp;AA128))</f>
        <v/>
      </c>
      <c r="Q128" s="789"/>
      <c r="R128" s="790" t="str" cm="1">
        <f t="array" aca="1" ref="R128" ca="1">IF(INDIRECT("分析依頼!$AA"&amp;AA128)="","",INDIRECT("分析依頼!$AA"&amp;AA128))&amp;IF(INDIRECT("分析依頼!$AD"&amp;AA128)="","",INDIRECT("分析依頼!$AD"&amp;AA128))&amp;IF(INDIRECT("分析依頼!$AH"&amp;AA128)="","",INDIRECT("分析依頼!$AH"&amp;AA128))</f>
        <v/>
      </c>
      <c r="S128" s="790"/>
      <c r="T128" s="790"/>
      <c r="U128" s="790"/>
      <c r="V128" s="790"/>
      <c r="W128" s="790"/>
      <c r="X128" s="790"/>
      <c r="Y128" s="791"/>
      <c r="Z128" s="289"/>
      <c r="AA128" s="375">
        <f t="shared" si="1"/>
        <v>421</v>
      </c>
      <c r="AB128" s="294"/>
      <c r="AC128" s="294"/>
      <c r="AD128" s="294"/>
      <c r="AE128" s="294"/>
      <c r="AT128" s="299"/>
      <c r="AU128" s="299"/>
      <c r="AV128" s="165"/>
      <c r="AW128" s="165"/>
      <c r="AX128" s="165"/>
      <c r="AY128" s="165"/>
      <c r="AZ128" s="165"/>
      <c r="BA128" s="165"/>
      <c r="BB128" s="165"/>
      <c r="BC128" s="165"/>
      <c r="BD128" s="165"/>
      <c r="BE128" s="165"/>
      <c r="BF128" s="165"/>
      <c r="BG128" s="165"/>
      <c r="BH128" s="165"/>
      <c r="BI128" s="163"/>
    </row>
    <row r="129" spans="6:77" ht="24" customHeight="1" x14ac:dyDescent="0.45">
      <c r="F129" s="786"/>
      <c r="G129" s="792" t="str" cm="1">
        <f t="array" aca="1" ref="G129" ca="1">IF(INDIRECT("分析依頼!$T"&amp;AA129)="","",INDIRECT("分析依頼!$T"&amp;AA129))</f>
        <v/>
      </c>
      <c r="H129" s="793"/>
      <c r="I129" s="793"/>
      <c r="J129" s="793"/>
      <c r="K129" s="793"/>
      <c r="L129" s="793"/>
      <c r="M129" s="794"/>
      <c r="N129" s="795" t="str" cm="1">
        <f t="array" aca="1" ref="N129" ca="1">IF(INDIRECT("分析依頼!$BF"&amp;AA129)="","",INDIRECT("分析依頼!$BF"&amp;AA129))</f>
        <v/>
      </c>
      <c r="O129" s="796"/>
      <c r="P129" s="795" t="str" cm="1">
        <f t="array" aca="1" ref="P129" ca="1">IF(INDIRECT("分析依頼!$AZ"&amp;AA129)="","",INDIRECT("分析依頼!$AZ"&amp;AA129))</f>
        <v/>
      </c>
      <c r="Q129" s="796"/>
      <c r="R129" s="797" t="str" cm="1">
        <f t="array" aca="1" ref="R129" ca="1">IF(INDIRECT("分析依頼!$AL"&amp;AA129)="","",INDIRECT("分析依頼!$AL"&amp;AA129))&amp;IF(INDIRECT("分析依頼!$AO"&amp;AA129)="","",INDIRECT("分析依頼!$AO"&amp;AA129))&amp;IF(INDIRECT("分析依頼!$AS"&amp;AA129)="","",INDIRECT("分析依頼!$AS"&amp;AA129))</f>
        <v/>
      </c>
      <c r="S129" s="797"/>
      <c r="T129" s="797"/>
      <c r="U129" s="797"/>
      <c r="V129" s="797"/>
      <c r="W129" s="797"/>
      <c r="X129" s="797"/>
      <c r="Y129" s="798"/>
      <c r="Z129" s="289"/>
      <c r="AA129" s="375">
        <f t="shared" si="1"/>
        <v>421</v>
      </c>
      <c r="AB129" s="294"/>
      <c r="AC129" s="294"/>
      <c r="AD129" s="294"/>
      <c r="AE129" s="294"/>
      <c r="AT129" s="299"/>
      <c r="AU129" s="299"/>
      <c r="AV129" s="165"/>
      <c r="AW129" s="165"/>
      <c r="AX129" s="165"/>
      <c r="AY129" s="165"/>
      <c r="AZ129" s="165"/>
      <c r="BA129" s="165"/>
      <c r="BB129" s="165"/>
      <c r="BC129" s="165"/>
      <c r="BD129" s="165"/>
      <c r="BE129" s="165"/>
      <c r="BF129" s="165"/>
      <c r="BG129" s="165"/>
      <c r="BH129" s="165"/>
      <c r="BI129" s="163"/>
    </row>
    <row r="130" spans="6:77" ht="24" customHeight="1" x14ac:dyDescent="0.45">
      <c r="F130" s="763">
        <v>22</v>
      </c>
      <c r="G130" s="765" t="str" cm="1">
        <f t="array" aca="1" ref="G130" ca="1">IF(INDIRECT("分析依頼!$L"&amp;AA130)="","",INDIRECT("分析依頼!$L"&amp;AA130))</f>
        <v/>
      </c>
      <c r="H130" s="765"/>
      <c r="I130" s="765"/>
      <c r="J130" s="765"/>
      <c r="K130" s="765"/>
      <c r="L130" s="765"/>
      <c r="M130" s="765"/>
      <c r="N130" s="766" t="str" cm="1">
        <f t="array" aca="1" ref="N130" ca="1">IF(INDIRECT("分析依頼!$R"&amp;AA130)="","",INDIRECT("分析依頼!$R"&amp;AA130))</f>
        <v/>
      </c>
      <c r="O130" s="766"/>
      <c r="P130" s="767" t="str" cm="1">
        <f t="array" aca="1" ref="P130" ca="1">IF(INDIRECT("分析依頼!$AW"&amp;AA130)="","",INDIRECT("分析依頼!$AW"&amp;AA130))</f>
        <v/>
      </c>
      <c r="Q130" s="767"/>
      <c r="R130" s="768" t="str" cm="1">
        <f t="array" aca="1" ref="R130" ca="1">IF(INDIRECT("分析依頼!$AA"&amp;AA130)="","",INDIRECT("分析依頼!$AA"&amp;AA130))&amp;IF(INDIRECT("分析依頼!$AD"&amp;AA130)="","",INDIRECT("分析依頼!$AD"&amp;AA130))&amp;IF(INDIRECT("分析依頼!$AH"&amp;AA130)="","",INDIRECT("分析依頼!$AH"&amp;AA130))</f>
        <v/>
      </c>
      <c r="S130" s="768"/>
      <c r="T130" s="768"/>
      <c r="U130" s="768"/>
      <c r="V130" s="768"/>
      <c r="W130" s="768"/>
      <c r="X130" s="768"/>
      <c r="Y130" s="769"/>
      <c r="Z130" s="289"/>
      <c r="AA130" s="375">
        <f t="shared" si="1"/>
        <v>422</v>
      </c>
      <c r="AB130" s="294"/>
      <c r="AC130" s="294"/>
      <c r="AD130" s="294"/>
      <c r="AE130" s="294"/>
      <c r="AT130" s="299"/>
      <c r="AU130" s="299"/>
      <c r="AV130" s="165"/>
      <c r="AW130" s="165"/>
      <c r="AX130" s="165"/>
      <c r="AY130" s="165"/>
      <c r="AZ130" s="165"/>
      <c r="BA130" s="165"/>
      <c r="BB130" s="165"/>
      <c r="BC130" s="165"/>
      <c r="BD130" s="165"/>
      <c r="BE130" s="165"/>
      <c r="BF130" s="165"/>
      <c r="BG130" s="165"/>
      <c r="BH130" s="165"/>
      <c r="BI130" s="163"/>
    </row>
    <row r="131" spans="6:77" ht="24" customHeight="1" x14ac:dyDescent="0.45">
      <c r="F131" s="777"/>
      <c r="G131" s="778" t="str" cm="1">
        <f t="array" aca="1" ref="G131" ca="1">IF(INDIRECT("分析依頼!$T"&amp;AA131)="","",INDIRECT("分析依頼!$T"&amp;AA131))</f>
        <v/>
      </c>
      <c r="H131" s="779"/>
      <c r="I131" s="779"/>
      <c r="J131" s="779"/>
      <c r="K131" s="779"/>
      <c r="L131" s="779"/>
      <c r="M131" s="780"/>
      <c r="N131" s="781" t="str" cm="1">
        <f t="array" aca="1" ref="N131" ca="1">IF(INDIRECT("分析依頼!$BF"&amp;AA131)="","",INDIRECT("分析依頼!$BF"&amp;AA131))</f>
        <v/>
      </c>
      <c r="O131" s="782"/>
      <c r="P131" s="781" t="str" cm="1">
        <f t="array" aca="1" ref="P131" ca="1">IF(INDIRECT("分析依頼!$AZ"&amp;AA131)="","",INDIRECT("分析依頼!$AZ"&amp;AA131))</f>
        <v/>
      </c>
      <c r="Q131" s="782"/>
      <c r="R131" s="783" t="str" cm="1">
        <f t="array" aca="1" ref="R131" ca="1">IF(INDIRECT("分析依頼!$AL"&amp;AA131)="","",INDIRECT("分析依頼!$AL"&amp;AA131))&amp;IF(INDIRECT("分析依頼!$AO"&amp;AA131)="","",INDIRECT("分析依頼!$AO"&amp;AA131))&amp;IF(INDIRECT("分析依頼!$AS"&amp;AA131)="","",INDIRECT("分析依頼!$AS"&amp;AA131))</f>
        <v/>
      </c>
      <c r="S131" s="783"/>
      <c r="T131" s="783"/>
      <c r="U131" s="783"/>
      <c r="V131" s="783"/>
      <c r="W131" s="783"/>
      <c r="X131" s="783"/>
      <c r="Y131" s="784"/>
      <c r="Z131" s="289"/>
      <c r="AA131" s="375">
        <f t="shared" si="1"/>
        <v>422</v>
      </c>
      <c r="AB131" s="294"/>
      <c r="AC131" s="294"/>
      <c r="AD131" s="294"/>
      <c r="AE131" s="294"/>
      <c r="AT131" s="299"/>
      <c r="AU131" s="299"/>
      <c r="AV131" s="165"/>
      <c r="AW131" s="165"/>
      <c r="AX131" s="165"/>
      <c r="AY131" s="165"/>
      <c r="AZ131" s="165"/>
      <c r="BA131" s="165"/>
      <c r="BB131" s="165"/>
      <c r="BC131" s="165"/>
      <c r="BD131" s="165"/>
      <c r="BE131" s="165"/>
      <c r="BF131" s="165"/>
      <c r="BG131" s="165"/>
      <c r="BH131" s="165"/>
      <c r="BI131" s="163"/>
    </row>
    <row r="132" spans="6:77" ht="24" customHeight="1" x14ac:dyDescent="0.45">
      <c r="F132" s="785">
        <v>23</v>
      </c>
      <c r="G132" s="787" t="str" cm="1">
        <f t="array" aca="1" ref="G132" ca="1">IF(INDIRECT("分析依頼!$L"&amp;AA132)="","",INDIRECT("分析依頼!$L"&amp;AA132))</f>
        <v/>
      </c>
      <c r="H132" s="787"/>
      <c r="I132" s="787"/>
      <c r="J132" s="787"/>
      <c r="K132" s="787"/>
      <c r="L132" s="787"/>
      <c r="M132" s="787"/>
      <c r="N132" s="788" t="str" cm="1">
        <f t="array" aca="1" ref="N132" ca="1">IF(INDIRECT("分析依頼!$R"&amp;AA132)="","",INDIRECT("分析依頼!$R"&amp;AA132))</f>
        <v/>
      </c>
      <c r="O132" s="788"/>
      <c r="P132" s="789" t="str" cm="1">
        <f t="array" aca="1" ref="P132" ca="1">IF(INDIRECT("分析依頼!$AW"&amp;AA132)="","",INDIRECT("分析依頼!$AW"&amp;AA132))</f>
        <v/>
      </c>
      <c r="Q132" s="789"/>
      <c r="R132" s="790" t="str" cm="1">
        <f t="array" aca="1" ref="R132" ca="1">IF(INDIRECT("分析依頼!$AA"&amp;AA132)="","",INDIRECT("分析依頼!$AA"&amp;AA132))&amp;IF(INDIRECT("分析依頼!$AD"&amp;AA132)="","",INDIRECT("分析依頼!$AD"&amp;AA132))&amp;IF(INDIRECT("分析依頼!$AH"&amp;AA132)="","",INDIRECT("分析依頼!$AH"&amp;AA132))</f>
        <v/>
      </c>
      <c r="S132" s="790"/>
      <c r="T132" s="790"/>
      <c r="U132" s="790"/>
      <c r="V132" s="790"/>
      <c r="W132" s="790"/>
      <c r="X132" s="790"/>
      <c r="Y132" s="791"/>
      <c r="Z132" s="289"/>
      <c r="AA132" s="375">
        <f t="shared" si="1"/>
        <v>423</v>
      </c>
      <c r="AB132" s="294"/>
      <c r="AC132" s="294"/>
      <c r="AD132" s="294"/>
      <c r="AE132" s="294"/>
      <c r="AT132" s="299"/>
      <c r="AU132" s="299"/>
      <c r="AV132" s="165"/>
      <c r="AW132" s="165"/>
      <c r="AX132" s="165"/>
      <c r="AY132" s="165"/>
      <c r="AZ132" s="165"/>
      <c r="BA132" s="165"/>
      <c r="BB132" s="165"/>
      <c r="BC132" s="165"/>
      <c r="BD132" s="165"/>
      <c r="BE132" s="165"/>
      <c r="BF132" s="165"/>
      <c r="BG132" s="165"/>
      <c r="BH132" s="165"/>
      <c r="BI132" s="163"/>
    </row>
    <row r="133" spans="6:77" ht="24" customHeight="1" x14ac:dyDescent="0.45">
      <c r="F133" s="786"/>
      <c r="G133" s="792" t="str" cm="1">
        <f t="array" aca="1" ref="G133" ca="1">IF(INDIRECT("分析依頼!$T"&amp;AA133)="","",INDIRECT("分析依頼!$T"&amp;AA133))</f>
        <v/>
      </c>
      <c r="H133" s="793"/>
      <c r="I133" s="793"/>
      <c r="J133" s="793"/>
      <c r="K133" s="793"/>
      <c r="L133" s="793"/>
      <c r="M133" s="794"/>
      <c r="N133" s="795" t="str" cm="1">
        <f t="array" aca="1" ref="N133" ca="1">IF(INDIRECT("分析依頼!$BF"&amp;AA133)="","",INDIRECT("分析依頼!$BF"&amp;AA133))</f>
        <v/>
      </c>
      <c r="O133" s="796"/>
      <c r="P133" s="795" t="str" cm="1">
        <f t="array" aca="1" ref="P133" ca="1">IF(INDIRECT("分析依頼!$AZ"&amp;AA133)="","",INDIRECT("分析依頼!$AZ"&amp;AA133))</f>
        <v/>
      </c>
      <c r="Q133" s="796"/>
      <c r="R133" s="797" t="str" cm="1">
        <f t="array" aca="1" ref="R133" ca="1">IF(INDIRECT("分析依頼!$AL"&amp;AA133)="","",INDIRECT("分析依頼!$AL"&amp;AA133))&amp;IF(INDIRECT("分析依頼!$AO"&amp;AA133)="","",INDIRECT("分析依頼!$AO"&amp;AA133))&amp;IF(INDIRECT("分析依頼!$AS"&amp;AA133)="","",INDIRECT("分析依頼!$AS"&amp;AA133))</f>
        <v/>
      </c>
      <c r="S133" s="797"/>
      <c r="T133" s="797"/>
      <c r="U133" s="797"/>
      <c r="V133" s="797"/>
      <c r="W133" s="797"/>
      <c r="X133" s="797"/>
      <c r="Y133" s="798"/>
      <c r="Z133" s="289"/>
      <c r="AA133" s="375">
        <f t="shared" si="1"/>
        <v>423</v>
      </c>
      <c r="AB133" s="294"/>
      <c r="AC133" s="294"/>
      <c r="AD133" s="294"/>
      <c r="AE133" s="294"/>
      <c r="AT133" s="299"/>
      <c r="AU133" s="299"/>
      <c r="AV133" s="165"/>
      <c r="AW133" s="165"/>
      <c r="AX133" s="165"/>
      <c r="AY133" s="165"/>
      <c r="AZ133" s="165"/>
      <c r="BA133" s="165"/>
      <c r="BB133" s="165"/>
      <c r="BC133" s="165"/>
      <c r="BD133" s="165"/>
      <c r="BE133" s="165"/>
      <c r="BF133" s="165"/>
      <c r="BG133" s="165"/>
      <c r="BH133" s="165"/>
      <c r="BI133" s="163"/>
    </row>
    <row r="134" spans="6:77" ht="24" customHeight="1" x14ac:dyDescent="0.45">
      <c r="F134" s="763">
        <v>24</v>
      </c>
      <c r="G134" s="765" t="str" cm="1">
        <f t="array" aca="1" ref="G134" ca="1">IF(INDIRECT("分析依頼!$L"&amp;AA134)="","",INDIRECT("分析依頼!$L"&amp;AA134))</f>
        <v/>
      </c>
      <c r="H134" s="765"/>
      <c r="I134" s="765"/>
      <c r="J134" s="765"/>
      <c r="K134" s="765"/>
      <c r="L134" s="765"/>
      <c r="M134" s="765"/>
      <c r="N134" s="766" t="str" cm="1">
        <f t="array" aca="1" ref="N134" ca="1">IF(INDIRECT("分析依頼!$R"&amp;AA134)="","",INDIRECT("分析依頼!$R"&amp;AA134))</f>
        <v/>
      </c>
      <c r="O134" s="766"/>
      <c r="P134" s="767" t="str" cm="1">
        <f t="array" aca="1" ref="P134" ca="1">IF(INDIRECT("分析依頼!$AW"&amp;AA134)="","",INDIRECT("分析依頼!$AW"&amp;AA134))</f>
        <v/>
      </c>
      <c r="Q134" s="767"/>
      <c r="R134" s="768" t="str" cm="1">
        <f t="array" aca="1" ref="R134" ca="1">IF(INDIRECT("分析依頼!$AA"&amp;AA134)="","",INDIRECT("分析依頼!$AA"&amp;AA134))&amp;IF(INDIRECT("分析依頼!$AD"&amp;AA134)="","",INDIRECT("分析依頼!$AD"&amp;AA134))&amp;IF(INDIRECT("分析依頼!$AH"&amp;AA134)="","",INDIRECT("分析依頼!$AH"&amp;AA134))</f>
        <v/>
      </c>
      <c r="S134" s="768"/>
      <c r="T134" s="768"/>
      <c r="U134" s="768"/>
      <c r="V134" s="768"/>
      <c r="W134" s="768"/>
      <c r="X134" s="768"/>
      <c r="Y134" s="769"/>
      <c r="Z134" s="289"/>
      <c r="AA134" s="375">
        <f t="shared" si="1"/>
        <v>424</v>
      </c>
      <c r="AB134" s="294"/>
      <c r="AC134" s="294"/>
      <c r="AD134" s="294"/>
      <c r="AE134" s="294"/>
      <c r="AT134" s="299"/>
      <c r="AU134" s="299"/>
      <c r="AV134" s="165"/>
      <c r="AW134" s="165"/>
      <c r="AX134" s="165"/>
      <c r="AY134" s="165"/>
      <c r="AZ134" s="165"/>
      <c r="BA134" s="165"/>
      <c r="BB134" s="165"/>
      <c r="BC134" s="165"/>
      <c r="BD134" s="165"/>
      <c r="BE134" s="165"/>
      <c r="BF134" s="165"/>
      <c r="BG134" s="165"/>
      <c r="BH134" s="165"/>
      <c r="BI134" s="163"/>
    </row>
    <row r="135" spans="6:77" ht="24" customHeight="1" x14ac:dyDescent="0.45">
      <c r="F135" s="777"/>
      <c r="G135" s="778" t="str" cm="1">
        <f t="array" aca="1" ref="G135" ca="1">IF(INDIRECT("分析依頼!$T"&amp;AA135)="","",INDIRECT("分析依頼!$T"&amp;AA135))</f>
        <v/>
      </c>
      <c r="H135" s="779"/>
      <c r="I135" s="779"/>
      <c r="J135" s="779"/>
      <c r="K135" s="779"/>
      <c r="L135" s="779"/>
      <c r="M135" s="780"/>
      <c r="N135" s="781" t="str" cm="1">
        <f t="array" aca="1" ref="N135" ca="1">IF(INDIRECT("分析依頼!$BF"&amp;AA135)="","",INDIRECT("分析依頼!$BF"&amp;AA135))</f>
        <v/>
      </c>
      <c r="O135" s="782"/>
      <c r="P135" s="781" t="str" cm="1">
        <f t="array" aca="1" ref="P135" ca="1">IF(INDIRECT("分析依頼!$AZ"&amp;AA135)="","",INDIRECT("分析依頼!$AZ"&amp;AA135))</f>
        <v/>
      </c>
      <c r="Q135" s="782"/>
      <c r="R135" s="783" t="str" cm="1">
        <f t="array" aca="1" ref="R135" ca="1">IF(INDIRECT("分析依頼!$AL"&amp;AA135)="","",INDIRECT("分析依頼!$AL"&amp;AA135))&amp;IF(INDIRECT("分析依頼!$AO"&amp;AA135)="","",INDIRECT("分析依頼!$AO"&amp;AA135))&amp;IF(INDIRECT("分析依頼!$AS"&amp;AA135)="","",INDIRECT("分析依頼!$AS"&amp;AA135))</f>
        <v/>
      </c>
      <c r="S135" s="783"/>
      <c r="T135" s="783"/>
      <c r="U135" s="783"/>
      <c r="V135" s="783"/>
      <c r="W135" s="783"/>
      <c r="X135" s="783"/>
      <c r="Y135" s="784"/>
      <c r="Z135" s="289"/>
      <c r="AA135" s="375">
        <f t="shared" si="1"/>
        <v>424</v>
      </c>
      <c r="AB135" s="294"/>
      <c r="AC135" s="294"/>
      <c r="AD135" s="294"/>
      <c r="AE135" s="294"/>
      <c r="AT135" s="299"/>
      <c r="AU135" s="299"/>
      <c r="AV135" s="165"/>
      <c r="AW135" s="165"/>
      <c r="AX135" s="165"/>
      <c r="AY135" s="165"/>
      <c r="AZ135" s="165"/>
      <c r="BA135" s="165"/>
      <c r="BB135" s="165"/>
      <c r="BC135" s="165"/>
      <c r="BD135" s="165"/>
      <c r="BE135" s="165"/>
      <c r="BF135" s="165"/>
      <c r="BG135" s="165"/>
      <c r="BH135" s="165"/>
      <c r="BI135" s="163"/>
    </row>
    <row r="136" spans="6:77" ht="24" customHeight="1" x14ac:dyDescent="0.45">
      <c r="F136" s="785">
        <v>25</v>
      </c>
      <c r="G136" s="787" t="str" cm="1">
        <f t="array" aca="1" ref="G136" ca="1">IF(INDIRECT("分析依頼!$L"&amp;AA136)="","",INDIRECT("分析依頼!$L"&amp;AA136))</f>
        <v/>
      </c>
      <c r="H136" s="787"/>
      <c r="I136" s="787"/>
      <c r="J136" s="787"/>
      <c r="K136" s="787"/>
      <c r="L136" s="787"/>
      <c r="M136" s="787"/>
      <c r="N136" s="788" t="str" cm="1">
        <f t="array" aca="1" ref="N136" ca="1">IF(INDIRECT("分析依頼!$R"&amp;AA136)="","",INDIRECT("分析依頼!$R"&amp;AA136))</f>
        <v/>
      </c>
      <c r="O136" s="788"/>
      <c r="P136" s="789" t="str" cm="1">
        <f t="array" aca="1" ref="P136" ca="1">IF(INDIRECT("分析依頼!$AW"&amp;AA136)="","",INDIRECT("分析依頼!$AW"&amp;AA136))</f>
        <v/>
      </c>
      <c r="Q136" s="789"/>
      <c r="R136" s="790" t="str" cm="1">
        <f t="array" aca="1" ref="R136" ca="1">IF(INDIRECT("分析依頼!$AA"&amp;AA136)="","",INDIRECT("分析依頼!$AA"&amp;AA136))&amp;IF(INDIRECT("分析依頼!$AD"&amp;AA136)="","",INDIRECT("分析依頼!$AD"&amp;AA136))&amp;IF(INDIRECT("分析依頼!$AH"&amp;AA136)="","",INDIRECT("分析依頼!$AH"&amp;AA136))</f>
        <v/>
      </c>
      <c r="S136" s="790"/>
      <c r="T136" s="790"/>
      <c r="U136" s="790"/>
      <c r="V136" s="790"/>
      <c r="W136" s="790"/>
      <c r="X136" s="790"/>
      <c r="Y136" s="791"/>
      <c r="Z136" s="289"/>
      <c r="AA136" s="375">
        <f t="shared" si="1"/>
        <v>425</v>
      </c>
      <c r="AB136" s="301"/>
      <c r="AC136" s="301"/>
      <c r="AD136" s="301"/>
      <c r="AE136" s="301"/>
      <c r="AF136" s="301"/>
      <c r="AG136" s="301"/>
      <c r="AH136" s="301"/>
      <c r="AI136" s="301"/>
      <c r="AJ136" s="301"/>
      <c r="AK136" s="301"/>
      <c r="AL136" s="301"/>
      <c r="AM136" s="301"/>
      <c r="AN136" s="301"/>
      <c r="AO136" s="302"/>
      <c r="AP136" s="302"/>
      <c r="AQ136" s="303"/>
      <c r="AR136" s="303"/>
      <c r="AS136" s="304"/>
      <c r="AT136" s="304"/>
      <c r="AU136" s="299"/>
      <c r="AV136" s="165"/>
      <c r="AW136" s="165"/>
      <c r="AX136" s="165"/>
      <c r="AY136" s="165"/>
      <c r="AZ136" s="165"/>
      <c r="BA136" s="165"/>
      <c r="BB136" s="165"/>
      <c r="BC136" s="165"/>
      <c r="BD136" s="165"/>
      <c r="BE136" s="165"/>
      <c r="BF136" s="165"/>
      <c r="BG136" s="165"/>
      <c r="BH136" s="165"/>
      <c r="BI136" s="163"/>
    </row>
    <row r="137" spans="6:77" ht="24" customHeight="1" x14ac:dyDescent="0.45">
      <c r="F137" s="786"/>
      <c r="G137" s="792" t="str" cm="1">
        <f t="array" aca="1" ref="G137" ca="1">IF(INDIRECT("分析依頼!$T"&amp;AA137)="","",INDIRECT("分析依頼!$T"&amp;AA137))</f>
        <v/>
      </c>
      <c r="H137" s="793"/>
      <c r="I137" s="793"/>
      <c r="J137" s="793"/>
      <c r="K137" s="793"/>
      <c r="L137" s="793"/>
      <c r="M137" s="794"/>
      <c r="N137" s="795" t="str" cm="1">
        <f t="array" aca="1" ref="N137" ca="1">IF(INDIRECT("分析依頼!$BF"&amp;AA137)="","",INDIRECT("分析依頼!$BF"&amp;AA137))</f>
        <v/>
      </c>
      <c r="O137" s="796"/>
      <c r="P137" s="795" t="str" cm="1">
        <f t="array" aca="1" ref="P137" ca="1">IF(INDIRECT("分析依頼!$AZ"&amp;AA137)="","",INDIRECT("分析依頼!$AZ"&amp;AA137))</f>
        <v/>
      </c>
      <c r="Q137" s="796"/>
      <c r="R137" s="797" t="str" cm="1">
        <f t="array" aca="1" ref="R137" ca="1">IF(INDIRECT("分析依頼!$AL"&amp;AA137)="","",INDIRECT("分析依頼!$AL"&amp;AA137))&amp;IF(INDIRECT("分析依頼!$AO"&amp;AA137)="","",INDIRECT("分析依頼!$AO"&amp;AA137))&amp;IF(INDIRECT("分析依頼!$AS"&amp;AA137)="","",INDIRECT("分析依頼!$AS"&amp;AA137))</f>
        <v/>
      </c>
      <c r="S137" s="797"/>
      <c r="T137" s="797"/>
      <c r="U137" s="797"/>
      <c r="V137" s="797"/>
      <c r="W137" s="797"/>
      <c r="X137" s="797"/>
      <c r="Y137" s="798"/>
      <c r="Z137" s="289"/>
      <c r="AA137" s="375">
        <f t="shared" si="1"/>
        <v>425</v>
      </c>
      <c r="AB137" s="301"/>
      <c r="AC137" s="301"/>
      <c r="AD137" s="301"/>
      <c r="AE137" s="301"/>
      <c r="AF137" s="301"/>
      <c r="AG137" s="301"/>
      <c r="AH137" s="301"/>
      <c r="AI137" s="301"/>
      <c r="AJ137" s="301"/>
      <c r="AK137" s="301"/>
      <c r="AL137" s="301"/>
      <c r="AM137" s="301"/>
      <c r="AN137" s="301"/>
      <c r="AO137" s="302"/>
      <c r="AP137" s="302"/>
      <c r="AQ137" s="303"/>
      <c r="AR137" s="303"/>
      <c r="AS137" s="304"/>
      <c r="AT137" s="304"/>
      <c r="AU137" s="299"/>
      <c r="AV137" s="165"/>
      <c r="AW137" s="165"/>
      <c r="AX137" s="165"/>
      <c r="AY137" s="165"/>
      <c r="AZ137" s="165"/>
      <c r="BA137" s="165"/>
      <c r="BB137" s="165"/>
      <c r="BC137" s="165"/>
      <c r="BD137" s="165"/>
      <c r="BE137" s="165"/>
      <c r="BF137" s="165"/>
      <c r="BG137" s="165"/>
      <c r="BH137" s="165"/>
      <c r="BI137" s="163"/>
    </row>
    <row r="138" spans="6:77" ht="24" customHeight="1" x14ac:dyDescent="0.45">
      <c r="F138" s="763">
        <v>26</v>
      </c>
      <c r="G138" s="765" t="str" cm="1">
        <f t="array" aca="1" ref="G138" ca="1">IF(INDIRECT("分析依頼!$L"&amp;AA138)="","",INDIRECT("分析依頼!$L"&amp;AA138))</f>
        <v/>
      </c>
      <c r="H138" s="765"/>
      <c r="I138" s="765"/>
      <c r="J138" s="765"/>
      <c r="K138" s="765"/>
      <c r="L138" s="765"/>
      <c r="M138" s="765"/>
      <c r="N138" s="766" t="str" cm="1">
        <f t="array" aca="1" ref="N138" ca="1">IF(INDIRECT("分析依頼!$R"&amp;AA138)="","",INDIRECT("分析依頼!$R"&amp;AA138))</f>
        <v/>
      </c>
      <c r="O138" s="766"/>
      <c r="P138" s="767" t="str" cm="1">
        <f t="array" aca="1" ref="P138" ca="1">IF(INDIRECT("分析依頼!$AW"&amp;AA138)="","",INDIRECT("分析依頼!$AW"&amp;AA138))</f>
        <v/>
      </c>
      <c r="Q138" s="767"/>
      <c r="R138" s="768" t="str" cm="1">
        <f t="array" aca="1" ref="R138" ca="1">IF(INDIRECT("分析依頼!$AA"&amp;AA138)="","",INDIRECT("分析依頼!$AA"&amp;AA138))&amp;IF(INDIRECT("分析依頼!$AD"&amp;AA138)="","",INDIRECT("分析依頼!$AD"&amp;AA138))&amp;IF(INDIRECT("分析依頼!$AH"&amp;AA138)="","",INDIRECT("分析依頼!$AH"&amp;AA138))</f>
        <v/>
      </c>
      <c r="S138" s="768"/>
      <c r="T138" s="768"/>
      <c r="U138" s="768"/>
      <c r="V138" s="768"/>
      <c r="W138" s="768"/>
      <c r="X138" s="768"/>
      <c r="Y138" s="769"/>
      <c r="Z138" s="289"/>
      <c r="AA138" s="375">
        <f t="shared" si="1"/>
        <v>426</v>
      </c>
      <c r="AB138" s="301"/>
      <c r="AC138" s="301"/>
      <c r="AD138" s="301"/>
      <c r="AE138" s="301"/>
      <c r="AF138" s="301"/>
      <c r="AG138" s="301"/>
      <c r="AH138" s="301"/>
      <c r="AI138" s="301"/>
      <c r="AJ138" s="301"/>
      <c r="AK138" s="301"/>
      <c r="AL138" s="301"/>
      <c r="AM138" s="301"/>
      <c r="AN138" s="301"/>
      <c r="AO138" s="302"/>
      <c r="AP138" s="302"/>
      <c r="AQ138" s="303"/>
      <c r="AR138" s="303"/>
      <c r="AS138" s="304"/>
      <c r="AT138" s="304"/>
      <c r="AU138" s="309"/>
      <c r="AV138" s="269"/>
      <c r="AW138" s="269"/>
      <c r="AX138" s="269"/>
      <c r="AY138" s="269"/>
      <c r="AZ138" s="269"/>
      <c r="BA138" s="269"/>
      <c r="BB138" s="269"/>
      <c r="BC138" s="269"/>
      <c r="BD138" s="269"/>
      <c r="BE138" s="269"/>
      <c r="BF138" s="269"/>
      <c r="BG138" s="269"/>
      <c r="BH138" s="269"/>
      <c r="BI138" s="163"/>
    </row>
    <row r="139" spans="6:77" ht="24" customHeight="1" x14ac:dyDescent="0.45">
      <c r="F139" s="777"/>
      <c r="G139" s="778" t="str" cm="1">
        <f t="array" aca="1" ref="G139" ca="1">IF(INDIRECT("分析依頼!$T"&amp;AA139)="","",INDIRECT("分析依頼!$T"&amp;AA139))</f>
        <v/>
      </c>
      <c r="H139" s="779"/>
      <c r="I139" s="779"/>
      <c r="J139" s="779"/>
      <c r="K139" s="779"/>
      <c r="L139" s="779"/>
      <c r="M139" s="780"/>
      <c r="N139" s="781" t="str" cm="1">
        <f t="array" aca="1" ref="N139" ca="1">IF(INDIRECT("分析依頼!$BF"&amp;AA139)="","",INDIRECT("分析依頼!$BF"&amp;AA139))</f>
        <v/>
      </c>
      <c r="O139" s="782"/>
      <c r="P139" s="781" t="str" cm="1">
        <f t="array" aca="1" ref="P139" ca="1">IF(INDIRECT("分析依頼!$AZ"&amp;AA139)="","",INDIRECT("分析依頼!$AZ"&amp;AA139))</f>
        <v/>
      </c>
      <c r="Q139" s="782"/>
      <c r="R139" s="783" t="str" cm="1">
        <f t="array" aca="1" ref="R139" ca="1">IF(INDIRECT("分析依頼!$AL"&amp;AA139)="","",INDIRECT("分析依頼!$AL"&amp;AA139))&amp;IF(INDIRECT("分析依頼!$AO"&amp;AA139)="","",INDIRECT("分析依頼!$AO"&amp;AA139))&amp;IF(INDIRECT("分析依頼!$AS"&amp;AA139)="","",INDIRECT("分析依頼!$AS"&amp;AA139))</f>
        <v/>
      </c>
      <c r="S139" s="783"/>
      <c r="T139" s="783"/>
      <c r="U139" s="783"/>
      <c r="V139" s="783"/>
      <c r="W139" s="783"/>
      <c r="X139" s="783"/>
      <c r="Y139" s="784"/>
      <c r="Z139" s="289"/>
      <c r="AA139" s="375">
        <f t="shared" si="1"/>
        <v>426</v>
      </c>
      <c r="AB139" s="301"/>
      <c r="AC139" s="301"/>
      <c r="AD139" s="301"/>
      <c r="AE139" s="301"/>
      <c r="AF139" s="301"/>
      <c r="AG139" s="301"/>
      <c r="AH139" s="301"/>
      <c r="AI139" s="301"/>
      <c r="AJ139" s="301"/>
      <c r="AK139" s="301"/>
      <c r="AL139" s="301"/>
      <c r="AM139" s="301"/>
      <c r="AN139" s="301"/>
      <c r="AO139" s="302"/>
      <c r="AP139" s="302"/>
      <c r="AQ139" s="303"/>
      <c r="AR139" s="303"/>
      <c r="AS139" s="304"/>
      <c r="AT139" s="304"/>
      <c r="AU139" s="292"/>
      <c r="AV139" s="270"/>
      <c r="AW139" s="270"/>
      <c r="AX139" s="270"/>
      <c r="AY139" s="270"/>
      <c r="AZ139" s="163"/>
      <c r="BA139" s="163"/>
      <c r="BB139" s="163"/>
      <c r="BC139" s="163"/>
      <c r="BD139" s="163"/>
      <c r="BE139" s="163"/>
      <c r="BF139" s="163"/>
      <c r="BG139" s="163"/>
      <c r="BH139" s="163"/>
      <c r="BI139" s="163"/>
      <c r="BY139" s="163"/>
    </row>
    <row r="140" spans="6:77" ht="24" customHeight="1" x14ac:dyDescent="0.45">
      <c r="F140" s="785">
        <v>27</v>
      </c>
      <c r="G140" s="787" t="str" cm="1">
        <f t="array" aca="1" ref="G140" ca="1">IF(INDIRECT("分析依頼!$L"&amp;AA140)="","",INDIRECT("分析依頼!$L"&amp;AA140))</f>
        <v/>
      </c>
      <c r="H140" s="787"/>
      <c r="I140" s="787"/>
      <c r="J140" s="787"/>
      <c r="K140" s="787"/>
      <c r="L140" s="787"/>
      <c r="M140" s="787"/>
      <c r="N140" s="788" t="str" cm="1">
        <f t="array" aca="1" ref="N140" ca="1">IF(INDIRECT("分析依頼!$R"&amp;AA140)="","",INDIRECT("分析依頼!$R"&amp;AA140))</f>
        <v/>
      </c>
      <c r="O140" s="788"/>
      <c r="P140" s="789" t="str" cm="1">
        <f t="array" aca="1" ref="P140" ca="1">IF(INDIRECT("分析依頼!$AW"&amp;AA140)="","",INDIRECT("分析依頼!$AW"&amp;AA140))</f>
        <v/>
      </c>
      <c r="Q140" s="789"/>
      <c r="R140" s="790" t="str" cm="1">
        <f t="array" aca="1" ref="R140" ca="1">IF(INDIRECT("分析依頼!$AA"&amp;AA140)="","",INDIRECT("分析依頼!$AA"&amp;AA140))&amp;IF(INDIRECT("分析依頼!$AD"&amp;AA140)="","",INDIRECT("分析依頼!$AD"&amp;AA140))&amp;IF(INDIRECT("分析依頼!$AH"&amp;AA140)="","",INDIRECT("分析依頼!$AH"&amp;AA140))</f>
        <v/>
      </c>
      <c r="S140" s="790"/>
      <c r="T140" s="790"/>
      <c r="U140" s="790"/>
      <c r="V140" s="790"/>
      <c r="W140" s="790"/>
      <c r="X140" s="790"/>
      <c r="Y140" s="791"/>
      <c r="Z140" s="289"/>
      <c r="AA140" s="375">
        <f t="shared" si="1"/>
        <v>427</v>
      </c>
      <c r="AB140" s="301"/>
      <c r="AC140" s="301"/>
      <c r="AD140" s="301"/>
      <c r="AE140" s="301"/>
      <c r="AF140" s="301"/>
      <c r="AG140" s="301"/>
      <c r="AH140" s="301"/>
      <c r="AI140" s="301"/>
      <c r="AJ140" s="301"/>
      <c r="AK140" s="301"/>
      <c r="AL140" s="301"/>
      <c r="AM140" s="301"/>
      <c r="AN140" s="301"/>
      <c r="AO140" s="302"/>
      <c r="AP140" s="302"/>
      <c r="AQ140" s="303"/>
      <c r="AR140" s="303"/>
      <c r="AS140" s="304"/>
      <c r="AT140" s="304"/>
      <c r="AU140" s="292"/>
      <c r="AV140" s="270"/>
      <c r="AW140" s="270"/>
      <c r="AX140" s="270"/>
      <c r="AY140" s="270"/>
      <c r="AZ140" s="163"/>
      <c r="BA140" s="163"/>
      <c r="BB140" s="163"/>
      <c r="BC140" s="163"/>
      <c r="BD140" s="163"/>
      <c r="BE140" s="163"/>
      <c r="BF140" s="163"/>
      <c r="BG140" s="163"/>
      <c r="BH140" s="163"/>
      <c r="BI140" s="163"/>
      <c r="BY140" s="163"/>
    </row>
    <row r="141" spans="6:77" ht="24" customHeight="1" x14ac:dyDescent="0.45">
      <c r="F141" s="786"/>
      <c r="G141" s="792" t="str" cm="1">
        <f t="array" aca="1" ref="G141" ca="1">IF(INDIRECT("分析依頼!$T"&amp;AA141)="","",INDIRECT("分析依頼!$T"&amp;AA141))</f>
        <v/>
      </c>
      <c r="H141" s="793"/>
      <c r="I141" s="793"/>
      <c r="J141" s="793"/>
      <c r="K141" s="793"/>
      <c r="L141" s="793"/>
      <c r="M141" s="794"/>
      <c r="N141" s="795" t="str" cm="1">
        <f t="array" aca="1" ref="N141" ca="1">IF(INDIRECT("分析依頼!$BF"&amp;AA141)="","",INDIRECT("分析依頼!$BF"&amp;AA141))</f>
        <v/>
      </c>
      <c r="O141" s="796"/>
      <c r="P141" s="795" t="str" cm="1">
        <f t="array" aca="1" ref="P141" ca="1">IF(INDIRECT("分析依頼!$AZ"&amp;AA141)="","",INDIRECT("分析依頼!$AZ"&amp;AA141))</f>
        <v/>
      </c>
      <c r="Q141" s="796"/>
      <c r="R141" s="797" t="str" cm="1">
        <f t="array" aca="1" ref="R141" ca="1">IF(INDIRECT("分析依頼!$AL"&amp;AA141)="","",INDIRECT("分析依頼!$AL"&amp;AA141))&amp;IF(INDIRECT("分析依頼!$AO"&amp;AA141)="","",INDIRECT("分析依頼!$AO"&amp;AA141))&amp;IF(INDIRECT("分析依頼!$AS"&amp;AA141)="","",INDIRECT("分析依頼!$AS"&amp;AA141))</f>
        <v/>
      </c>
      <c r="S141" s="797"/>
      <c r="T141" s="797"/>
      <c r="U141" s="797"/>
      <c r="V141" s="797"/>
      <c r="W141" s="797"/>
      <c r="X141" s="797"/>
      <c r="Y141" s="798"/>
      <c r="Z141" s="289"/>
      <c r="AA141" s="375">
        <f t="shared" si="1"/>
        <v>427</v>
      </c>
      <c r="AV141" s="163"/>
      <c r="AW141" s="163"/>
      <c r="AX141" s="163"/>
      <c r="AY141" s="163"/>
      <c r="AZ141" s="163"/>
      <c r="BA141" s="163"/>
      <c r="BB141" s="163"/>
      <c r="BC141" s="163"/>
      <c r="BD141" s="163"/>
      <c r="BE141" s="163"/>
      <c r="BF141" s="163"/>
      <c r="BG141" s="163"/>
      <c r="BH141" s="163"/>
      <c r="BI141" s="163"/>
      <c r="BY141" s="163"/>
    </row>
    <row r="142" spans="6:77" ht="24" customHeight="1" x14ac:dyDescent="0.45">
      <c r="F142" s="763">
        <v>28</v>
      </c>
      <c r="G142" s="765" t="str" cm="1">
        <f t="array" aca="1" ref="G142" ca="1">IF(INDIRECT("分析依頼!$L"&amp;AA142)="","",INDIRECT("分析依頼!$L"&amp;AA142))</f>
        <v/>
      </c>
      <c r="H142" s="765"/>
      <c r="I142" s="765"/>
      <c r="J142" s="765"/>
      <c r="K142" s="765"/>
      <c r="L142" s="765"/>
      <c r="M142" s="765"/>
      <c r="N142" s="766" t="str" cm="1">
        <f t="array" aca="1" ref="N142" ca="1">IF(INDIRECT("分析依頼!$R"&amp;AA142)="","",INDIRECT("分析依頼!$R"&amp;AA142))</f>
        <v/>
      </c>
      <c r="O142" s="766"/>
      <c r="P142" s="767" t="str" cm="1">
        <f t="array" aca="1" ref="P142" ca="1">IF(INDIRECT("分析依頼!$AW"&amp;AA142)="","",INDIRECT("分析依頼!$AW"&amp;AA142))</f>
        <v/>
      </c>
      <c r="Q142" s="767"/>
      <c r="R142" s="768" t="str" cm="1">
        <f t="array" aca="1" ref="R142" ca="1">IF(INDIRECT("分析依頼!$AA"&amp;AA142)="","",INDIRECT("分析依頼!$AA"&amp;AA142))&amp;IF(INDIRECT("分析依頼!$AD"&amp;AA142)="","",INDIRECT("分析依頼!$AD"&amp;AA142))&amp;IF(INDIRECT("分析依頼!$AH"&amp;AA142)="","",INDIRECT("分析依頼!$AH"&amp;AA142))</f>
        <v/>
      </c>
      <c r="S142" s="768"/>
      <c r="T142" s="768"/>
      <c r="U142" s="768"/>
      <c r="V142" s="768"/>
      <c r="W142" s="768"/>
      <c r="X142" s="768"/>
      <c r="Y142" s="769"/>
      <c r="Z142" s="289"/>
      <c r="AA142" s="375">
        <f t="shared" si="1"/>
        <v>428</v>
      </c>
      <c r="AU142" s="292"/>
      <c r="AV142" s="270"/>
      <c r="AW142" s="270"/>
      <c r="AX142" s="270"/>
      <c r="AY142" s="270"/>
      <c r="AZ142" s="163"/>
      <c r="BA142" s="163"/>
      <c r="BB142" s="163"/>
      <c r="BC142" s="163"/>
      <c r="BD142" s="163"/>
      <c r="BE142" s="163"/>
      <c r="BF142" s="163"/>
      <c r="BG142" s="163"/>
      <c r="BH142" s="163"/>
      <c r="BI142" s="163"/>
      <c r="BY142" s="163"/>
    </row>
    <row r="143" spans="6:77" ht="24" customHeight="1" x14ac:dyDescent="0.45">
      <c r="F143" s="777"/>
      <c r="G143" s="778" t="str" cm="1">
        <f t="array" aca="1" ref="G143" ca="1">IF(INDIRECT("分析依頼!$T"&amp;AA143)="","",INDIRECT("分析依頼!$T"&amp;AA143))</f>
        <v/>
      </c>
      <c r="H143" s="779"/>
      <c r="I143" s="779"/>
      <c r="J143" s="779"/>
      <c r="K143" s="779"/>
      <c r="L143" s="779"/>
      <c r="M143" s="780"/>
      <c r="N143" s="781" t="str" cm="1">
        <f t="array" aca="1" ref="N143" ca="1">IF(INDIRECT("分析依頼!$BF"&amp;AA143)="","",INDIRECT("分析依頼!$BF"&amp;AA143))</f>
        <v/>
      </c>
      <c r="O143" s="782"/>
      <c r="P143" s="781" t="str" cm="1">
        <f t="array" aca="1" ref="P143" ca="1">IF(INDIRECT("分析依頼!$AZ"&amp;AA143)="","",INDIRECT("分析依頼!$AZ"&amp;AA143))</f>
        <v/>
      </c>
      <c r="Q143" s="782"/>
      <c r="R143" s="783" t="str" cm="1">
        <f t="array" aca="1" ref="R143" ca="1">IF(INDIRECT("分析依頼!$AL"&amp;AA143)="","",INDIRECT("分析依頼!$AL"&amp;AA143))&amp;IF(INDIRECT("分析依頼!$AO"&amp;AA143)="","",INDIRECT("分析依頼!$AO"&amp;AA143))&amp;IF(INDIRECT("分析依頼!$AS"&amp;AA143)="","",INDIRECT("分析依頼!$AS"&amp;AA143))</f>
        <v/>
      </c>
      <c r="S143" s="783"/>
      <c r="T143" s="783"/>
      <c r="U143" s="783"/>
      <c r="V143" s="783"/>
      <c r="W143" s="783"/>
      <c r="X143" s="783"/>
      <c r="Y143" s="784"/>
      <c r="Z143" s="289"/>
      <c r="AA143" s="375">
        <f t="shared" si="1"/>
        <v>428</v>
      </c>
      <c r="AU143" s="292"/>
      <c r="AV143" s="270"/>
      <c r="AW143" s="270"/>
      <c r="AX143" s="270"/>
      <c r="AY143" s="270"/>
      <c r="AZ143" s="163"/>
      <c r="BA143" s="163"/>
      <c r="BB143" s="163"/>
      <c r="BC143" s="163"/>
      <c r="BD143" s="163"/>
      <c r="BE143" s="163"/>
      <c r="BF143" s="163"/>
      <c r="BG143" s="163"/>
      <c r="BH143" s="163"/>
      <c r="BI143" s="163"/>
      <c r="BY143" s="163"/>
    </row>
    <row r="144" spans="6:77" ht="24" customHeight="1" x14ac:dyDescent="0.45">
      <c r="F144" s="785">
        <v>29</v>
      </c>
      <c r="G144" s="787" t="str" cm="1">
        <f t="array" aca="1" ref="G144" ca="1">IF(INDIRECT("分析依頼!$L"&amp;AA144)="","",INDIRECT("分析依頼!$L"&amp;AA144))</f>
        <v/>
      </c>
      <c r="H144" s="787"/>
      <c r="I144" s="787"/>
      <c r="J144" s="787"/>
      <c r="K144" s="787"/>
      <c r="L144" s="787"/>
      <c r="M144" s="787"/>
      <c r="N144" s="788" t="str" cm="1">
        <f t="array" aca="1" ref="N144" ca="1">IF(INDIRECT("分析依頼!$R"&amp;AA144)="","",INDIRECT("分析依頼!$R"&amp;AA144))</f>
        <v/>
      </c>
      <c r="O144" s="788"/>
      <c r="P144" s="789" t="str" cm="1">
        <f t="array" aca="1" ref="P144" ca="1">IF(INDIRECT("分析依頼!$AW"&amp;AA144)="","",INDIRECT("分析依頼!$AW"&amp;AA144))</f>
        <v/>
      </c>
      <c r="Q144" s="789"/>
      <c r="R144" s="790" t="str" cm="1">
        <f t="array" aca="1" ref="R144" ca="1">IF(INDIRECT("分析依頼!$AA"&amp;AA144)="","",INDIRECT("分析依頼!$AA"&amp;AA144))&amp;IF(INDIRECT("分析依頼!$AD"&amp;AA144)="","",INDIRECT("分析依頼!$AD"&amp;AA144))&amp;IF(INDIRECT("分析依頼!$AH"&amp;AA144)="","",INDIRECT("分析依頼!$AH"&amp;AA144))</f>
        <v/>
      </c>
      <c r="S144" s="790"/>
      <c r="T144" s="790"/>
      <c r="U144" s="790"/>
      <c r="V144" s="790"/>
      <c r="W144" s="790"/>
      <c r="X144" s="790"/>
      <c r="Y144" s="791"/>
      <c r="Z144" s="298"/>
      <c r="AA144" s="375">
        <f t="shared" si="1"/>
        <v>429</v>
      </c>
      <c r="AZ144" s="165"/>
    </row>
    <row r="145" spans="6:77" ht="24" customHeight="1" x14ac:dyDescent="0.45">
      <c r="F145" s="786"/>
      <c r="G145" s="792" t="str" cm="1">
        <f t="array" aca="1" ref="G145" ca="1">IF(INDIRECT("分析依頼!$T"&amp;AA145)="","",INDIRECT("分析依頼!$T"&amp;AA145))</f>
        <v/>
      </c>
      <c r="H145" s="793"/>
      <c r="I145" s="793"/>
      <c r="J145" s="793"/>
      <c r="K145" s="793"/>
      <c r="L145" s="793"/>
      <c r="M145" s="794"/>
      <c r="N145" s="795" t="str" cm="1">
        <f t="array" aca="1" ref="N145" ca="1">IF(INDIRECT("分析依頼!$BF"&amp;AA145)="","",INDIRECT("分析依頼!$BF"&amp;AA145))</f>
        <v/>
      </c>
      <c r="O145" s="796"/>
      <c r="P145" s="795" t="str" cm="1">
        <f t="array" aca="1" ref="P145" ca="1">IF(INDIRECT("分析依頼!$AZ"&amp;AA145)="","",INDIRECT("分析依頼!$AZ"&amp;AA145))</f>
        <v/>
      </c>
      <c r="Q145" s="796"/>
      <c r="R145" s="797" t="str" cm="1">
        <f t="array" aca="1" ref="R145" ca="1">IF(INDIRECT("分析依頼!$AL"&amp;AA145)="","",INDIRECT("分析依頼!$AL"&amp;AA145))&amp;IF(INDIRECT("分析依頼!$AO"&amp;AA145)="","",INDIRECT("分析依頼!$AO"&amp;AA145))&amp;IF(INDIRECT("分析依頼!$AS"&amp;AA145)="","",INDIRECT("分析依頼!$AS"&amp;AA145))</f>
        <v/>
      </c>
      <c r="S145" s="797"/>
      <c r="T145" s="797"/>
      <c r="U145" s="797"/>
      <c r="V145" s="797"/>
      <c r="W145" s="797"/>
      <c r="X145" s="797"/>
      <c r="Y145" s="798"/>
      <c r="Z145" s="300"/>
      <c r="AA145" s="375">
        <f t="shared" si="1"/>
        <v>429</v>
      </c>
    </row>
    <row r="146" spans="6:77" ht="24" customHeight="1" x14ac:dyDescent="0.45">
      <c r="F146" s="763">
        <v>30</v>
      </c>
      <c r="G146" s="765" t="str" cm="1">
        <f t="array" aca="1" ref="G146" ca="1">IF(INDIRECT("分析依頼!$L"&amp;AA146)="","",INDIRECT("分析依頼!$L"&amp;AA146))</f>
        <v/>
      </c>
      <c r="H146" s="765"/>
      <c r="I146" s="765"/>
      <c r="J146" s="765"/>
      <c r="K146" s="765"/>
      <c r="L146" s="765"/>
      <c r="M146" s="765"/>
      <c r="N146" s="766" t="str" cm="1">
        <f t="array" aca="1" ref="N146" ca="1">IF(INDIRECT("分析依頼!$R"&amp;AA146)="","",INDIRECT("分析依頼!$R"&amp;AA146))</f>
        <v/>
      </c>
      <c r="O146" s="766"/>
      <c r="P146" s="767" t="str" cm="1">
        <f t="array" aca="1" ref="P146" ca="1">IF(INDIRECT("分析依頼!$AW"&amp;AA146)="","",INDIRECT("分析依頼!$AW"&amp;AA146))</f>
        <v/>
      </c>
      <c r="Q146" s="767"/>
      <c r="R146" s="768" t="str" cm="1">
        <f t="array" aca="1" ref="R146" ca="1">IF(INDIRECT("分析依頼!$AA"&amp;AA146)="","",INDIRECT("分析依頼!$AA"&amp;AA146))&amp;IF(INDIRECT("分析依頼!$AD"&amp;AA146)="","",INDIRECT("分析依頼!$AD"&amp;AA146))&amp;IF(INDIRECT("分析依頼!$AH"&amp;AA146)="","",INDIRECT("分析依頼!$AH"&amp;AA146))</f>
        <v/>
      </c>
      <c r="S146" s="768"/>
      <c r="T146" s="768"/>
      <c r="U146" s="768"/>
      <c r="V146" s="768"/>
      <c r="W146" s="768"/>
      <c r="X146" s="768"/>
      <c r="Y146" s="769"/>
      <c r="Z146" s="300"/>
      <c r="AA146" s="375">
        <f t="shared" si="1"/>
        <v>430</v>
      </c>
      <c r="AZ146" s="165"/>
    </row>
    <row r="147" spans="6:77" ht="24" customHeight="1" x14ac:dyDescent="0.45">
      <c r="F147" s="777"/>
      <c r="G147" s="778" t="str" cm="1">
        <f t="array" aca="1" ref="G147" ca="1">IF(INDIRECT("分析依頼!$T"&amp;AA147)="","",INDIRECT("分析依頼!$T"&amp;AA147))</f>
        <v/>
      </c>
      <c r="H147" s="779"/>
      <c r="I147" s="779"/>
      <c r="J147" s="779"/>
      <c r="K147" s="779"/>
      <c r="L147" s="779"/>
      <c r="M147" s="780"/>
      <c r="N147" s="781" t="str" cm="1">
        <f t="array" aca="1" ref="N147" ca="1">IF(INDIRECT("分析依頼!$BF"&amp;AA147)="","",INDIRECT("分析依頼!$BF"&amp;AA147))</f>
        <v/>
      </c>
      <c r="O147" s="782"/>
      <c r="P147" s="781" t="str" cm="1">
        <f t="array" aca="1" ref="P147" ca="1">IF(INDIRECT("分析依頼!$AZ"&amp;AA147)="","",INDIRECT("分析依頼!$AZ"&amp;AA147))</f>
        <v/>
      </c>
      <c r="Q147" s="782"/>
      <c r="R147" s="783" t="str" cm="1">
        <f t="array" aca="1" ref="R147" ca="1">IF(INDIRECT("分析依頼!$AL"&amp;AA147)="","",INDIRECT("分析依頼!$AL"&amp;AA147))&amp;IF(INDIRECT("分析依頼!$AO"&amp;AA147)="","",INDIRECT("分析依頼!$AO"&amp;AA147))&amp;IF(INDIRECT("分析依頼!$AS"&amp;AA147)="","",INDIRECT("分析依頼!$AS"&amp;AA147))</f>
        <v/>
      </c>
      <c r="S147" s="783"/>
      <c r="T147" s="783"/>
      <c r="U147" s="783"/>
      <c r="V147" s="783"/>
      <c r="W147" s="783"/>
      <c r="X147" s="783"/>
      <c r="Y147" s="784"/>
      <c r="Z147" s="305"/>
      <c r="AA147" s="375">
        <f t="shared" si="1"/>
        <v>430</v>
      </c>
      <c r="BT147" s="163"/>
      <c r="BU147" s="886" t="s">
        <v>452</v>
      </c>
      <c r="BV147" s="489"/>
      <c r="BW147" s="489"/>
      <c r="BX147" s="489"/>
      <c r="BY147" s="489"/>
    </row>
    <row r="148" spans="6:77" ht="24" customHeight="1" x14ac:dyDescent="0.45">
      <c r="F148" s="785">
        <v>31</v>
      </c>
      <c r="G148" s="787" t="str" cm="1">
        <f t="array" aca="1" ref="G148" ca="1">IF(INDIRECT("分析依頼!$L"&amp;AA148)="","",INDIRECT("分析依頼!$L"&amp;AA148))</f>
        <v/>
      </c>
      <c r="H148" s="787"/>
      <c r="I148" s="787"/>
      <c r="J148" s="787"/>
      <c r="K148" s="787"/>
      <c r="L148" s="787"/>
      <c r="M148" s="787"/>
      <c r="N148" s="788" t="str" cm="1">
        <f t="array" aca="1" ref="N148" ca="1">IF(INDIRECT("分析依頼!$R"&amp;AA148)="","",INDIRECT("分析依頼!$R"&amp;AA148))</f>
        <v/>
      </c>
      <c r="O148" s="788"/>
      <c r="P148" s="789" t="str" cm="1">
        <f t="array" aca="1" ref="P148" ca="1">IF(INDIRECT("分析依頼!$AW"&amp;AA148)="","",INDIRECT("分析依頼!$AW"&amp;AA148))</f>
        <v/>
      </c>
      <c r="Q148" s="789"/>
      <c r="R148" s="790" t="str" cm="1">
        <f t="array" aca="1" ref="R148" ca="1">IF(INDIRECT("分析依頼!$AA"&amp;AA148)="","",INDIRECT("分析依頼!$AA"&amp;AA148))&amp;IF(INDIRECT("分析依頼!$AD"&amp;AA148)="","",INDIRECT("分析依頼!$AD"&amp;AA148))&amp;IF(INDIRECT("分析依頼!$AH"&amp;AA148)="","",INDIRECT("分析依頼!$AH"&amp;AA148))</f>
        <v/>
      </c>
      <c r="S148" s="790"/>
      <c r="T148" s="790"/>
      <c r="U148" s="790"/>
      <c r="V148" s="790"/>
      <c r="W148" s="790"/>
      <c r="X148" s="790"/>
      <c r="Y148" s="791"/>
      <c r="Z148" s="305"/>
      <c r="AA148" s="375">
        <f t="shared" si="1"/>
        <v>431</v>
      </c>
      <c r="AZ148" s="165"/>
      <c r="BT148" s="163"/>
      <c r="BU148" s="489"/>
      <c r="BV148" s="489"/>
      <c r="BW148" s="489"/>
      <c r="BX148" s="489"/>
      <c r="BY148" s="489"/>
    </row>
    <row r="149" spans="6:77" ht="24" customHeight="1" x14ac:dyDescent="0.45">
      <c r="F149" s="786"/>
      <c r="G149" s="792" t="str" cm="1">
        <f t="array" aca="1" ref="G149" ca="1">IF(INDIRECT("分析依頼!$T"&amp;AA149)="","",INDIRECT("分析依頼!$T"&amp;AA149))</f>
        <v/>
      </c>
      <c r="H149" s="793"/>
      <c r="I149" s="793"/>
      <c r="J149" s="793"/>
      <c r="K149" s="793"/>
      <c r="L149" s="793"/>
      <c r="M149" s="794"/>
      <c r="N149" s="795" t="str" cm="1">
        <f t="array" aca="1" ref="N149" ca="1">IF(INDIRECT("分析依頼!$BF"&amp;AA149)="","",INDIRECT("分析依頼!$BF"&amp;AA149))</f>
        <v/>
      </c>
      <c r="O149" s="796"/>
      <c r="P149" s="795" t="str" cm="1">
        <f t="array" aca="1" ref="P149" ca="1">IF(INDIRECT("分析依頼!$AZ"&amp;AA149)="","",INDIRECT("分析依頼!$AZ"&amp;AA149))</f>
        <v/>
      </c>
      <c r="Q149" s="796"/>
      <c r="R149" s="797" t="str" cm="1">
        <f t="array" aca="1" ref="R149" ca="1">IF(INDIRECT("分析依頼!$AL"&amp;AA149)="","",INDIRECT("分析依頼!$AL"&amp;AA149))&amp;IF(INDIRECT("分析依頼!$AO"&amp;AA149)="","",INDIRECT("分析依頼!$AO"&amp;AA149))&amp;IF(INDIRECT("分析依頼!$AS"&amp;AA149)="","",INDIRECT("分析依頼!$AS"&amp;AA149))</f>
        <v/>
      </c>
      <c r="S149" s="797"/>
      <c r="T149" s="797"/>
      <c r="U149" s="797"/>
      <c r="V149" s="797"/>
      <c r="W149" s="797"/>
      <c r="X149" s="797"/>
      <c r="Y149" s="798"/>
      <c r="Z149" s="289"/>
      <c r="AA149" s="375">
        <f t="shared" si="1"/>
        <v>431</v>
      </c>
      <c r="BT149" s="163"/>
      <c r="BU149" s="489"/>
      <c r="BV149" s="489"/>
      <c r="BW149" s="489"/>
      <c r="BX149" s="489"/>
      <c r="BY149" s="489"/>
    </row>
    <row r="150" spans="6:77" ht="24" customHeight="1" x14ac:dyDescent="0.45">
      <c r="F150" s="763">
        <v>32</v>
      </c>
      <c r="G150" s="765" t="str" cm="1">
        <f t="array" aca="1" ref="G150" ca="1">IF(INDIRECT("分析依頼!$L"&amp;AA150)="","",INDIRECT("分析依頼!$L"&amp;AA150))</f>
        <v/>
      </c>
      <c r="H150" s="765"/>
      <c r="I150" s="765"/>
      <c r="J150" s="765"/>
      <c r="K150" s="765"/>
      <c r="L150" s="765"/>
      <c r="M150" s="765"/>
      <c r="N150" s="766" t="str" cm="1">
        <f t="array" aca="1" ref="N150" ca="1">IF(INDIRECT("分析依頼!$R"&amp;AA150)="","",INDIRECT("分析依頼!$R"&amp;AA150))</f>
        <v/>
      </c>
      <c r="O150" s="766"/>
      <c r="P150" s="767" t="str" cm="1">
        <f t="array" aca="1" ref="P150" ca="1">IF(INDIRECT("分析依頼!$AW"&amp;AA150)="","",INDIRECT("分析依頼!$AW"&amp;AA150))</f>
        <v/>
      </c>
      <c r="Q150" s="767"/>
      <c r="R150" s="768" t="str" cm="1">
        <f t="array" aca="1" ref="R150" ca="1">IF(INDIRECT("分析依頼!$AA"&amp;AA150)="","",INDIRECT("分析依頼!$AA"&amp;AA150))&amp;IF(INDIRECT("分析依頼!$AD"&amp;AA150)="","",INDIRECT("分析依頼!$AD"&amp;AA150))&amp;IF(INDIRECT("分析依頼!$AH"&amp;AA150)="","",INDIRECT("分析依頼!$AH"&amp;AA150))</f>
        <v/>
      </c>
      <c r="S150" s="768"/>
      <c r="T150" s="768"/>
      <c r="U150" s="768"/>
      <c r="V150" s="768"/>
      <c r="W150" s="768"/>
      <c r="X150" s="768"/>
      <c r="Y150" s="769"/>
      <c r="Z150" s="289"/>
      <c r="AA150" s="375">
        <f t="shared" si="1"/>
        <v>432</v>
      </c>
      <c r="AZ150" s="165"/>
      <c r="BT150" s="163"/>
    </row>
    <row r="151" spans="6:77" ht="24" customHeight="1" thickBot="1" x14ac:dyDescent="0.5">
      <c r="F151" s="764"/>
      <c r="G151" s="770" t="str" cm="1">
        <f t="array" aca="1" ref="G151" ca="1">IF(INDIRECT("分析依頼!$T"&amp;AA151)="","",INDIRECT("分析依頼!$T"&amp;AA151))</f>
        <v/>
      </c>
      <c r="H151" s="771"/>
      <c r="I151" s="771"/>
      <c r="J151" s="771"/>
      <c r="K151" s="771"/>
      <c r="L151" s="771"/>
      <c r="M151" s="772"/>
      <c r="N151" s="773" t="str" cm="1">
        <f t="array" aca="1" ref="N151" ca="1">IF(INDIRECT("分析依頼!$BF"&amp;AA151)="","",INDIRECT("分析依頼!$BF"&amp;AA151))</f>
        <v/>
      </c>
      <c r="O151" s="774"/>
      <c r="P151" s="773" t="str" cm="1">
        <f t="array" aca="1" ref="P151" ca="1">IF(INDIRECT("分析依頼!$AZ"&amp;AA151)="","",INDIRECT("分析依頼!$AZ"&amp;AA151))</f>
        <v/>
      </c>
      <c r="Q151" s="774"/>
      <c r="R151" s="775" t="str" cm="1">
        <f t="array" aca="1" ref="R151" ca="1">IF(INDIRECT("分析依頼!$AL"&amp;AA151)="","",INDIRECT("分析依頼!$AL"&amp;AA151))&amp;IF(INDIRECT("分析依頼!$AO"&amp;AA151)="","",INDIRECT("分析依頼!$AO"&amp;AA151))&amp;IF(INDIRECT("分析依頼!$AS"&amp;AA151)="","",INDIRECT("分析依頼!$AS"&amp;AA151))</f>
        <v/>
      </c>
      <c r="S151" s="775"/>
      <c r="T151" s="775"/>
      <c r="U151" s="775"/>
      <c r="V151" s="775"/>
      <c r="W151" s="775"/>
      <c r="X151" s="775"/>
      <c r="Y151" s="776"/>
      <c r="Z151" s="289"/>
      <c r="AA151" s="375">
        <f t="shared" si="1"/>
        <v>432</v>
      </c>
      <c r="BT151" s="163"/>
    </row>
    <row r="152" spans="6:77" ht="9" customHeight="1" x14ac:dyDescent="0.45">
      <c r="F152" s="749" t="s">
        <v>632</v>
      </c>
      <c r="G152" s="749"/>
      <c r="H152" s="749"/>
      <c r="I152" s="749"/>
      <c r="Z152" s="298"/>
      <c r="AB152" s="294"/>
      <c r="AC152" s="294"/>
      <c r="AD152" s="294"/>
      <c r="AE152" s="294"/>
      <c r="AT152" s="299"/>
      <c r="AU152" s="299"/>
      <c r="AV152" s="165"/>
      <c r="AW152" s="165"/>
      <c r="AX152" s="165"/>
      <c r="AY152" s="165"/>
      <c r="AZ152" s="165"/>
      <c r="BA152" s="165"/>
      <c r="BB152" s="165"/>
      <c r="BC152" s="165"/>
      <c r="BD152" s="165"/>
      <c r="BE152" s="165"/>
      <c r="BF152" s="165"/>
      <c r="BG152" s="165"/>
      <c r="BH152" s="165"/>
      <c r="BI152" s="163"/>
    </row>
    <row r="153" spans="6:77" ht="9" customHeight="1" thickBot="1" x14ac:dyDescent="0.5">
      <c r="F153" s="750"/>
      <c r="G153" s="750"/>
      <c r="H153" s="750"/>
      <c r="I153" s="750"/>
      <c r="T153" s="271"/>
      <c r="U153" s="271"/>
      <c r="V153" s="271"/>
      <c r="Z153" s="300"/>
      <c r="AA153" s="300"/>
      <c r="AB153" s="300"/>
      <c r="AC153" s="300"/>
      <c r="AD153" s="294"/>
      <c r="AE153" s="294"/>
      <c r="AT153" s="299"/>
      <c r="AU153" s="299"/>
      <c r="AV153" s="165"/>
      <c r="AW153" s="165"/>
      <c r="AX153" s="165"/>
      <c r="AY153" s="165"/>
      <c r="AZ153" s="165"/>
      <c r="BA153" s="165"/>
      <c r="BB153" s="165"/>
      <c r="BC153" s="165"/>
      <c r="BD153" s="165"/>
      <c r="BE153" s="165"/>
      <c r="BF153" s="165"/>
      <c r="BG153" s="165"/>
      <c r="BH153" s="165"/>
      <c r="BI153" s="163"/>
    </row>
    <row r="154" spans="6:77" ht="13.5" customHeight="1" x14ac:dyDescent="0.45">
      <c r="F154" s="751" t="s">
        <v>629</v>
      </c>
      <c r="G154" s="753" t="s">
        <v>601</v>
      </c>
      <c r="H154" s="754"/>
      <c r="I154" s="754"/>
      <c r="J154" s="754"/>
      <c r="K154" s="754"/>
      <c r="L154" s="754"/>
      <c r="M154" s="755"/>
      <c r="N154" s="756" t="s">
        <v>439</v>
      </c>
      <c r="O154" s="756"/>
      <c r="P154" s="756" t="s">
        <v>595</v>
      </c>
      <c r="Q154" s="753"/>
      <c r="R154" s="757" t="s">
        <v>630</v>
      </c>
      <c r="S154" s="758"/>
      <c r="T154" s="754" t="s">
        <v>599</v>
      </c>
      <c r="U154" s="754"/>
      <c r="V154" s="754"/>
      <c r="W154" s="754"/>
      <c r="X154" s="754"/>
      <c r="Y154" s="759"/>
      <c r="Z154" s="300"/>
      <c r="AA154" s="300"/>
      <c r="AB154" s="300"/>
      <c r="AC154" s="300"/>
      <c r="AD154" s="294"/>
      <c r="AE154" s="294"/>
      <c r="AN154" s="271"/>
      <c r="AO154" s="271"/>
      <c r="AP154" s="271"/>
      <c r="AT154" s="309"/>
      <c r="AU154" s="309"/>
      <c r="AV154" s="269"/>
      <c r="AW154" s="269"/>
      <c r="AX154" s="269"/>
      <c r="AY154" s="269"/>
      <c r="AZ154" s="269"/>
      <c r="BA154" s="269"/>
      <c r="BB154" s="269"/>
      <c r="BC154" s="269"/>
      <c r="BD154" s="269"/>
      <c r="BE154" s="269"/>
      <c r="BF154" s="269"/>
      <c r="BG154" s="269"/>
      <c r="BH154" s="269"/>
      <c r="BI154" s="163"/>
    </row>
    <row r="155" spans="6:77" ht="13.5" customHeight="1" thickBot="1" x14ac:dyDescent="0.5">
      <c r="F155" s="752"/>
      <c r="G155" s="760" t="s">
        <v>600</v>
      </c>
      <c r="H155" s="747"/>
      <c r="I155" s="747"/>
      <c r="J155" s="747"/>
      <c r="K155" s="747"/>
      <c r="L155" s="747"/>
      <c r="M155" s="761"/>
      <c r="N155" s="762" t="s">
        <v>598</v>
      </c>
      <c r="O155" s="762"/>
      <c r="P155" s="762" t="s">
        <v>596</v>
      </c>
      <c r="Q155" s="762"/>
      <c r="R155" s="745" t="s">
        <v>631</v>
      </c>
      <c r="S155" s="746"/>
      <c r="T155" s="747" t="s">
        <v>599</v>
      </c>
      <c r="U155" s="747"/>
      <c r="V155" s="747"/>
      <c r="W155" s="747"/>
      <c r="X155" s="747"/>
      <c r="Y155" s="748"/>
      <c r="Z155" s="308"/>
      <c r="AB155" s="271"/>
      <c r="AC155" s="271"/>
      <c r="AD155" s="271"/>
      <c r="AE155" s="271"/>
      <c r="AF155" s="271"/>
      <c r="AG155" s="271"/>
      <c r="AH155" s="271"/>
      <c r="AI155" s="271"/>
      <c r="AJ155" s="271"/>
      <c r="AK155" s="271"/>
      <c r="AL155" s="271"/>
      <c r="AM155" s="271"/>
      <c r="AN155" s="271"/>
      <c r="AO155" s="271"/>
      <c r="AP155" s="271"/>
      <c r="AQ155" s="271"/>
      <c r="AR155" s="271"/>
      <c r="AS155" s="271"/>
      <c r="AV155" s="163"/>
      <c r="AW155" s="163"/>
      <c r="AX155" s="163"/>
      <c r="AY155" s="163"/>
      <c r="AZ155" s="163"/>
      <c r="BA155" s="163"/>
      <c r="BB155" s="163"/>
      <c r="BC155" s="163"/>
      <c r="BD155" s="163"/>
      <c r="BE155" s="163"/>
      <c r="BF155" s="163"/>
      <c r="BG155" s="163"/>
      <c r="BH155" s="163"/>
      <c r="BI155" s="163"/>
    </row>
    <row r="156" spans="6:77" ht="24" customHeight="1" thickTop="1" x14ac:dyDescent="0.45">
      <c r="F156" s="785">
        <v>33</v>
      </c>
      <c r="G156" s="787" t="str" cm="1">
        <f t="array" aca="1" ref="G156" ca="1">IF(INDIRECT("分析依頼!$L"&amp;AA156)="","",INDIRECT("分析依頼!$L"&amp;AA156))</f>
        <v/>
      </c>
      <c r="H156" s="787"/>
      <c r="I156" s="787"/>
      <c r="J156" s="787"/>
      <c r="K156" s="787"/>
      <c r="L156" s="787"/>
      <c r="M156" s="787"/>
      <c r="N156" s="788" t="str" cm="1">
        <f t="array" aca="1" ref="N156" ca="1">IF(INDIRECT("分析依頼!$R"&amp;AA156)="","",INDIRECT("分析依頼!$R"&amp;AA156))</f>
        <v/>
      </c>
      <c r="O156" s="788"/>
      <c r="P156" s="789" t="str" cm="1">
        <f t="array" aca="1" ref="P156" ca="1">IF(INDIRECT("分析依頼!$AW"&amp;AA156)="","",INDIRECT("分析依頼!$AW"&amp;AA156))</f>
        <v/>
      </c>
      <c r="Q156" s="789"/>
      <c r="R156" s="790" t="str" cm="1">
        <f t="array" aca="1" ref="R156" ca="1">IF(INDIRECT("分析依頼!$AA"&amp;AA156)="","",INDIRECT("分析依頼!$AA"&amp;AA156))&amp;IF(INDIRECT("分析依頼!$AD"&amp;AA156)="","",INDIRECT("分析依頼!$AD"&amp;AA156))&amp;IF(INDIRECT("分析依頼!$AH"&amp;AA156)="","",INDIRECT("分析依頼!$AH"&amp;AA156))</f>
        <v/>
      </c>
      <c r="S156" s="790"/>
      <c r="T156" s="790"/>
      <c r="U156" s="790"/>
      <c r="V156" s="790"/>
      <c r="W156" s="790"/>
      <c r="X156" s="790"/>
      <c r="Y156" s="791"/>
      <c r="Z156" s="289"/>
      <c r="AA156" s="375">
        <f>AA150+1</f>
        <v>433</v>
      </c>
      <c r="AZ156" s="165"/>
      <c r="BT156" s="163"/>
    </row>
    <row r="157" spans="6:77" ht="24" customHeight="1" x14ac:dyDescent="0.45">
      <c r="F157" s="786"/>
      <c r="G157" s="792" t="str" cm="1">
        <f t="array" aca="1" ref="G157" ca="1">IF(INDIRECT("分析依頼!$T"&amp;AA157)="","",INDIRECT("分析依頼!$T"&amp;AA157))</f>
        <v/>
      </c>
      <c r="H157" s="793"/>
      <c r="I157" s="793"/>
      <c r="J157" s="793"/>
      <c r="K157" s="793"/>
      <c r="L157" s="793"/>
      <c r="M157" s="794"/>
      <c r="N157" s="795" t="str" cm="1">
        <f t="array" aca="1" ref="N157" ca="1">IF(INDIRECT("分析依頼!$BF"&amp;AA157)="","",INDIRECT("分析依頼!$BF"&amp;AA157))</f>
        <v/>
      </c>
      <c r="O157" s="796"/>
      <c r="P157" s="795" t="str" cm="1">
        <f t="array" aca="1" ref="P157" ca="1">IF(INDIRECT("分析依頼!$AZ"&amp;AA157)="","",INDIRECT("分析依頼!$AZ"&amp;AA157))</f>
        <v/>
      </c>
      <c r="Q157" s="796"/>
      <c r="R157" s="797" t="str" cm="1">
        <f t="array" aca="1" ref="R157" ca="1">IF(INDIRECT("分析依頼!$AL"&amp;AA157)="","",INDIRECT("分析依頼!$AL"&amp;AA157))&amp;IF(INDIRECT("分析依頼!$AO"&amp;AA157)="","",INDIRECT("分析依頼!$AO"&amp;AA157))&amp;IF(INDIRECT("分析依頼!$AS"&amp;AA157)="","",INDIRECT("分析依頼!$AS"&amp;AA157))</f>
        <v/>
      </c>
      <c r="S157" s="797"/>
      <c r="T157" s="797"/>
      <c r="U157" s="797"/>
      <c r="V157" s="797"/>
      <c r="W157" s="797"/>
      <c r="X157" s="797"/>
      <c r="Y157" s="798"/>
      <c r="Z157" s="289"/>
      <c r="AA157" s="375">
        <f>AA151+1</f>
        <v>433</v>
      </c>
      <c r="BT157" s="163"/>
    </row>
    <row r="158" spans="6:77" ht="24" customHeight="1" x14ac:dyDescent="0.45">
      <c r="F158" s="763">
        <v>34</v>
      </c>
      <c r="G158" s="765" t="str" cm="1">
        <f t="array" aca="1" ref="G158" ca="1">IF(INDIRECT("分析依頼!$L"&amp;AA158)="","",INDIRECT("分析依頼!$L"&amp;AA158))</f>
        <v/>
      </c>
      <c r="H158" s="765"/>
      <c r="I158" s="765"/>
      <c r="J158" s="765"/>
      <c r="K158" s="765"/>
      <c r="L158" s="765"/>
      <c r="M158" s="765"/>
      <c r="N158" s="766" t="str" cm="1">
        <f t="array" aca="1" ref="N158" ca="1">IF(INDIRECT("分析依頼!$R"&amp;AA158)="","",INDIRECT("分析依頼!$R"&amp;AA158))</f>
        <v/>
      </c>
      <c r="O158" s="766"/>
      <c r="P158" s="767" t="str" cm="1">
        <f t="array" aca="1" ref="P158" ca="1">IF(INDIRECT("分析依頼!$AW"&amp;AA158)="","",INDIRECT("分析依頼!$AW"&amp;AA158))</f>
        <v/>
      </c>
      <c r="Q158" s="767"/>
      <c r="R158" s="768" t="str" cm="1">
        <f t="array" aca="1" ref="R158" ca="1">IF(INDIRECT("分析依頼!$AA"&amp;AA158)="","",INDIRECT("分析依頼!$AA"&amp;AA158))&amp;IF(INDIRECT("分析依頼!$AD"&amp;AA158)="","",INDIRECT("分析依頼!$AD"&amp;AA158))&amp;IF(INDIRECT("分析依頼!$AH"&amp;AA158)="","",INDIRECT("分析依頼!$AH"&amp;AA158))</f>
        <v/>
      </c>
      <c r="S158" s="768"/>
      <c r="T158" s="768"/>
      <c r="U158" s="768"/>
      <c r="V158" s="768"/>
      <c r="W158" s="768"/>
      <c r="X158" s="768"/>
      <c r="Y158" s="769"/>
      <c r="Z158" s="289"/>
      <c r="AA158" s="375">
        <f t="shared" si="1"/>
        <v>434</v>
      </c>
      <c r="AZ158" s="165"/>
      <c r="BT158" s="163"/>
    </row>
    <row r="159" spans="6:77" ht="24" customHeight="1" x14ac:dyDescent="0.45">
      <c r="F159" s="777"/>
      <c r="G159" s="778" t="str" cm="1">
        <f t="array" aca="1" ref="G159" ca="1">IF(INDIRECT("分析依頼!$T"&amp;AA159)="","",INDIRECT("分析依頼!$T"&amp;AA159))</f>
        <v/>
      </c>
      <c r="H159" s="779"/>
      <c r="I159" s="779"/>
      <c r="J159" s="779"/>
      <c r="K159" s="779"/>
      <c r="L159" s="779"/>
      <c r="M159" s="780"/>
      <c r="N159" s="781" t="str" cm="1">
        <f t="array" aca="1" ref="N159" ca="1">IF(INDIRECT("分析依頼!$BF"&amp;AA159)="","",INDIRECT("分析依頼!$BF"&amp;AA159))</f>
        <v/>
      </c>
      <c r="O159" s="782"/>
      <c r="P159" s="781" t="str" cm="1">
        <f t="array" aca="1" ref="P159" ca="1">IF(INDIRECT("分析依頼!$AZ"&amp;AA159)="","",INDIRECT("分析依頼!$AZ"&amp;AA159))</f>
        <v/>
      </c>
      <c r="Q159" s="782"/>
      <c r="R159" s="783" t="str" cm="1">
        <f t="array" aca="1" ref="R159" ca="1">IF(INDIRECT("分析依頼!$AL"&amp;AA159)="","",INDIRECT("分析依頼!$AL"&amp;AA159))&amp;IF(INDIRECT("分析依頼!$AO"&amp;AA159)="","",INDIRECT("分析依頼!$AO"&amp;AA159))&amp;IF(INDIRECT("分析依頼!$AS"&amp;AA159)="","",INDIRECT("分析依頼!$AS"&amp;AA159))</f>
        <v/>
      </c>
      <c r="S159" s="783"/>
      <c r="T159" s="783"/>
      <c r="U159" s="783"/>
      <c r="V159" s="783"/>
      <c r="W159" s="783"/>
      <c r="X159" s="783"/>
      <c r="Y159" s="784"/>
      <c r="Z159" s="289"/>
      <c r="AA159" s="375">
        <f t="shared" si="1"/>
        <v>434</v>
      </c>
      <c r="BT159" s="163"/>
    </row>
    <row r="160" spans="6:77" ht="24" customHeight="1" x14ac:dyDescent="0.45">
      <c r="F160" s="785">
        <v>35</v>
      </c>
      <c r="G160" s="787" t="str" cm="1">
        <f t="array" aca="1" ref="G160" ca="1">IF(INDIRECT("分析依頼!$L"&amp;AA160)="","",INDIRECT("分析依頼!$L"&amp;AA160))</f>
        <v/>
      </c>
      <c r="H160" s="787"/>
      <c r="I160" s="787"/>
      <c r="J160" s="787"/>
      <c r="K160" s="787"/>
      <c r="L160" s="787"/>
      <c r="M160" s="787"/>
      <c r="N160" s="788" t="str" cm="1">
        <f t="array" aca="1" ref="N160" ca="1">IF(INDIRECT("分析依頼!$R"&amp;AA160)="","",INDIRECT("分析依頼!$R"&amp;AA160))</f>
        <v/>
      </c>
      <c r="O160" s="788"/>
      <c r="P160" s="789" t="str" cm="1">
        <f t="array" aca="1" ref="P160" ca="1">IF(INDIRECT("分析依頼!$AW"&amp;AA160)="","",INDIRECT("分析依頼!$AW"&amp;AA160))</f>
        <v/>
      </c>
      <c r="Q160" s="789"/>
      <c r="R160" s="790" t="str" cm="1">
        <f t="array" aca="1" ref="R160" ca="1">IF(INDIRECT("分析依頼!$AA"&amp;AA160)="","",INDIRECT("分析依頼!$AA"&amp;AA160))&amp;IF(INDIRECT("分析依頼!$AD"&amp;AA160)="","",INDIRECT("分析依頼!$AD"&amp;AA160))&amp;IF(INDIRECT("分析依頼!$AH"&amp;AA160)="","",INDIRECT("分析依頼!$AH"&amp;AA160))</f>
        <v/>
      </c>
      <c r="S160" s="790"/>
      <c r="T160" s="790"/>
      <c r="U160" s="790"/>
      <c r="V160" s="790"/>
      <c r="W160" s="790"/>
      <c r="X160" s="790"/>
      <c r="Y160" s="791"/>
      <c r="Z160" s="289"/>
      <c r="AA160" s="375">
        <f t="shared" si="1"/>
        <v>435</v>
      </c>
      <c r="AZ160" s="165"/>
      <c r="BT160" s="163"/>
    </row>
    <row r="161" spans="6:77" ht="24" customHeight="1" x14ac:dyDescent="0.45">
      <c r="F161" s="786"/>
      <c r="G161" s="792" t="str" cm="1">
        <f t="array" aca="1" ref="G161" ca="1">IF(INDIRECT("分析依頼!$T"&amp;AA161)="","",INDIRECT("分析依頼!$T"&amp;AA161))</f>
        <v/>
      </c>
      <c r="H161" s="793"/>
      <c r="I161" s="793"/>
      <c r="J161" s="793"/>
      <c r="K161" s="793"/>
      <c r="L161" s="793"/>
      <c r="M161" s="794"/>
      <c r="N161" s="795" t="str" cm="1">
        <f t="array" aca="1" ref="N161" ca="1">IF(INDIRECT("分析依頼!$BF"&amp;AA161)="","",INDIRECT("分析依頼!$BF"&amp;AA161))</f>
        <v/>
      </c>
      <c r="O161" s="796"/>
      <c r="P161" s="795" t="str" cm="1">
        <f t="array" aca="1" ref="P161" ca="1">IF(INDIRECT("分析依頼!$AZ"&amp;AA161)="","",INDIRECT("分析依頼!$AZ"&amp;AA161))</f>
        <v/>
      </c>
      <c r="Q161" s="796"/>
      <c r="R161" s="797" t="str" cm="1">
        <f t="array" aca="1" ref="R161" ca="1">IF(INDIRECT("分析依頼!$AL"&amp;AA161)="","",INDIRECT("分析依頼!$AL"&amp;AA161))&amp;IF(INDIRECT("分析依頼!$AO"&amp;AA161)="","",INDIRECT("分析依頼!$AO"&amp;AA161))&amp;IF(INDIRECT("分析依頼!$AS"&amp;AA161)="","",INDIRECT("分析依頼!$AS"&amp;AA161))</f>
        <v/>
      </c>
      <c r="S161" s="797"/>
      <c r="T161" s="797"/>
      <c r="U161" s="797"/>
      <c r="V161" s="797"/>
      <c r="W161" s="797"/>
      <c r="X161" s="797"/>
      <c r="Y161" s="798"/>
      <c r="Z161" s="289"/>
      <c r="AA161" s="375">
        <f t="shared" si="1"/>
        <v>435</v>
      </c>
      <c r="BT161" s="163"/>
    </row>
    <row r="162" spans="6:77" ht="24" customHeight="1" x14ac:dyDescent="0.45">
      <c r="F162" s="763">
        <v>36</v>
      </c>
      <c r="G162" s="765" t="str" cm="1">
        <f t="array" aca="1" ref="G162" ca="1">IF(INDIRECT("分析依頼!$L"&amp;AA162)="","",INDIRECT("分析依頼!$L"&amp;AA162))</f>
        <v/>
      </c>
      <c r="H162" s="765"/>
      <c r="I162" s="765"/>
      <c r="J162" s="765"/>
      <c r="K162" s="765"/>
      <c r="L162" s="765"/>
      <c r="M162" s="765"/>
      <c r="N162" s="766" t="str" cm="1">
        <f t="array" aca="1" ref="N162" ca="1">IF(INDIRECT("分析依頼!$R"&amp;AA162)="","",INDIRECT("分析依頼!$R"&amp;AA162))</f>
        <v/>
      </c>
      <c r="O162" s="766"/>
      <c r="P162" s="767" t="str" cm="1">
        <f t="array" aca="1" ref="P162" ca="1">IF(INDIRECT("分析依頼!$AW"&amp;AA162)="","",INDIRECT("分析依頼!$AW"&amp;AA162))</f>
        <v/>
      </c>
      <c r="Q162" s="767"/>
      <c r="R162" s="768" t="str" cm="1">
        <f t="array" aca="1" ref="R162" ca="1">IF(INDIRECT("分析依頼!$AA"&amp;AA162)="","",INDIRECT("分析依頼!$AA"&amp;AA162))&amp;IF(INDIRECT("分析依頼!$AD"&amp;AA162)="","",INDIRECT("分析依頼!$AD"&amp;AA162))&amp;IF(INDIRECT("分析依頼!$AH"&amp;AA162)="","",INDIRECT("分析依頼!$AH"&amp;AA162))</f>
        <v/>
      </c>
      <c r="S162" s="768"/>
      <c r="T162" s="768"/>
      <c r="U162" s="768"/>
      <c r="V162" s="768"/>
      <c r="W162" s="768"/>
      <c r="X162" s="768"/>
      <c r="Y162" s="769"/>
      <c r="Z162" s="289"/>
      <c r="AA162" s="375">
        <f t="shared" ref="AA162:AA233" si="2">AA160+1</f>
        <v>436</v>
      </c>
      <c r="AZ162" s="165"/>
      <c r="BT162" s="163"/>
    </row>
    <row r="163" spans="6:77" ht="24" customHeight="1" x14ac:dyDescent="0.45">
      <c r="F163" s="777"/>
      <c r="G163" s="778" t="str" cm="1">
        <f t="array" aca="1" ref="G163" ca="1">IF(INDIRECT("分析依頼!$T"&amp;AA163)="","",INDIRECT("分析依頼!$T"&amp;AA163))</f>
        <v/>
      </c>
      <c r="H163" s="779"/>
      <c r="I163" s="779"/>
      <c r="J163" s="779"/>
      <c r="K163" s="779"/>
      <c r="L163" s="779"/>
      <c r="M163" s="780"/>
      <c r="N163" s="781" t="str" cm="1">
        <f t="array" aca="1" ref="N163" ca="1">IF(INDIRECT("分析依頼!$BF"&amp;AA163)="","",INDIRECT("分析依頼!$BF"&amp;AA163))</f>
        <v/>
      </c>
      <c r="O163" s="782"/>
      <c r="P163" s="781" t="str" cm="1">
        <f t="array" aca="1" ref="P163" ca="1">IF(INDIRECT("分析依頼!$AZ"&amp;AA163)="","",INDIRECT("分析依頼!$AZ"&amp;AA163))</f>
        <v/>
      </c>
      <c r="Q163" s="782"/>
      <c r="R163" s="783" t="str" cm="1">
        <f t="array" aca="1" ref="R163" ca="1">IF(INDIRECT("分析依頼!$AL"&amp;AA163)="","",INDIRECT("分析依頼!$AL"&amp;AA163))&amp;IF(INDIRECT("分析依頼!$AO"&amp;AA163)="","",INDIRECT("分析依頼!$AO"&amp;AA163))&amp;IF(INDIRECT("分析依頼!$AS"&amp;AA163)="","",INDIRECT("分析依頼!$AS"&amp;AA163))</f>
        <v/>
      </c>
      <c r="S163" s="783"/>
      <c r="T163" s="783"/>
      <c r="U163" s="783"/>
      <c r="V163" s="783"/>
      <c r="W163" s="783"/>
      <c r="X163" s="783"/>
      <c r="Y163" s="784"/>
      <c r="Z163" s="289"/>
      <c r="AA163" s="375">
        <f t="shared" si="2"/>
        <v>436</v>
      </c>
      <c r="BT163" s="163"/>
    </row>
    <row r="164" spans="6:77" ht="24" customHeight="1" x14ac:dyDescent="0.45">
      <c r="F164" s="785">
        <v>37</v>
      </c>
      <c r="G164" s="787" t="str" cm="1">
        <f t="array" aca="1" ref="G164" ca="1">IF(INDIRECT("分析依頼!$L"&amp;AA164)="","",INDIRECT("分析依頼!$L"&amp;AA164))</f>
        <v/>
      </c>
      <c r="H164" s="787"/>
      <c r="I164" s="787"/>
      <c r="J164" s="787"/>
      <c r="K164" s="787"/>
      <c r="L164" s="787"/>
      <c r="M164" s="787"/>
      <c r="N164" s="788" t="str" cm="1">
        <f t="array" aca="1" ref="N164" ca="1">IF(INDIRECT("分析依頼!$R"&amp;AA164)="","",INDIRECT("分析依頼!$R"&amp;AA164))</f>
        <v/>
      </c>
      <c r="O164" s="788"/>
      <c r="P164" s="789" t="str" cm="1">
        <f t="array" aca="1" ref="P164" ca="1">IF(INDIRECT("分析依頼!$AW"&amp;AA164)="","",INDIRECT("分析依頼!$AW"&amp;AA164))</f>
        <v/>
      </c>
      <c r="Q164" s="789"/>
      <c r="R164" s="790" t="str" cm="1">
        <f t="array" aca="1" ref="R164" ca="1">IF(INDIRECT("分析依頼!$AA"&amp;AA164)="","",INDIRECT("分析依頼!$AA"&amp;AA164))&amp;IF(INDIRECT("分析依頼!$AD"&amp;AA164)="","",INDIRECT("分析依頼!$AD"&amp;AA164))&amp;IF(INDIRECT("分析依頼!$AH"&amp;AA164)="","",INDIRECT("分析依頼!$AH"&amp;AA164))</f>
        <v/>
      </c>
      <c r="S164" s="790"/>
      <c r="T164" s="790"/>
      <c r="U164" s="790"/>
      <c r="V164" s="790"/>
      <c r="W164" s="790"/>
      <c r="X164" s="790"/>
      <c r="Y164" s="791"/>
      <c r="Z164" s="289"/>
      <c r="AA164" s="375">
        <f t="shared" si="2"/>
        <v>437</v>
      </c>
      <c r="AZ164" s="165"/>
      <c r="BT164" s="163"/>
    </row>
    <row r="165" spans="6:77" ht="24" customHeight="1" x14ac:dyDescent="0.45">
      <c r="F165" s="786"/>
      <c r="G165" s="792" t="str" cm="1">
        <f t="array" aca="1" ref="G165" ca="1">IF(INDIRECT("分析依頼!$T"&amp;AA165)="","",INDIRECT("分析依頼!$T"&amp;AA165))</f>
        <v/>
      </c>
      <c r="H165" s="793"/>
      <c r="I165" s="793"/>
      <c r="J165" s="793"/>
      <c r="K165" s="793"/>
      <c r="L165" s="793"/>
      <c r="M165" s="794"/>
      <c r="N165" s="795" t="str" cm="1">
        <f t="array" aca="1" ref="N165" ca="1">IF(INDIRECT("分析依頼!$BF"&amp;AA165)="","",INDIRECT("分析依頼!$BF"&amp;AA165))</f>
        <v/>
      </c>
      <c r="O165" s="796"/>
      <c r="P165" s="795" t="str" cm="1">
        <f t="array" aca="1" ref="P165" ca="1">IF(INDIRECT("分析依頼!$AZ"&amp;AA165)="","",INDIRECT("分析依頼!$AZ"&amp;AA165))</f>
        <v/>
      </c>
      <c r="Q165" s="796"/>
      <c r="R165" s="797" t="str" cm="1">
        <f t="array" aca="1" ref="R165" ca="1">IF(INDIRECT("分析依頼!$AL"&amp;AA165)="","",INDIRECT("分析依頼!$AL"&amp;AA165))&amp;IF(INDIRECT("分析依頼!$AO"&amp;AA165)="","",INDIRECT("分析依頼!$AO"&amp;AA165))&amp;IF(INDIRECT("分析依頼!$AS"&amp;AA165)="","",INDIRECT("分析依頼!$AS"&amp;AA165))</f>
        <v/>
      </c>
      <c r="S165" s="797"/>
      <c r="T165" s="797"/>
      <c r="U165" s="797"/>
      <c r="V165" s="797"/>
      <c r="W165" s="797"/>
      <c r="X165" s="797"/>
      <c r="Y165" s="798"/>
      <c r="Z165" s="289"/>
      <c r="AA165" s="375">
        <f t="shared" si="2"/>
        <v>437</v>
      </c>
      <c r="BT165" s="163"/>
    </row>
    <row r="166" spans="6:77" ht="24" customHeight="1" x14ac:dyDescent="0.45">
      <c r="F166" s="763">
        <v>38</v>
      </c>
      <c r="G166" s="765" t="str" cm="1">
        <f t="array" aca="1" ref="G166" ca="1">IF(INDIRECT("分析依頼!$L"&amp;AA166)="","",INDIRECT("分析依頼!$L"&amp;AA166))</f>
        <v/>
      </c>
      <c r="H166" s="765"/>
      <c r="I166" s="765"/>
      <c r="J166" s="765"/>
      <c r="K166" s="765"/>
      <c r="L166" s="765"/>
      <c r="M166" s="765"/>
      <c r="N166" s="766" t="str" cm="1">
        <f t="array" aca="1" ref="N166" ca="1">IF(INDIRECT("分析依頼!$R"&amp;AA166)="","",INDIRECT("分析依頼!$R"&amp;AA166))</f>
        <v/>
      </c>
      <c r="O166" s="766"/>
      <c r="P166" s="767" t="str" cm="1">
        <f t="array" aca="1" ref="P166" ca="1">IF(INDIRECT("分析依頼!$AW"&amp;AA166)="","",INDIRECT("分析依頼!$AW"&amp;AA166))</f>
        <v/>
      </c>
      <c r="Q166" s="767"/>
      <c r="R166" s="768" t="str" cm="1">
        <f t="array" aca="1" ref="R166" ca="1">IF(INDIRECT("分析依頼!$AA"&amp;AA166)="","",INDIRECT("分析依頼!$AA"&amp;AA166))&amp;IF(INDIRECT("分析依頼!$AD"&amp;AA166)="","",INDIRECT("分析依頼!$AD"&amp;AA166))&amp;IF(INDIRECT("分析依頼!$AH"&amp;AA166)="","",INDIRECT("分析依頼!$AH"&amp;AA166))</f>
        <v/>
      </c>
      <c r="S166" s="768"/>
      <c r="T166" s="768"/>
      <c r="U166" s="768"/>
      <c r="V166" s="768"/>
      <c r="W166" s="768"/>
      <c r="X166" s="768"/>
      <c r="Y166" s="769"/>
      <c r="Z166" s="289"/>
      <c r="AA166" s="375">
        <f t="shared" si="2"/>
        <v>438</v>
      </c>
      <c r="AZ166" s="165"/>
      <c r="BT166" s="163"/>
    </row>
    <row r="167" spans="6:77" ht="24" customHeight="1" x14ac:dyDescent="0.45">
      <c r="F167" s="777"/>
      <c r="G167" s="778" t="str" cm="1">
        <f t="array" aca="1" ref="G167" ca="1">IF(INDIRECT("分析依頼!$T"&amp;AA167)="","",INDIRECT("分析依頼!$T"&amp;AA167))</f>
        <v/>
      </c>
      <c r="H167" s="779"/>
      <c r="I167" s="779"/>
      <c r="J167" s="779"/>
      <c r="K167" s="779"/>
      <c r="L167" s="779"/>
      <c r="M167" s="780"/>
      <c r="N167" s="781" t="str" cm="1">
        <f t="array" aca="1" ref="N167" ca="1">IF(INDIRECT("分析依頼!$BF"&amp;AA167)="","",INDIRECT("分析依頼!$BF"&amp;AA167))</f>
        <v/>
      </c>
      <c r="O167" s="782"/>
      <c r="P167" s="781" t="str" cm="1">
        <f t="array" aca="1" ref="P167" ca="1">IF(INDIRECT("分析依頼!$AZ"&amp;AA167)="","",INDIRECT("分析依頼!$AZ"&amp;AA167))</f>
        <v/>
      </c>
      <c r="Q167" s="782"/>
      <c r="R167" s="783" t="str" cm="1">
        <f t="array" aca="1" ref="R167" ca="1">IF(INDIRECT("分析依頼!$AL"&amp;AA167)="","",INDIRECT("分析依頼!$AL"&amp;AA167))&amp;IF(INDIRECT("分析依頼!$AO"&amp;AA167)="","",INDIRECT("分析依頼!$AO"&amp;AA167))&amp;IF(INDIRECT("分析依頼!$AS"&amp;AA167)="","",INDIRECT("分析依頼!$AS"&amp;AA167))</f>
        <v/>
      </c>
      <c r="S167" s="783"/>
      <c r="T167" s="783"/>
      <c r="U167" s="783"/>
      <c r="V167" s="783"/>
      <c r="W167" s="783"/>
      <c r="X167" s="783"/>
      <c r="Y167" s="784"/>
      <c r="Z167" s="289"/>
      <c r="AA167" s="375">
        <f t="shared" si="2"/>
        <v>438</v>
      </c>
      <c r="BT167" s="163"/>
    </row>
    <row r="168" spans="6:77" ht="24" customHeight="1" x14ac:dyDescent="0.45">
      <c r="F168" s="785">
        <v>39</v>
      </c>
      <c r="G168" s="787" t="str" cm="1">
        <f t="array" aca="1" ref="G168" ca="1">IF(INDIRECT("分析依頼!$L"&amp;AA168)="","",INDIRECT("分析依頼!$L"&amp;AA168))</f>
        <v/>
      </c>
      <c r="H168" s="787"/>
      <c r="I168" s="787"/>
      <c r="J168" s="787"/>
      <c r="K168" s="787"/>
      <c r="L168" s="787"/>
      <c r="M168" s="787"/>
      <c r="N168" s="788" t="str" cm="1">
        <f t="array" aca="1" ref="N168" ca="1">IF(INDIRECT("分析依頼!$R"&amp;AA168)="","",INDIRECT("分析依頼!$R"&amp;AA168))</f>
        <v/>
      </c>
      <c r="O168" s="788"/>
      <c r="P168" s="789" t="str" cm="1">
        <f t="array" aca="1" ref="P168" ca="1">IF(INDIRECT("分析依頼!$AW"&amp;AA168)="","",INDIRECT("分析依頼!$AW"&amp;AA168))</f>
        <v/>
      </c>
      <c r="Q168" s="789"/>
      <c r="R168" s="790" t="str" cm="1">
        <f t="array" aca="1" ref="R168" ca="1">IF(INDIRECT("分析依頼!$AA"&amp;AA168)="","",INDIRECT("分析依頼!$AA"&amp;AA168))&amp;IF(INDIRECT("分析依頼!$AD"&amp;AA168)="","",INDIRECT("分析依頼!$AD"&amp;AA168))&amp;IF(INDIRECT("分析依頼!$AH"&amp;AA168)="","",INDIRECT("分析依頼!$AH"&amp;AA168))</f>
        <v/>
      </c>
      <c r="S168" s="790"/>
      <c r="T168" s="790"/>
      <c r="U168" s="790"/>
      <c r="V168" s="790"/>
      <c r="W168" s="790"/>
      <c r="X168" s="790"/>
      <c r="Y168" s="791"/>
      <c r="Z168" s="289"/>
      <c r="AA168" s="375">
        <f t="shared" si="2"/>
        <v>439</v>
      </c>
      <c r="AZ168" s="165"/>
      <c r="BT168" s="163"/>
    </row>
    <row r="169" spans="6:77" ht="24" customHeight="1" x14ac:dyDescent="0.45">
      <c r="F169" s="786"/>
      <c r="G169" s="792" t="str" cm="1">
        <f t="array" aca="1" ref="G169" ca="1">IF(INDIRECT("分析依頼!$T"&amp;AA169)="","",INDIRECT("分析依頼!$T"&amp;AA169))</f>
        <v/>
      </c>
      <c r="H169" s="793"/>
      <c r="I169" s="793"/>
      <c r="J169" s="793"/>
      <c r="K169" s="793"/>
      <c r="L169" s="793"/>
      <c r="M169" s="794"/>
      <c r="N169" s="795" t="str" cm="1">
        <f t="array" aca="1" ref="N169" ca="1">IF(INDIRECT("分析依頼!$BF"&amp;AA169)="","",INDIRECT("分析依頼!$BF"&amp;AA169))</f>
        <v/>
      </c>
      <c r="O169" s="796"/>
      <c r="P169" s="795" t="str" cm="1">
        <f t="array" aca="1" ref="P169" ca="1">IF(INDIRECT("分析依頼!$AZ"&amp;AA169)="","",INDIRECT("分析依頼!$AZ"&amp;AA169))</f>
        <v/>
      </c>
      <c r="Q169" s="796"/>
      <c r="R169" s="797" t="str" cm="1">
        <f t="array" aca="1" ref="R169" ca="1">IF(INDIRECT("分析依頼!$AL"&amp;AA169)="","",INDIRECT("分析依頼!$AL"&amp;AA169))&amp;IF(INDIRECT("分析依頼!$AO"&amp;AA169)="","",INDIRECT("分析依頼!$AO"&amp;AA169))&amp;IF(INDIRECT("分析依頼!$AS"&amp;AA169)="","",INDIRECT("分析依頼!$AS"&amp;AA169))</f>
        <v/>
      </c>
      <c r="S169" s="797"/>
      <c r="T169" s="797"/>
      <c r="U169" s="797"/>
      <c r="V169" s="797"/>
      <c r="W169" s="797"/>
      <c r="X169" s="797"/>
      <c r="Y169" s="798"/>
      <c r="Z169" s="289"/>
      <c r="AA169" s="375">
        <f t="shared" si="2"/>
        <v>439</v>
      </c>
      <c r="BT169" s="163"/>
    </row>
    <row r="170" spans="6:77" ht="24" customHeight="1" x14ac:dyDescent="0.45">
      <c r="F170" s="763">
        <v>40</v>
      </c>
      <c r="G170" s="765" t="str" cm="1">
        <f t="array" aca="1" ref="G170" ca="1">IF(INDIRECT("分析依頼!$L"&amp;AA170)="","",INDIRECT("分析依頼!$L"&amp;AA170))</f>
        <v/>
      </c>
      <c r="H170" s="765"/>
      <c r="I170" s="765"/>
      <c r="J170" s="765"/>
      <c r="K170" s="765"/>
      <c r="L170" s="765"/>
      <c r="M170" s="765"/>
      <c r="N170" s="766" t="str" cm="1">
        <f t="array" aca="1" ref="N170" ca="1">IF(INDIRECT("分析依頼!$R"&amp;AA170)="","",INDIRECT("分析依頼!$R"&amp;AA170))</f>
        <v/>
      </c>
      <c r="O170" s="766"/>
      <c r="P170" s="767" t="str" cm="1">
        <f t="array" aca="1" ref="P170" ca="1">IF(INDIRECT("分析依頼!$AW"&amp;AA170)="","",INDIRECT("分析依頼!$AW"&amp;AA170))</f>
        <v/>
      </c>
      <c r="Q170" s="767"/>
      <c r="R170" s="768" t="str" cm="1">
        <f t="array" aca="1" ref="R170" ca="1">IF(INDIRECT("分析依頼!$AA"&amp;AA170)="","",INDIRECT("分析依頼!$AA"&amp;AA170))&amp;IF(INDIRECT("分析依頼!$AD"&amp;AA170)="","",INDIRECT("分析依頼!$AD"&amp;AA170))&amp;IF(INDIRECT("分析依頼!$AH"&amp;AA170)="","",INDIRECT("分析依頼!$AH"&amp;AA170))</f>
        <v/>
      </c>
      <c r="S170" s="768"/>
      <c r="T170" s="768"/>
      <c r="U170" s="768"/>
      <c r="V170" s="768"/>
      <c r="W170" s="768"/>
      <c r="X170" s="768"/>
      <c r="Y170" s="769"/>
      <c r="Z170" s="289"/>
      <c r="AA170" s="375">
        <f t="shared" si="2"/>
        <v>440</v>
      </c>
      <c r="AZ170" s="165"/>
      <c r="BT170" s="163"/>
    </row>
    <row r="171" spans="6:77" ht="24" customHeight="1" x14ac:dyDescent="0.45">
      <c r="F171" s="777"/>
      <c r="G171" s="778" t="str" cm="1">
        <f t="array" aca="1" ref="G171" ca="1">IF(INDIRECT("分析依頼!$T"&amp;AA171)="","",INDIRECT("分析依頼!$T"&amp;AA171))</f>
        <v/>
      </c>
      <c r="H171" s="779"/>
      <c r="I171" s="779"/>
      <c r="J171" s="779"/>
      <c r="K171" s="779"/>
      <c r="L171" s="779"/>
      <c r="M171" s="780"/>
      <c r="N171" s="781" t="str" cm="1">
        <f t="array" aca="1" ref="N171" ca="1">IF(INDIRECT("分析依頼!$BF"&amp;AA171)="","",INDIRECT("分析依頼!$BF"&amp;AA171))</f>
        <v/>
      </c>
      <c r="O171" s="782"/>
      <c r="P171" s="781" t="str" cm="1">
        <f t="array" aca="1" ref="P171" ca="1">IF(INDIRECT("分析依頼!$AZ"&amp;AA171)="","",INDIRECT("分析依頼!$AZ"&amp;AA171))</f>
        <v/>
      </c>
      <c r="Q171" s="782"/>
      <c r="R171" s="783" t="str" cm="1">
        <f t="array" aca="1" ref="R171" ca="1">IF(INDIRECT("分析依頼!$AL"&amp;AA171)="","",INDIRECT("分析依頼!$AL"&amp;AA171))&amp;IF(INDIRECT("分析依頼!$AO"&amp;AA171)="","",INDIRECT("分析依頼!$AO"&amp;AA171))&amp;IF(INDIRECT("分析依頼!$AS"&amp;AA171)="","",INDIRECT("分析依頼!$AS"&amp;AA171))</f>
        <v/>
      </c>
      <c r="S171" s="783"/>
      <c r="T171" s="783"/>
      <c r="U171" s="783"/>
      <c r="V171" s="783"/>
      <c r="W171" s="783"/>
      <c r="X171" s="783"/>
      <c r="Y171" s="784"/>
      <c r="Z171" s="289"/>
      <c r="AA171" s="375">
        <f t="shared" si="2"/>
        <v>440</v>
      </c>
      <c r="BT171" s="163"/>
    </row>
    <row r="172" spans="6:77" ht="24" customHeight="1" x14ac:dyDescent="0.45">
      <c r="F172" s="785">
        <v>41</v>
      </c>
      <c r="G172" s="787" t="str" cm="1">
        <f t="array" aca="1" ref="G172" ca="1">IF(INDIRECT("分析依頼!$L"&amp;AA172)="","",INDIRECT("分析依頼!$L"&amp;AA172))</f>
        <v/>
      </c>
      <c r="H172" s="787"/>
      <c r="I172" s="787"/>
      <c r="J172" s="787"/>
      <c r="K172" s="787"/>
      <c r="L172" s="787"/>
      <c r="M172" s="787"/>
      <c r="N172" s="788" t="str" cm="1">
        <f t="array" aca="1" ref="N172" ca="1">IF(INDIRECT("分析依頼!$R"&amp;AA172)="","",INDIRECT("分析依頼!$R"&amp;AA172))</f>
        <v/>
      </c>
      <c r="O172" s="788"/>
      <c r="P172" s="789" t="str" cm="1">
        <f t="array" aca="1" ref="P172" ca="1">IF(INDIRECT("分析依頼!$AW"&amp;AA172)="","",INDIRECT("分析依頼!$AW"&amp;AA172))</f>
        <v/>
      </c>
      <c r="Q172" s="789"/>
      <c r="R172" s="790" t="str" cm="1">
        <f t="array" aca="1" ref="R172" ca="1">IF(INDIRECT("分析依頼!$AA"&amp;AA172)="","",INDIRECT("分析依頼!$AA"&amp;AA172))&amp;IF(INDIRECT("分析依頼!$AD"&amp;AA172)="","",INDIRECT("分析依頼!$AD"&amp;AA172))&amp;IF(INDIRECT("分析依頼!$AH"&amp;AA172)="","",INDIRECT("分析依頼!$AH"&amp;AA172))</f>
        <v/>
      </c>
      <c r="S172" s="790"/>
      <c r="T172" s="790"/>
      <c r="U172" s="790"/>
      <c r="V172" s="790"/>
      <c r="W172" s="790"/>
      <c r="X172" s="790"/>
      <c r="Y172" s="791"/>
      <c r="Z172" s="289"/>
      <c r="AA172" s="375">
        <f t="shared" si="2"/>
        <v>441</v>
      </c>
      <c r="AZ172" s="165"/>
      <c r="BT172" s="163"/>
    </row>
    <row r="173" spans="6:77" ht="24" customHeight="1" x14ac:dyDescent="0.45">
      <c r="F173" s="786"/>
      <c r="G173" s="792" t="str" cm="1">
        <f t="array" aca="1" ref="G173" ca="1">IF(INDIRECT("分析依頼!$T"&amp;AA173)="","",INDIRECT("分析依頼!$T"&amp;AA173))</f>
        <v/>
      </c>
      <c r="H173" s="793"/>
      <c r="I173" s="793"/>
      <c r="J173" s="793"/>
      <c r="K173" s="793"/>
      <c r="L173" s="793"/>
      <c r="M173" s="794"/>
      <c r="N173" s="795" t="str" cm="1">
        <f t="array" aca="1" ref="N173" ca="1">IF(INDIRECT("分析依頼!$BF"&amp;AA173)="","",INDIRECT("分析依頼!$BF"&amp;AA173))</f>
        <v/>
      </c>
      <c r="O173" s="796"/>
      <c r="P173" s="795" t="str" cm="1">
        <f t="array" aca="1" ref="P173" ca="1">IF(INDIRECT("分析依頼!$AZ"&amp;AA173)="","",INDIRECT("分析依頼!$AZ"&amp;AA173))</f>
        <v/>
      </c>
      <c r="Q173" s="796"/>
      <c r="R173" s="797" t="str" cm="1">
        <f t="array" aca="1" ref="R173" ca="1">IF(INDIRECT("分析依頼!$AL"&amp;AA173)="","",INDIRECT("分析依頼!$AL"&amp;AA173))&amp;IF(INDIRECT("分析依頼!$AO"&amp;AA173)="","",INDIRECT("分析依頼!$AO"&amp;AA173))&amp;IF(INDIRECT("分析依頼!$AS"&amp;AA173)="","",INDIRECT("分析依頼!$AS"&amp;AA173))</f>
        <v/>
      </c>
      <c r="S173" s="797"/>
      <c r="T173" s="797"/>
      <c r="U173" s="797"/>
      <c r="V173" s="797"/>
      <c r="W173" s="797"/>
      <c r="X173" s="797"/>
      <c r="Y173" s="798"/>
      <c r="Z173" s="289"/>
      <c r="AA173" s="375">
        <f t="shared" si="2"/>
        <v>441</v>
      </c>
      <c r="BT173" s="163"/>
    </row>
    <row r="174" spans="6:77" ht="24" customHeight="1" x14ac:dyDescent="0.45">
      <c r="F174" s="763">
        <v>42</v>
      </c>
      <c r="G174" s="765" t="str" cm="1">
        <f t="array" aca="1" ref="G174" ca="1">IF(INDIRECT("分析依頼!$L"&amp;AA174)="","",INDIRECT("分析依頼!$L"&amp;AA174))</f>
        <v/>
      </c>
      <c r="H174" s="765"/>
      <c r="I174" s="765"/>
      <c r="J174" s="765"/>
      <c r="K174" s="765"/>
      <c r="L174" s="765"/>
      <c r="M174" s="765"/>
      <c r="N174" s="766" t="str" cm="1">
        <f t="array" aca="1" ref="N174" ca="1">IF(INDIRECT("分析依頼!$R"&amp;AA174)="","",INDIRECT("分析依頼!$R"&amp;AA174))</f>
        <v/>
      </c>
      <c r="O174" s="766"/>
      <c r="P174" s="767" t="str" cm="1">
        <f t="array" aca="1" ref="P174" ca="1">IF(INDIRECT("分析依頼!$AW"&amp;AA174)="","",INDIRECT("分析依頼!$AW"&amp;AA174))</f>
        <v/>
      </c>
      <c r="Q174" s="767"/>
      <c r="R174" s="768" t="str" cm="1">
        <f t="array" aca="1" ref="R174" ca="1">IF(INDIRECT("分析依頼!$AA"&amp;AA174)="","",INDIRECT("分析依頼!$AA"&amp;AA174))&amp;IF(INDIRECT("分析依頼!$AD"&amp;AA174)="","",INDIRECT("分析依頼!$AD"&amp;AA174))&amp;IF(INDIRECT("分析依頼!$AH"&amp;AA174)="","",INDIRECT("分析依頼!$AH"&amp;AA174))</f>
        <v/>
      </c>
      <c r="S174" s="768"/>
      <c r="T174" s="768"/>
      <c r="U174" s="768"/>
      <c r="V174" s="768"/>
      <c r="W174" s="768"/>
      <c r="X174" s="768"/>
      <c r="Y174" s="769"/>
      <c r="Z174" s="289"/>
      <c r="AA174" s="375">
        <f t="shared" si="2"/>
        <v>442</v>
      </c>
      <c r="AB174" s="294"/>
      <c r="AC174" s="294"/>
      <c r="AD174" s="294"/>
      <c r="AE174" s="294"/>
      <c r="BT174" s="163"/>
    </row>
    <row r="175" spans="6:77" ht="24" customHeight="1" x14ac:dyDescent="0.45">
      <c r="F175" s="777"/>
      <c r="G175" s="778" t="str" cm="1">
        <f t="array" aca="1" ref="G175" ca="1">IF(INDIRECT("分析依頼!$T"&amp;AA175)="","",INDIRECT("分析依頼!$T"&amp;AA175))</f>
        <v/>
      </c>
      <c r="H175" s="779"/>
      <c r="I175" s="779"/>
      <c r="J175" s="779"/>
      <c r="K175" s="779"/>
      <c r="L175" s="779"/>
      <c r="M175" s="780"/>
      <c r="N175" s="781" t="str" cm="1">
        <f t="array" aca="1" ref="N175" ca="1">IF(INDIRECT("分析依頼!$BF"&amp;AA175)="","",INDIRECT("分析依頼!$BF"&amp;AA175))</f>
        <v/>
      </c>
      <c r="O175" s="782"/>
      <c r="P175" s="781" t="str" cm="1">
        <f t="array" aca="1" ref="P175" ca="1">IF(INDIRECT("分析依頼!$AZ"&amp;AA175)="","",INDIRECT("分析依頼!$AZ"&amp;AA175))</f>
        <v/>
      </c>
      <c r="Q175" s="782"/>
      <c r="R175" s="783" t="str" cm="1">
        <f t="array" aca="1" ref="R175" ca="1">IF(INDIRECT("分析依頼!$AL"&amp;AA175)="","",INDIRECT("分析依頼!$AL"&amp;AA175))&amp;IF(INDIRECT("分析依頼!$AO"&amp;AA175)="","",INDIRECT("分析依頼!$AO"&amp;AA175))&amp;IF(INDIRECT("分析依頼!$AS"&amp;AA175)="","",INDIRECT("分析依頼!$AS"&amp;AA175))</f>
        <v/>
      </c>
      <c r="S175" s="783"/>
      <c r="T175" s="783"/>
      <c r="U175" s="783"/>
      <c r="V175" s="783"/>
      <c r="W175" s="783"/>
      <c r="X175" s="783"/>
      <c r="Y175" s="784"/>
      <c r="Z175" s="289"/>
      <c r="AA175" s="375">
        <f t="shared" si="2"/>
        <v>442</v>
      </c>
      <c r="AB175" s="294"/>
      <c r="AC175" s="294"/>
      <c r="AD175" s="294"/>
      <c r="AE175" s="294"/>
      <c r="AV175" s="163"/>
      <c r="AW175" s="163"/>
      <c r="AX175" s="163"/>
      <c r="AY175" s="163"/>
      <c r="AZ175" s="163"/>
      <c r="BA175" s="163"/>
      <c r="BB175" s="163"/>
      <c r="BC175" s="163"/>
      <c r="BD175" s="163"/>
      <c r="BE175" s="163"/>
      <c r="BF175" s="163"/>
      <c r="BG175" s="163"/>
      <c r="BH175" s="163"/>
      <c r="BI175" s="163"/>
      <c r="BY175" s="163"/>
    </row>
    <row r="176" spans="6:77" ht="24" customHeight="1" x14ac:dyDescent="0.45">
      <c r="F176" s="785">
        <v>43</v>
      </c>
      <c r="G176" s="787" t="str" cm="1">
        <f t="array" aca="1" ref="G176" ca="1">IF(INDIRECT("分析依頼!$L"&amp;AA176)="","",INDIRECT("分析依頼!$L"&amp;AA176))</f>
        <v/>
      </c>
      <c r="H176" s="787"/>
      <c r="I176" s="787"/>
      <c r="J176" s="787"/>
      <c r="K176" s="787"/>
      <c r="L176" s="787"/>
      <c r="M176" s="787"/>
      <c r="N176" s="788" t="str" cm="1">
        <f t="array" aca="1" ref="N176" ca="1">IF(INDIRECT("分析依頼!$R"&amp;AA176)="","",INDIRECT("分析依頼!$R"&amp;AA176))</f>
        <v/>
      </c>
      <c r="O176" s="788"/>
      <c r="P176" s="789" t="str" cm="1">
        <f t="array" aca="1" ref="P176" ca="1">IF(INDIRECT("分析依頼!$AW"&amp;AA176)="","",INDIRECT("分析依頼!$AW"&amp;AA176))</f>
        <v/>
      </c>
      <c r="Q176" s="789"/>
      <c r="R176" s="790" t="str" cm="1">
        <f t="array" aca="1" ref="R176" ca="1">IF(INDIRECT("分析依頼!$AA"&amp;AA176)="","",INDIRECT("分析依頼!$AA"&amp;AA176))&amp;IF(INDIRECT("分析依頼!$AD"&amp;AA176)="","",INDIRECT("分析依頼!$AD"&amp;AA176))&amp;IF(INDIRECT("分析依頼!$AH"&amp;AA176)="","",INDIRECT("分析依頼!$AH"&amp;AA176))</f>
        <v/>
      </c>
      <c r="S176" s="790"/>
      <c r="T176" s="790"/>
      <c r="U176" s="790"/>
      <c r="V176" s="790"/>
      <c r="W176" s="790"/>
      <c r="X176" s="790"/>
      <c r="Y176" s="791"/>
      <c r="Z176" s="289"/>
      <c r="AA176" s="375">
        <f t="shared" si="2"/>
        <v>443</v>
      </c>
      <c r="AB176" s="294"/>
      <c r="AC176" s="294"/>
      <c r="AD176" s="294"/>
      <c r="AE176" s="294"/>
      <c r="AU176" s="299"/>
      <c r="AV176" s="165"/>
      <c r="AW176" s="165"/>
      <c r="AX176" s="165"/>
      <c r="AY176" s="165"/>
      <c r="AZ176" s="165"/>
      <c r="BA176" s="165"/>
      <c r="BB176" s="165"/>
      <c r="BC176" s="165"/>
      <c r="BD176" s="165"/>
      <c r="BE176" s="165"/>
      <c r="BF176" s="165"/>
      <c r="BG176" s="165"/>
      <c r="BH176" s="165"/>
      <c r="BI176" s="163"/>
    </row>
    <row r="177" spans="6:72" ht="24" customHeight="1" x14ac:dyDescent="0.45">
      <c r="F177" s="786"/>
      <c r="G177" s="792" t="str" cm="1">
        <f t="array" aca="1" ref="G177" ca="1">IF(INDIRECT("分析依頼!$T"&amp;AA177)="","",INDIRECT("分析依頼!$T"&amp;AA177))</f>
        <v/>
      </c>
      <c r="H177" s="793"/>
      <c r="I177" s="793"/>
      <c r="J177" s="793"/>
      <c r="K177" s="793"/>
      <c r="L177" s="793"/>
      <c r="M177" s="794"/>
      <c r="N177" s="795" t="str" cm="1">
        <f t="array" aca="1" ref="N177" ca="1">IF(INDIRECT("分析依頼!$BF"&amp;AA177)="","",INDIRECT("分析依頼!$BF"&amp;AA177))</f>
        <v/>
      </c>
      <c r="O177" s="796"/>
      <c r="P177" s="795" t="str" cm="1">
        <f t="array" aca="1" ref="P177" ca="1">IF(INDIRECT("分析依頼!$AZ"&amp;AA177)="","",INDIRECT("分析依頼!$AZ"&amp;AA177))</f>
        <v/>
      </c>
      <c r="Q177" s="796"/>
      <c r="R177" s="797" t="str" cm="1">
        <f t="array" aca="1" ref="R177" ca="1">IF(INDIRECT("分析依頼!$AL"&amp;AA177)="","",INDIRECT("分析依頼!$AL"&amp;AA177))&amp;IF(INDIRECT("分析依頼!$AO"&amp;AA177)="","",INDIRECT("分析依頼!$AO"&amp;AA177))&amp;IF(INDIRECT("分析依頼!$AS"&amp;AA177)="","",INDIRECT("分析依頼!$AS"&amp;AA177))</f>
        <v/>
      </c>
      <c r="S177" s="797"/>
      <c r="T177" s="797"/>
      <c r="U177" s="797"/>
      <c r="V177" s="797"/>
      <c r="W177" s="797"/>
      <c r="X177" s="797"/>
      <c r="Y177" s="798"/>
      <c r="Z177" s="289"/>
      <c r="AA177" s="375">
        <f t="shared" si="2"/>
        <v>443</v>
      </c>
      <c r="AB177" s="294"/>
      <c r="AC177" s="294"/>
      <c r="AD177" s="294"/>
      <c r="AE177" s="294"/>
      <c r="BT177" s="163"/>
    </row>
    <row r="178" spans="6:72" ht="24" customHeight="1" x14ac:dyDescent="0.45">
      <c r="F178" s="763">
        <v>44</v>
      </c>
      <c r="G178" s="765" t="str" cm="1">
        <f t="array" aca="1" ref="G178" ca="1">IF(INDIRECT("分析依頼!$L"&amp;AA178)="","",INDIRECT("分析依頼!$L"&amp;AA178))</f>
        <v/>
      </c>
      <c r="H178" s="765"/>
      <c r="I178" s="765"/>
      <c r="J178" s="765"/>
      <c r="K178" s="765"/>
      <c r="L178" s="765"/>
      <c r="M178" s="765"/>
      <c r="N178" s="766" t="str" cm="1">
        <f t="array" aca="1" ref="N178" ca="1">IF(INDIRECT("分析依頼!$R"&amp;AA178)="","",INDIRECT("分析依頼!$R"&amp;AA178))</f>
        <v/>
      </c>
      <c r="O178" s="766"/>
      <c r="P178" s="767" t="str" cm="1">
        <f t="array" aca="1" ref="P178" ca="1">IF(INDIRECT("分析依頼!$AW"&amp;AA178)="","",INDIRECT("分析依頼!$AW"&amp;AA178))</f>
        <v/>
      </c>
      <c r="Q178" s="767"/>
      <c r="R178" s="768" t="str" cm="1">
        <f t="array" aca="1" ref="R178" ca="1">IF(INDIRECT("分析依頼!$AA"&amp;AA178)="","",INDIRECT("分析依頼!$AA"&amp;AA178))&amp;IF(INDIRECT("分析依頼!$AD"&amp;AA178)="","",INDIRECT("分析依頼!$AD"&amp;AA178))&amp;IF(INDIRECT("分析依頼!$AH"&amp;AA178)="","",INDIRECT("分析依頼!$AH"&amp;AA178))</f>
        <v/>
      </c>
      <c r="S178" s="768"/>
      <c r="T178" s="768"/>
      <c r="U178" s="768"/>
      <c r="V178" s="768"/>
      <c r="W178" s="768"/>
      <c r="X178" s="768"/>
      <c r="Y178" s="769"/>
      <c r="Z178" s="289"/>
      <c r="AA178" s="375">
        <f t="shared" si="2"/>
        <v>444</v>
      </c>
      <c r="AB178" s="294"/>
      <c r="AC178" s="294"/>
      <c r="AD178" s="294"/>
      <c r="AE178" s="294"/>
      <c r="BT178" s="163"/>
    </row>
    <row r="179" spans="6:72" ht="24" customHeight="1" x14ac:dyDescent="0.45">
      <c r="F179" s="777"/>
      <c r="G179" s="778" t="str" cm="1">
        <f t="array" aca="1" ref="G179" ca="1">IF(INDIRECT("分析依頼!$T"&amp;AA179)="","",INDIRECT("分析依頼!$T"&amp;AA179))</f>
        <v/>
      </c>
      <c r="H179" s="779"/>
      <c r="I179" s="779"/>
      <c r="J179" s="779"/>
      <c r="K179" s="779"/>
      <c r="L179" s="779"/>
      <c r="M179" s="780"/>
      <c r="N179" s="781" t="str" cm="1">
        <f t="array" aca="1" ref="N179" ca="1">IF(INDIRECT("分析依頼!$BF"&amp;AA179)="","",INDIRECT("分析依頼!$BF"&amp;AA179))</f>
        <v/>
      </c>
      <c r="O179" s="782"/>
      <c r="P179" s="781" t="str" cm="1">
        <f t="array" aca="1" ref="P179" ca="1">IF(INDIRECT("分析依頼!$AZ"&amp;AA179)="","",INDIRECT("分析依頼!$AZ"&amp;AA179))</f>
        <v/>
      </c>
      <c r="Q179" s="782"/>
      <c r="R179" s="783" t="str" cm="1">
        <f t="array" aca="1" ref="R179" ca="1">IF(INDIRECT("分析依頼!$AL"&amp;AA179)="","",INDIRECT("分析依頼!$AL"&amp;AA179))&amp;IF(INDIRECT("分析依頼!$AO"&amp;AA179)="","",INDIRECT("分析依頼!$AO"&amp;AA179))&amp;IF(INDIRECT("分析依頼!$AS"&amp;AA179)="","",INDIRECT("分析依頼!$AS"&amp;AA179))</f>
        <v/>
      </c>
      <c r="S179" s="783"/>
      <c r="T179" s="783"/>
      <c r="U179" s="783"/>
      <c r="V179" s="783"/>
      <c r="W179" s="783"/>
      <c r="X179" s="783"/>
      <c r="Y179" s="784"/>
      <c r="Z179" s="289"/>
      <c r="AA179" s="375">
        <f t="shared" si="2"/>
        <v>444</v>
      </c>
      <c r="AB179" s="294"/>
      <c r="AC179" s="294"/>
      <c r="AD179" s="294"/>
      <c r="AE179" s="294"/>
      <c r="BT179" s="163"/>
    </row>
    <row r="180" spans="6:72" ht="24" customHeight="1" x14ac:dyDescent="0.45">
      <c r="F180" s="785">
        <v>45</v>
      </c>
      <c r="G180" s="787" t="str" cm="1">
        <f t="array" aca="1" ref="G180" ca="1">IF(INDIRECT("分析依頼!$L"&amp;AA180)="","",INDIRECT("分析依頼!$L"&amp;AA180))</f>
        <v/>
      </c>
      <c r="H180" s="787"/>
      <c r="I180" s="787"/>
      <c r="J180" s="787"/>
      <c r="K180" s="787"/>
      <c r="L180" s="787"/>
      <c r="M180" s="787"/>
      <c r="N180" s="788" t="str" cm="1">
        <f t="array" aca="1" ref="N180" ca="1">IF(INDIRECT("分析依頼!$R"&amp;AA180)="","",INDIRECT("分析依頼!$R"&amp;AA180))</f>
        <v/>
      </c>
      <c r="O180" s="788"/>
      <c r="P180" s="789" t="str" cm="1">
        <f t="array" aca="1" ref="P180" ca="1">IF(INDIRECT("分析依頼!$AW"&amp;AA180)="","",INDIRECT("分析依頼!$AW"&amp;AA180))</f>
        <v/>
      </c>
      <c r="Q180" s="789"/>
      <c r="R180" s="790" t="str" cm="1">
        <f t="array" aca="1" ref="R180" ca="1">IF(INDIRECT("分析依頼!$AA"&amp;AA180)="","",INDIRECT("分析依頼!$AA"&amp;AA180))&amp;IF(INDIRECT("分析依頼!$AD"&amp;AA180)="","",INDIRECT("分析依頼!$AD"&amp;AA180))&amp;IF(INDIRECT("分析依頼!$AH"&amp;AA180)="","",INDIRECT("分析依頼!$AH"&amp;AA180))</f>
        <v/>
      </c>
      <c r="S180" s="790"/>
      <c r="T180" s="790"/>
      <c r="U180" s="790"/>
      <c r="V180" s="790"/>
      <c r="W180" s="790"/>
      <c r="X180" s="790"/>
      <c r="Y180" s="791"/>
      <c r="Z180" s="289"/>
      <c r="AA180" s="375">
        <f t="shared" si="2"/>
        <v>445</v>
      </c>
      <c r="AB180" s="294"/>
      <c r="AC180" s="294"/>
      <c r="AD180" s="294"/>
      <c r="AE180" s="294"/>
      <c r="BT180" s="163"/>
    </row>
    <row r="181" spans="6:72" ht="24" customHeight="1" x14ac:dyDescent="0.45">
      <c r="F181" s="786"/>
      <c r="G181" s="792" t="str" cm="1">
        <f t="array" aca="1" ref="G181" ca="1">IF(INDIRECT("分析依頼!$T"&amp;AA181)="","",INDIRECT("分析依頼!$T"&amp;AA181))</f>
        <v/>
      </c>
      <c r="H181" s="793"/>
      <c r="I181" s="793"/>
      <c r="J181" s="793"/>
      <c r="K181" s="793"/>
      <c r="L181" s="793"/>
      <c r="M181" s="794"/>
      <c r="N181" s="795" t="str" cm="1">
        <f t="array" aca="1" ref="N181" ca="1">IF(INDIRECT("分析依頼!$BF"&amp;AA181)="","",INDIRECT("分析依頼!$BF"&amp;AA181))</f>
        <v/>
      </c>
      <c r="O181" s="796"/>
      <c r="P181" s="795" t="str" cm="1">
        <f t="array" aca="1" ref="P181" ca="1">IF(INDIRECT("分析依頼!$AZ"&amp;AA181)="","",INDIRECT("分析依頼!$AZ"&amp;AA181))</f>
        <v/>
      </c>
      <c r="Q181" s="796"/>
      <c r="R181" s="797" t="str" cm="1">
        <f t="array" aca="1" ref="R181" ca="1">IF(INDIRECT("分析依頼!$AL"&amp;AA181)="","",INDIRECT("分析依頼!$AL"&amp;AA181))&amp;IF(INDIRECT("分析依頼!$AO"&amp;AA181)="","",INDIRECT("分析依頼!$AO"&amp;AA181))&amp;IF(INDIRECT("分析依頼!$AS"&amp;AA181)="","",INDIRECT("分析依頼!$AS"&amp;AA181))</f>
        <v/>
      </c>
      <c r="S181" s="797"/>
      <c r="T181" s="797"/>
      <c r="U181" s="797"/>
      <c r="V181" s="797"/>
      <c r="W181" s="797"/>
      <c r="X181" s="797"/>
      <c r="Y181" s="798"/>
      <c r="Z181" s="289"/>
      <c r="AA181" s="375">
        <f t="shared" si="2"/>
        <v>445</v>
      </c>
      <c r="AB181" s="294"/>
      <c r="AC181" s="294"/>
      <c r="AD181" s="294"/>
      <c r="AE181" s="294"/>
      <c r="BT181" s="163"/>
    </row>
    <row r="182" spans="6:72" ht="24" customHeight="1" x14ac:dyDescent="0.45">
      <c r="F182" s="763">
        <v>46</v>
      </c>
      <c r="G182" s="765" t="str" cm="1">
        <f t="array" aca="1" ref="G182" ca="1">IF(INDIRECT("分析依頼!$L"&amp;AA182)="","",INDIRECT("分析依頼!$L"&amp;AA182))</f>
        <v/>
      </c>
      <c r="H182" s="765"/>
      <c r="I182" s="765"/>
      <c r="J182" s="765"/>
      <c r="K182" s="765"/>
      <c r="L182" s="765"/>
      <c r="M182" s="765"/>
      <c r="N182" s="766" t="str" cm="1">
        <f t="array" aca="1" ref="N182" ca="1">IF(INDIRECT("分析依頼!$R"&amp;AA182)="","",INDIRECT("分析依頼!$R"&amp;AA182))</f>
        <v/>
      </c>
      <c r="O182" s="766"/>
      <c r="P182" s="767" t="str" cm="1">
        <f t="array" aca="1" ref="P182" ca="1">IF(INDIRECT("分析依頼!$AW"&amp;AA182)="","",INDIRECT("分析依頼!$AW"&amp;AA182))</f>
        <v/>
      </c>
      <c r="Q182" s="767"/>
      <c r="R182" s="768" t="str" cm="1">
        <f t="array" aca="1" ref="R182" ca="1">IF(INDIRECT("分析依頼!$AA"&amp;AA182)="","",INDIRECT("分析依頼!$AA"&amp;AA182))&amp;IF(INDIRECT("分析依頼!$AD"&amp;AA182)="","",INDIRECT("分析依頼!$AD"&amp;AA182))&amp;IF(INDIRECT("分析依頼!$AH"&amp;AA182)="","",INDIRECT("分析依頼!$AH"&amp;AA182))</f>
        <v/>
      </c>
      <c r="S182" s="768"/>
      <c r="T182" s="768"/>
      <c r="U182" s="768"/>
      <c r="V182" s="768"/>
      <c r="W182" s="768"/>
      <c r="X182" s="768"/>
      <c r="Y182" s="769"/>
      <c r="Z182" s="289"/>
      <c r="AA182" s="375">
        <f t="shared" si="2"/>
        <v>446</v>
      </c>
      <c r="AB182" s="294"/>
      <c r="AC182" s="294"/>
      <c r="AD182" s="294"/>
      <c r="AE182" s="294"/>
      <c r="BT182" s="163"/>
    </row>
    <row r="183" spans="6:72" ht="24" customHeight="1" x14ac:dyDescent="0.45">
      <c r="F183" s="777"/>
      <c r="G183" s="778" t="str" cm="1">
        <f t="array" aca="1" ref="G183" ca="1">IF(INDIRECT("分析依頼!$T"&amp;AA183)="","",INDIRECT("分析依頼!$T"&amp;AA183))</f>
        <v/>
      </c>
      <c r="H183" s="779"/>
      <c r="I183" s="779"/>
      <c r="J183" s="779"/>
      <c r="K183" s="779"/>
      <c r="L183" s="779"/>
      <c r="M183" s="780"/>
      <c r="N183" s="781" t="str" cm="1">
        <f t="array" aca="1" ref="N183" ca="1">IF(INDIRECT("分析依頼!$BF"&amp;AA183)="","",INDIRECT("分析依頼!$BF"&amp;AA183))</f>
        <v/>
      </c>
      <c r="O183" s="782"/>
      <c r="P183" s="781" t="str" cm="1">
        <f t="array" aca="1" ref="P183" ca="1">IF(INDIRECT("分析依頼!$AZ"&amp;AA183)="","",INDIRECT("分析依頼!$AZ"&amp;AA183))</f>
        <v/>
      </c>
      <c r="Q183" s="782"/>
      <c r="R183" s="783" t="str" cm="1">
        <f t="array" aca="1" ref="R183" ca="1">IF(INDIRECT("分析依頼!$AL"&amp;AA183)="","",INDIRECT("分析依頼!$AL"&amp;AA183))&amp;IF(INDIRECT("分析依頼!$AO"&amp;AA183)="","",INDIRECT("分析依頼!$AO"&amp;AA183))&amp;IF(INDIRECT("分析依頼!$AS"&amp;AA183)="","",INDIRECT("分析依頼!$AS"&amp;AA183))</f>
        <v/>
      </c>
      <c r="S183" s="783"/>
      <c r="T183" s="783"/>
      <c r="U183" s="783"/>
      <c r="V183" s="783"/>
      <c r="W183" s="783"/>
      <c r="X183" s="783"/>
      <c r="Y183" s="784"/>
      <c r="Z183" s="289"/>
      <c r="AA183" s="375">
        <f t="shared" si="2"/>
        <v>446</v>
      </c>
      <c r="AB183" s="294"/>
      <c r="AC183" s="294"/>
      <c r="AD183" s="294"/>
      <c r="AE183" s="294"/>
      <c r="BT183" s="163"/>
    </row>
    <row r="184" spans="6:72" ht="24" customHeight="1" x14ac:dyDescent="0.45">
      <c r="F184" s="785">
        <v>47</v>
      </c>
      <c r="G184" s="787" t="str" cm="1">
        <f t="array" aca="1" ref="G184" ca="1">IF(INDIRECT("分析依頼!$L"&amp;AA184)="","",INDIRECT("分析依頼!$L"&amp;AA184))</f>
        <v/>
      </c>
      <c r="H184" s="787"/>
      <c r="I184" s="787"/>
      <c r="J184" s="787"/>
      <c r="K184" s="787"/>
      <c r="L184" s="787"/>
      <c r="M184" s="787"/>
      <c r="N184" s="788" t="str" cm="1">
        <f t="array" aca="1" ref="N184" ca="1">IF(INDIRECT("分析依頼!$R"&amp;AA184)="","",INDIRECT("分析依頼!$R"&amp;AA184))</f>
        <v/>
      </c>
      <c r="O184" s="788"/>
      <c r="P184" s="789" t="str" cm="1">
        <f t="array" aca="1" ref="P184" ca="1">IF(INDIRECT("分析依頼!$AW"&amp;AA184)="","",INDIRECT("分析依頼!$AW"&amp;AA184))</f>
        <v/>
      </c>
      <c r="Q184" s="789"/>
      <c r="R184" s="790" t="str" cm="1">
        <f t="array" aca="1" ref="R184" ca="1">IF(INDIRECT("分析依頼!$AA"&amp;AA184)="","",INDIRECT("分析依頼!$AA"&amp;AA184))&amp;IF(INDIRECT("分析依頼!$AD"&amp;AA184)="","",INDIRECT("分析依頼!$AD"&amp;AA184))&amp;IF(INDIRECT("分析依頼!$AH"&amp;AA184)="","",INDIRECT("分析依頼!$AH"&amp;AA184))</f>
        <v/>
      </c>
      <c r="S184" s="790"/>
      <c r="T184" s="790"/>
      <c r="U184" s="790"/>
      <c r="V184" s="790"/>
      <c r="W184" s="790"/>
      <c r="X184" s="790"/>
      <c r="Y184" s="791"/>
      <c r="Z184" s="289"/>
      <c r="AA184" s="375">
        <f t="shared" si="2"/>
        <v>447</v>
      </c>
      <c r="AB184" s="294"/>
      <c r="AC184" s="294"/>
      <c r="AD184" s="294"/>
      <c r="AE184" s="294"/>
      <c r="BT184" s="163"/>
    </row>
    <row r="185" spans="6:72" ht="24" customHeight="1" x14ac:dyDescent="0.45">
      <c r="F185" s="786"/>
      <c r="G185" s="792" t="str" cm="1">
        <f t="array" aca="1" ref="G185" ca="1">IF(INDIRECT("分析依頼!$T"&amp;AA185)="","",INDIRECT("分析依頼!$T"&amp;AA185))</f>
        <v/>
      </c>
      <c r="H185" s="793"/>
      <c r="I185" s="793"/>
      <c r="J185" s="793"/>
      <c r="K185" s="793"/>
      <c r="L185" s="793"/>
      <c r="M185" s="794"/>
      <c r="N185" s="795" t="str" cm="1">
        <f t="array" aca="1" ref="N185" ca="1">IF(INDIRECT("分析依頼!$BF"&amp;AA185)="","",INDIRECT("分析依頼!$BF"&amp;AA185))</f>
        <v/>
      </c>
      <c r="O185" s="796"/>
      <c r="P185" s="795" t="str" cm="1">
        <f t="array" aca="1" ref="P185" ca="1">IF(INDIRECT("分析依頼!$AZ"&amp;AA185)="","",INDIRECT("分析依頼!$AZ"&amp;AA185))</f>
        <v/>
      </c>
      <c r="Q185" s="796"/>
      <c r="R185" s="797" t="str" cm="1">
        <f t="array" aca="1" ref="R185" ca="1">IF(INDIRECT("分析依頼!$AL"&amp;AA185)="","",INDIRECT("分析依頼!$AL"&amp;AA185))&amp;IF(INDIRECT("分析依頼!$AO"&amp;AA185)="","",INDIRECT("分析依頼!$AO"&amp;AA185))&amp;IF(INDIRECT("分析依頼!$AS"&amp;AA185)="","",INDIRECT("分析依頼!$AS"&amp;AA185))</f>
        <v/>
      </c>
      <c r="S185" s="797"/>
      <c r="T185" s="797"/>
      <c r="U185" s="797"/>
      <c r="V185" s="797"/>
      <c r="W185" s="797"/>
      <c r="X185" s="797"/>
      <c r="Y185" s="798"/>
      <c r="Z185" s="298"/>
      <c r="AA185" s="375">
        <f t="shared" si="2"/>
        <v>447</v>
      </c>
      <c r="AB185" s="294"/>
      <c r="AC185" s="294"/>
      <c r="AD185" s="294"/>
      <c r="AE185" s="294"/>
      <c r="BT185" s="163"/>
    </row>
    <row r="186" spans="6:72" ht="24" customHeight="1" x14ac:dyDescent="0.45">
      <c r="F186" s="763">
        <v>48</v>
      </c>
      <c r="G186" s="765" t="str" cm="1">
        <f t="array" aca="1" ref="G186" ca="1">IF(INDIRECT("分析依頼!$L"&amp;AA186)="","",INDIRECT("分析依頼!$L"&amp;AA186))</f>
        <v/>
      </c>
      <c r="H186" s="765"/>
      <c r="I186" s="765"/>
      <c r="J186" s="765"/>
      <c r="K186" s="765"/>
      <c r="L186" s="765"/>
      <c r="M186" s="765"/>
      <c r="N186" s="766" t="str" cm="1">
        <f t="array" aca="1" ref="N186" ca="1">IF(INDIRECT("分析依頼!$R"&amp;AA186)="","",INDIRECT("分析依頼!$R"&amp;AA186))</f>
        <v/>
      </c>
      <c r="O186" s="766"/>
      <c r="P186" s="767" t="str" cm="1">
        <f t="array" aca="1" ref="P186" ca="1">IF(INDIRECT("分析依頼!$AW"&amp;AA186)="","",INDIRECT("分析依頼!$AW"&amp;AA186))</f>
        <v/>
      </c>
      <c r="Q186" s="767"/>
      <c r="R186" s="768" t="str" cm="1">
        <f t="array" aca="1" ref="R186" ca="1">IF(INDIRECT("分析依頼!$AA"&amp;AA186)="","",INDIRECT("分析依頼!$AA"&amp;AA186))&amp;IF(INDIRECT("分析依頼!$AD"&amp;AA186)="","",INDIRECT("分析依頼!$AD"&amp;AA186))&amp;IF(INDIRECT("分析依頼!$AH"&amp;AA186)="","",INDIRECT("分析依頼!$AH"&amp;AA186))</f>
        <v/>
      </c>
      <c r="S186" s="768"/>
      <c r="T186" s="768"/>
      <c r="U186" s="768"/>
      <c r="V186" s="768"/>
      <c r="W186" s="768"/>
      <c r="X186" s="768"/>
      <c r="Y186" s="769"/>
      <c r="Z186" s="300"/>
      <c r="AA186" s="375">
        <f t="shared" si="2"/>
        <v>448</v>
      </c>
      <c r="AB186" s="294"/>
      <c r="AC186" s="294"/>
      <c r="AD186" s="294"/>
      <c r="AE186" s="294"/>
      <c r="BT186" s="163"/>
    </row>
    <row r="187" spans="6:72" ht="24" customHeight="1" thickBot="1" x14ac:dyDescent="0.5">
      <c r="F187" s="764"/>
      <c r="G187" s="770" t="str" cm="1">
        <f t="array" aca="1" ref="G187" ca="1">IF(INDIRECT("分析依頼!$T"&amp;AA187)="","",INDIRECT("分析依頼!$T"&amp;AA187))</f>
        <v/>
      </c>
      <c r="H187" s="771"/>
      <c r="I187" s="771"/>
      <c r="J187" s="771"/>
      <c r="K187" s="771"/>
      <c r="L187" s="771"/>
      <c r="M187" s="772"/>
      <c r="N187" s="773" t="str" cm="1">
        <f t="array" aca="1" ref="N187" ca="1">IF(INDIRECT("分析依頼!$BF"&amp;AA187)="","",INDIRECT("分析依頼!$BF"&amp;AA187))</f>
        <v/>
      </c>
      <c r="O187" s="774"/>
      <c r="P187" s="773" t="str" cm="1">
        <f t="array" aca="1" ref="P187" ca="1">IF(INDIRECT("分析依頼!$AZ"&amp;AA187)="","",INDIRECT("分析依頼!$AZ"&amp;AA187))</f>
        <v/>
      </c>
      <c r="Q187" s="774"/>
      <c r="R187" s="775" t="str" cm="1">
        <f t="array" aca="1" ref="R187" ca="1">IF(INDIRECT("分析依頼!$AL"&amp;AA187)="","",INDIRECT("分析依頼!$AL"&amp;AA187))&amp;IF(INDIRECT("分析依頼!$AO"&amp;AA187)="","",INDIRECT("分析依頼!$AO"&amp;AA187))&amp;IF(INDIRECT("分析依頼!$AS"&amp;AA187)="","",INDIRECT("分析依頼!$AS"&amp;AA187))</f>
        <v/>
      </c>
      <c r="S187" s="775"/>
      <c r="T187" s="775"/>
      <c r="U187" s="775"/>
      <c r="V187" s="775"/>
      <c r="W187" s="775"/>
      <c r="X187" s="775"/>
      <c r="Y187" s="776"/>
      <c r="Z187" s="300"/>
      <c r="AA187" s="375">
        <f t="shared" si="2"/>
        <v>448</v>
      </c>
      <c r="AB187" s="294"/>
      <c r="AC187" s="294"/>
      <c r="AD187" s="294"/>
      <c r="AE187" s="294"/>
      <c r="BT187" s="163"/>
    </row>
    <row r="188" spans="6:72" ht="9" customHeight="1" x14ac:dyDescent="0.45">
      <c r="F188" s="749" t="s">
        <v>632</v>
      </c>
      <c r="G188" s="749"/>
      <c r="H188" s="749"/>
      <c r="I188" s="749"/>
      <c r="Z188" s="298"/>
      <c r="AB188" s="294"/>
      <c r="AC188" s="294"/>
      <c r="AD188" s="294"/>
      <c r="AE188" s="294"/>
      <c r="AT188" s="299"/>
      <c r="AU188" s="299"/>
      <c r="AV188" s="165"/>
      <c r="AW188" s="165"/>
      <c r="AX188" s="165"/>
      <c r="AY188" s="165"/>
      <c r="AZ188" s="165"/>
      <c r="BA188" s="165"/>
      <c r="BB188" s="165"/>
      <c r="BC188" s="165"/>
      <c r="BD188" s="165"/>
      <c r="BE188" s="165"/>
      <c r="BF188" s="165"/>
      <c r="BG188" s="165"/>
      <c r="BH188" s="165"/>
      <c r="BI188" s="163"/>
    </row>
    <row r="189" spans="6:72" ht="9" customHeight="1" thickBot="1" x14ac:dyDescent="0.5">
      <c r="F189" s="750"/>
      <c r="G189" s="750"/>
      <c r="H189" s="750"/>
      <c r="I189" s="750"/>
      <c r="T189" s="271"/>
      <c r="U189" s="271"/>
      <c r="V189" s="271"/>
      <c r="Z189" s="300"/>
      <c r="AA189" s="300"/>
      <c r="AB189" s="300"/>
      <c r="AC189" s="300"/>
      <c r="AD189" s="294"/>
      <c r="AE189" s="294"/>
      <c r="AT189" s="299"/>
      <c r="AU189" s="299"/>
      <c r="AV189" s="165"/>
      <c r="AW189" s="165"/>
      <c r="AX189" s="165"/>
      <c r="AY189" s="165"/>
      <c r="AZ189" s="165"/>
      <c r="BA189" s="165"/>
      <c r="BB189" s="165"/>
      <c r="BC189" s="165"/>
      <c r="BD189" s="165"/>
      <c r="BE189" s="165"/>
      <c r="BF189" s="165"/>
      <c r="BG189" s="165"/>
      <c r="BH189" s="165"/>
      <c r="BI189" s="163"/>
    </row>
    <row r="190" spans="6:72" ht="13.5" customHeight="1" x14ac:dyDescent="0.45">
      <c r="F190" s="751" t="s">
        <v>629</v>
      </c>
      <c r="G190" s="753" t="s">
        <v>601</v>
      </c>
      <c r="H190" s="754"/>
      <c r="I190" s="754"/>
      <c r="J190" s="754"/>
      <c r="K190" s="754"/>
      <c r="L190" s="754"/>
      <c r="M190" s="755"/>
      <c r="N190" s="756" t="s">
        <v>439</v>
      </c>
      <c r="O190" s="756"/>
      <c r="P190" s="756" t="s">
        <v>595</v>
      </c>
      <c r="Q190" s="753"/>
      <c r="R190" s="757" t="s">
        <v>630</v>
      </c>
      <c r="S190" s="758"/>
      <c r="T190" s="754" t="s">
        <v>599</v>
      </c>
      <c r="U190" s="754"/>
      <c r="V190" s="754"/>
      <c r="W190" s="754"/>
      <c r="X190" s="754"/>
      <c r="Y190" s="759"/>
      <c r="Z190" s="300"/>
      <c r="AA190" s="300"/>
      <c r="AB190" s="300"/>
      <c r="AC190" s="300"/>
      <c r="AD190" s="294"/>
      <c r="AE190" s="294"/>
      <c r="AN190" s="271"/>
      <c r="AO190" s="271"/>
      <c r="AP190" s="271"/>
      <c r="AT190" s="309"/>
      <c r="AU190" s="309"/>
      <c r="AV190" s="269"/>
      <c r="AW190" s="269"/>
      <c r="AX190" s="269"/>
      <c r="AY190" s="269"/>
      <c r="AZ190" s="269"/>
      <c r="BA190" s="269"/>
      <c r="BB190" s="269"/>
      <c r="BC190" s="269"/>
      <c r="BD190" s="269"/>
      <c r="BE190" s="269"/>
      <c r="BF190" s="269"/>
      <c r="BG190" s="269"/>
      <c r="BH190" s="269"/>
      <c r="BI190" s="163"/>
    </row>
    <row r="191" spans="6:72" ht="13.5" customHeight="1" thickBot="1" x14ac:dyDescent="0.5">
      <c r="F191" s="752"/>
      <c r="G191" s="760" t="s">
        <v>600</v>
      </c>
      <c r="H191" s="747"/>
      <c r="I191" s="747"/>
      <c r="J191" s="747"/>
      <c r="K191" s="747"/>
      <c r="L191" s="747"/>
      <c r="M191" s="761"/>
      <c r="N191" s="762" t="s">
        <v>598</v>
      </c>
      <c r="O191" s="762"/>
      <c r="P191" s="762" t="s">
        <v>596</v>
      </c>
      <c r="Q191" s="762"/>
      <c r="R191" s="745" t="s">
        <v>631</v>
      </c>
      <c r="S191" s="746"/>
      <c r="T191" s="747" t="s">
        <v>599</v>
      </c>
      <c r="U191" s="747"/>
      <c r="V191" s="747"/>
      <c r="W191" s="747"/>
      <c r="X191" s="747"/>
      <c r="Y191" s="748"/>
      <c r="Z191" s="308"/>
      <c r="AB191" s="271"/>
      <c r="AC191" s="271"/>
      <c r="AD191" s="271"/>
      <c r="AE191" s="271"/>
      <c r="AF191" s="271"/>
      <c r="AG191" s="271"/>
      <c r="AH191" s="271"/>
      <c r="AI191" s="271"/>
      <c r="AJ191" s="271"/>
      <c r="AK191" s="271"/>
      <c r="AL191" s="271"/>
      <c r="AM191" s="271"/>
      <c r="AN191" s="271"/>
      <c r="AO191" s="271"/>
      <c r="AP191" s="271"/>
      <c r="AQ191" s="271"/>
      <c r="AR191" s="271"/>
      <c r="AS191" s="271"/>
      <c r="AV191" s="163"/>
      <c r="AW191" s="163"/>
      <c r="AX191" s="163"/>
      <c r="AY191" s="163"/>
      <c r="AZ191" s="163"/>
      <c r="BA191" s="163"/>
      <c r="BB191" s="163"/>
      <c r="BC191" s="163"/>
      <c r="BD191" s="163"/>
      <c r="BE191" s="163"/>
      <c r="BF191" s="163"/>
      <c r="BG191" s="163"/>
      <c r="BH191" s="163"/>
      <c r="BI191" s="163"/>
    </row>
    <row r="192" spans="6:72" ht="24" customHeight="1" thickTop="1" x14ac:dyDescent="0.45">
      <c r="F192" s="785">
        <v>49</v>
      </c>
      <c r="G192" s="787" t="str" cm="1">
        <f t="array" aca="1" ref="G192" ca="1">IF(INDIRECT("分析依頼!$L"&amp;AA192)="","",INDIRECT("分析依頼!$L"&amp;AA192))</f>
        <v/>
      </c>
      <c r="H192" s="787"/>
      <c r="I192" s="787"/>
      <c r="J192" s="787"/>
      <c r="K192" s="787"/>
      <c r="L192" s="787"/>
      <c r="M192" s="787"/>
      <c r="N192" s="788" t="str" cm="1">
        <f t="array" aca="1" ref="N192" ca="1">IF(INDIRECT("分析依頼!$R"&amp;AA192)="","",INDIRECT("分析依頼!$R"&amp;AA192))</f>
        <v/>
      </c>
      <c r="O192" s="788"/>
      <c r="P192" s="789" t="str" cm="1">
        <f t="array" aca="1" ref="P192" ca="1">IF(INDIRECT("分析依頼!$AW"&amp;AA192)="","",INDIRECT("分析依頼!$AW"&amp;AA192))</f>
        <v/>
      </c>
      <c r="Q192" s="789"/>
      <c r="R192" s="790" t="str" cm="1">
        <f t="array" aca="1" ref="R192" ca="1">IF(INDIRECT("分析依頼!$AA"&amp;AA192)="","",INDIRECT("分析依頼!$AA"&amp;AA192))&amp;IF(INDIRECT("分析依頼!$AD"&amp;AA192)="","",INDIRECT("分析依頼!$AD"&amp;AA192))&amp;IF(INDIRECT("分析依頼!$AH"&amp;AA192)="","",INDIRECT("分析依頼!$AH"&amp;AA192))</f>
        <v/>
      </c>
      <c r="S192" s="790"/>
      <c r="T192" s="790"/>
      <c r="U192" s="790"/>
      <c r="V192" s="790"/>
      <c r="W192" s="790"/>
      <c r="X192" s="790"/>
      <c r="Y192" s="791"/>
      <c r="Z192" s="305"/>
      <c r="AA192" s="375">
        <f>AA186+1</f>
        <v>449</v>
      </c>
      <c r="AB192" s="294"/>
      <c r="AC192" s="294"/>
      <c r="AD192" s="294"/>
      <c r="AE192" s="294"/>
    </row>
    <row r="193" spans="6:77" ht="24" customHeight="1" x14ac:dyDescent="0.45">
      <c r="F193" s="786"/>
      <c r="G193" s="792" t="str" cm="1">
        <f t="array" aca="1" ref="G193" ca="1">IF(INDIRECT("分析依頼!$T"&amp;AA193)="","",INDIRECT("分析依頼!$T"&amp;AA193))</f>
        <v/>
      </c>
      <c r="H193" s="793"/>
      <c r="I193" s="793"/>
      <c r="J193" s="793"/>
      <c r="K193" s="793"/>
      <c r="L193" s="793"/>
      <c r="M193" s="794"/>
      <c r="N193" s="795" t="str" cm="1">
        <f t="array" aca="1" ref="N193" ca="1">IF(INDIRECT("分析依頼!$BF"&amp;AA193)="","",INDIRECT("分析依頼!$BF"&amp;AA193))</f>
        <v/>
      </c>
      <c r="O193" s="796"/>
      <c r="P193" s="795" t="str" cm="1">
        <f t="array" aca="1" ref="P193" ca="1">IF(INDIRECT("分析依頼!$AZ"&amp;AA193)="","",INDIRECT("分析依頼!$AZ"&amp;AA193))</f>
        <v/>
      </c>
      <c r="Q193" s="796"/>
      <c r="R193" s="797" t="str" cm="1">
        <f t="array" aca="1" ref="R193" ca="1">IF(INDIRECT("分析依頼!$AL"&amp;AA193)="","",INDIRECT("分析依頼!$AL"&amp;AA193))&amp;IF(INDIRECT("分析依頼!$AO"&amp;AA193)="","",INDIRECT("分析依頼!$AO"&amp;AA193))&amp;IF(INDIRECT("分析依頼!$AS"&amp;AA193)="","",INDIRECT("分析依頼!$AS"&amp;AA193))</f>
        <v/>
      </c>
      <c r="S193" s="797"/>
      <c r="T193" s="797"/>
      <c r="U193" s="797"/>
      <c r="V193" s="797"/>
      <c r="W193" s="797"/>
      <c r="X193" s="797"/>
      <c r="Y193" s="798"/>
      <c r="Z193" s="305"/>
      <c r="AA193" s="375">
        <f>AA187+1</f>
        <v>449</v>
      </c>
      <c r="AB193" s="294"/>
      <c r="AC193" s="294"/>
      <c r="AD193" s="294"/>
      <c r="AE193" s="294"/>
      <c r="BU193" s="886" t="s">
        <v>452</v>
      </c>
      <c r="BV193" s="489"/>
      <c r="BW193" s="489"/>
      <c r="BX193" s="489"/>
      <c r="BY193" s="489"/>
    </row>
    <row r="194" spans="6:77" ht="24" customHeight="1" x14ac:dyDescent="0.45">
      <c r="F194" s="763">
        <v>50</v>
      </c>
      <c r="G194" s="765" t="str" cm="1">
        <f t="array" aca="1" ref="G194" ca="1">IF(INDIRECT("分析依頼!$L"&amp;AA194)="","",INDIRECT("分析依頼!$L"&amp;AA194))</f>
        <v/>
      </c>
      <c r="H194" s="765"/>
      <c r="I194" s="765"/>
      <c r="J194" s="765"/>
      <c r="K194" s="765"/>
      <c r="L194" s="765"/>
      <c r="M194" s="765"/>
      <c r="N194" s="766" t="str" cm="1">
        <f t="array" aca="1" ref="N194" ca="1">IF(INDIRECT("分析依頼!$R"&amp;AA194)="","",INDIRECT("分析依頼!$R"&amp;AA194))</f>
        <v/>
      </c>
      <c r="O194" s="766"/>
      <c r="P194" s="767" t="str" cm="1">
        <f t="array" aca="1" ref="P194" ca="1">IF(INDIRECT("分析依頼!$AW"&amp;AA194)="","",INDIRECT("分析依頼!$AW"&amp;AA194))</f>
        <v/>
      </c>
      <c r="Q194" s="767"/>
      <c r="R194" s="768" t="str" cm="1">
        <f t="array" aca="1" ref="R194" ca="1">IF(INDIRECT("分析依頼!$AA"&amp;AA194)="","",INDIRECT("分析依頼!$AA"&amp;AA194))&amp;IF(INDIRECT("分析依頼!$AD"&amp;AA194)="","",INDIRECT("分析依頼!$AD"&amp;AA194))&amp;IF(INDIRECT("分析依頼!$AH"&amp;AA194)="","",INDIRECT("分析依頼!$AH"&amp;AA194))</f>
        <v/>
      </c>
      <c r="S194" s="768"/>
      <c r="T194" s="768"/>
      <c r="U194" s="768"/>
      <c r="V194" s="768"/>
      <c r="W194" s="768"/>
      <c r="X194" s="768"/>
      <c r="Y194" s="769"/>
      <c r="Z194" s="289"/>
      <c r="AA194" s="375">
        <f t="shared" si="2"/>
        <v>450</v>
      </c>
      <c r="AB194" s="294"/>
      <c r="AC194" s="294"/>
      <c r="AD194" s="294"/>
      <c r="AE194" s="294"/>
      <c r="BU194" s="489"/>
      <c r="BV194" s="489"/>
      <c r="BW194" s="489"/>
      <c r="BX194" s="489"/>
      <c r="BY194" s="489"/>
    </row>
    <row r="195" spans="6:77" ht="24" customHeight="1" x14ac:dyDescent="0.45">
      <c r="F195" s="777"/>
      <c r="G195" s="778" t="str" cm="1">
        <f t="array" aca="1" ref="G195" ca="1">IF(INDIRECT("分析依頼!$T"&amp;AA195)="","",INDIRECT("分析依頼!$T"&amp;AA195))</f>
        <v/>
      </c>
      <c r="H195" s="779"/>
      <c r="I195" s="779"/>
      <c r="J195" s="779"/>
      <c r="K195" s="779"/>
      <c r="L195" s="779"/>
      <c r="M195" s="780"/>
      <c r="N195" s="781" t="str" cm="1">
        <f t="array" aca="1" ref="N195" ca="1">IF(INDIRECT("分析依頼!$BF"&amp;AA195)="","",INDIRECT("分析依頼!$BF"&amp;AA195))</f>
        <v/>
      </c>
      <c r="O195" s="782"/>
      <c r="P195" s="781" t="str" cm="1">
        <f t="array" aca="1" ref="P195" ca="1">IF(INDIRECT("分析依頼!$AZ"&amp;AA195)="","",INDIRECT("分析依頼!$AZ"&amp;AA195))</f>
        <v/>
      </c>
      <c r="Q195" s="782"/>
      <c r="R195" s="783" t="str" cm="1">
        <f t="array" aca="1" ref="R195" ca="1">IF(INDIRECT("分析依頼!$AL"&amp;AA195)="","",INDIRECT("分析依頼!$AL"&amp;AA195))&amp;IF(INDIRECT("分析依頼!$AO"&amp;AA195)="","",INDIRECT("分析依頼!$AO"&amp;AA195))&amp;IF(INDIRECT("分析依頼!$AS"&amp;AA195)="","",INDIRECT("分析依頼!$AS"&amp;AA195))</f>
        <v/>
      </c>
      <c r="S195" s="783"/>
      <c r="T195" s="783"/>
      <c r="U195" s="783"/>
      <c r="V195" s="783"/>
      <c r="W195" s="783"/>
      <c r="X195" s="783"/>
      <c r="Y195" s="784"/>
      <c r="Z195" s="289"/>
      <c r="AA195" s="375">
        <f t="shared" si="2"/>
        <v>450</v>
      </c>
      <c r="AB195" s="294"/>
      <c r="AC195" s="294"/>
      <c r="AD195" s="294"/>
      <c r="AE195" s="294"/>
      <c r="BU195" s="489"/>
      <c r="BV195" s="489"/>
      <c r="BW195" s="489"/>
      <c r="BX195" s="489"/>
      <c r="BY195" s="489"/>
    </row>
    <row r="196" spans="6:77" ht="24" customHeight="1" x14ac:dyDescent="0.45">
      <c r="F196" s="785">
        <v>51</v>
      </c>
      <c r="G196" s="787" t="str" cm="1">
        <f t="array" aca="1" ref="G196" ca="1">IF(INDIRECT("分析依頼!$L"&amp;AA196)="","",INDIRECT("分析依頼!$L"&amp;AA196))</f>
        <v/>
      </c>
      <c r="H196" s="787"/>
      <c r="I196" s="787"/>
      <c r="J196" s="787"/>
      <c r="K196" s="787"/>
      <c r="L196" s="787"/>
      <c r="M196" s="787"/>
      <c r="N196" s="788" t="str" cm="1">
        <f t="array" aca="1" ref="N196" ca="1">IF(INDIRECT("分析依頼!$R"&amp;AA196)="","",INDIRECT("分析依頼!$R"&amp;AA196))</f>
        <v/>
      </c>
      <c r="O196" s="788"/>
      <c r="P196" s="789" t="str" cm="1">
        <f t="array" aca="1" ref="P196" ca="1">IF(INDIRECT("分析依頼!$AW"&amp;AA196)="","",INDIRECT("分析依頼!$AW"&amp;AA196))</f>
        <v/>
      </c>
      <c r="Q196" s="789"/>
      <c r="R196" s="790" t="str" cm="1">
        <f t="array" aca="1" ref="R196" ca="1">IF(INDIRECT("分析依頼!$AA"&amp;AA196)="","",INDIRECT("分析依頼!$AA"&amp;AA196))&amp;IF(INDIRECT("分析依頼!$AD"&amp;AA196)="","",INDIRECT("分析依頼!$AD"&amp;AA196))&amp;IF(INDIRECT("分析依頼!$AH"&amp;AA196)="","",INDIRECT("分析依頼!$AH"&amp;AA196))</f>
        <v/>
      </c>
      <c r="S196" s="790"/>
      <c r="T196" s="790"/>
      <c r="U196" s="790"/>
      <c r="V196" s="790"/>
      <c r="W196" s="790"/>
      <c r="X196" s="790"/>
      <c r="Y196" s="791"/>
      <c r="Z196" s="289"/>
      <c r="AA196" s="375">
        <f t="shared" si="2"/>
        <v>451</v>
      </c>
      <c r="AB196" s="294"/>
      <c r="AC196" s="294"/>
      <c r="AD196" s="294"/>
      <c r="AE196" s="294"/>
    </row>
    <row r="197" spans="6:77" ht="24" customHeight="1" x14ac:dyDescent="0.45">
      <c r="F197" s="786"/>
      <c r="G197" s="792" t="str" cm="1">
        <f t="array" aca="1" ref="G197" ca="1">IF(INDIRECT("分析依頼!$T"&amp;AA197)="","",INDIRECT("分析依頼!$T"&amp;AA197))</f>
        <v/>
      </c>
      <c r="H197" s="793"/>
      <c r="I197" s="793"/>
      <c r="J197" s="793"/>
      <c r="K197" s="793"/>
      <c r="L197" s="793"/>
      <c r="M197" s="794"/>
      <c r="N197" s="795" t="str" cm="1">
        <f t="array" aca="1" ref="N197" ca="1">IF(INDIRECT("分析依頼!$BF"&amp;AA197)="","",INDIRECT("分析依頼!$BF"&amp;AA197))</f>
        <v/>
      </c>
      <c r="O197" s="796"/>
      <c r="P197" s="795" t="str" cm="1">
        <f t="array" aca="1" ref="P197" ca="1">IF(INDIRECT("分析依頼!$AZ"&amp;AA197)="","",INDIRECT("分析依頼!$AZ"&amp;AA197))</f>
        <v/>
      </c>
      <c r="Q197" s="796"/>
      <c r="R197" s="797" t="str" cm="1">
        <f t="array" aca="1" ref="R197" ca="1">IF(INDIRECT("分析依頼!$AL"&amp;AA197)="","",INDIRECT("分析依頼!$AL"&amp;AA197))&amp;IF(INDIRECT("分析依頼!$AO"&amp;AA197)="","",INDIRECT("分析依頼!$AO"&amp;AA197))&amp;IF(INDIRECT("分析依頼!$AS"&amp;AA197)="","",INDIRECT("分析依頼!$AS"&amp;AA197))</f>
        <v/>
      </c>
      <c r="S197" s="797"/>
      <c r="T197" s="797"/>
      <c r="U197" s="797"/>
      <c r="V197" s="797"/>
      <c r="W197" s="797"/>
      <c r="X197" s="797"/>
      <c r="Y197" s="798"/>
      <c r="Z197" s="289"/>
      <c r="AA197" s="375">
        <f t="shared" si="2"/>
        <v>451</v>
      </c>
      <c r="AB197" s="294"/>
      <c r="AC197" s="294"/>
      <c r="AD197" s="294"/>
      <c r="AE197" s="294"/>
    </row>
    <row r="198" spans="6:77" ht="24" customHeight="1" x14ac:dyDescent="0.45">
      <c r="F198" s="763">
        <v>52</v>
      </c>
      <c r="G198" s="765" t="str" cm="1">
        <f t="array" aca="1" ref="G198" ca="1">IF(INDIRECT("分析依頼!$L"&amp;AA198)="","",INDIRECT("分析依頼!$L"&amp;AA198))</f>
        <v/>
      </c>
      <c r="H198" s="765"/>
      <c r="I198" s="765"/>
      <c r="J198" s="765"/>
      <c r="K198" s="765"/>
      <c r="L198" s="765"/>
      <c r="M198" s="765"/>
      <c r="N198" s="766" t="str" cm="1">
        <f t="array" aca="1" ref="N198" ca="1">IF(INDIRECT("分析依頼!$R"&amp;AA198)="","",INDIRECT("分析依頼!$R"&amp;AA198))</f>
        <v/>
      </c>
      <c r="O198" s="766"/>
      <c r="P198" s="767" t="str" cm="1">
        <f t="array" aca="1" ref="P198" ca="1">IF(INDIRECT("分析依頼!$AW"&amp;AA198)="","",INDIRECT("分析依頼!$AW"&amp;AA198))</f>
        <v/>
      </c>
      <c r="Q198" s="767"/>
      <c r="R198" s="768" t="str" cm="1">
        <f t="array" aca="1" ref="R198" ca="1">IF(INDIRECT("分析依頼!$AA"&amp;AA198)="","",INDIRECT("分析依頼!$AA"&amp;AA198))&amp;IF(INDIRECT("分析依頼!$AD"&amp;AA198)="","",INDIRECT("分析依頼!$AD"&amp;AA198))&amp;IF(INDIRECT("分析依頼!$AH"&amp;AA198)="","",INDIRECT("分析依頼!$AH"&amp;AA198))</f>
        <v/>
      </c>
      <c r="S198" s="768"/>
      <c r="T198" s="768"/>
      <c r="U198" s="768"/>
      <c r="V198" s="768"/>
      <c r="W198" s="768"/>
      <c r="X198" s="768"/>
      <c r="Y198" s="769"/>
      <c r="Z198" s="289"/>
      <c r="AA198" s="375">
        <f t="shared" si="2"/>
        <v>452</v>
      </c>
      <c r="AB198" s="294"/>
      <c r="AC198" s="294"/>
      <c r="AD198" s="294"/>
      <c r="AE198" s="294"/>
      <c r="BT198" s="163"/>
    </row>
    <row r="199" spans="6:77" ht="24" customHeight="1" x14ac:dyDescent="0.45">
      <c r="F199" s="777"/>
      <c r="G199" s="778" t="str" cm="1">
        <f t="array" aca="1" ref="G199" ca="1">IF(INDIRECT("分析依頼!$T"&amp;AA199)="","",INDIRECT("分析依頼!$T"&amp;AA199))</f>
        <v/>
      </c>
      <c r="H199" s="779"/>
      <c r="I199" s="779"/>
      <c r="J199" s="779"/>
      <c r="K199" s="779"/>
      <c r="L199" s="779"/>
      <c r="M199" s="780"/>
      <c r="N199" s="781" t="str" cm="1">
        <f t="array" aca="1" ref="N199" ca="1">IF(INDIRECT("分析依頼!$BF"&amp;AA199)="","",INDIRECT("分析依頼!$BF"&amp;AA199))</f>
        <v/>
      </c>
      <c r="O199" s="782"/>
      <c r="P199" s="781" t="str" cm="1">
        <f t="array" aca="1" ref="P199" ca="1">IF(INDIRECT("分析依頼!$AZ"&amp;AA199)="","",INDIRECT("分析依頼!$AZ"&amp;AA199))</f>
        <v/>
      </c>
      <c r="Q199" s="782"/>
      <c r="R199" s="783" t="str" cm="1">
        <f t="array" aca="1" ref="R199" ca="1">IF(INDIRECT("分析依頼!$AL"&amp;AA199)="","",INDIRECT("分析依頼!$AL"&amp;AA199))&amp;IF(INDIRECT("分析依頼!$AO"&amp;AA199)="","",INDIRECT("分析依頼!$AO"&amp;AA199))&amp;IF(INDIRECT("分析依頼!$AS"&amp;AA199)="","",INDIRECT("分析依頼!$AS"&amp;AA199))</f>
        <v/>
      </c>
      <c r="S199" s="783"/>
      <c r="T199" s="783"/>
      <c r="U199" s="783"/>
      <c r="V199" s="783"/>
      <c r="W199" s="783"/>
      <c r="X199" s="783"/>
      <c r="Y199" s="784"/>
      <c r="Z199" s="289"/>
      <c r="AA199" s="375">
        <f t="shared" si="2"/>
        <v>452</v>
      </c>
      <c r="AB199" s="294"/>
      <c r="AC199" s="294"/>
      <c r="AD199" s="294"/>
      <c r="AE199" s="294"/>
      <c r="BT199" s="163"/>
    </row>
    <row r="200" spans="6:77" ht="24" customHeight="1" x14ac:dyDescent="0.45">
      <c r="F200" s="785">
        <v>53</v>
      </c>
      <c r="G200" s="787" t="str" cm="1">
        <f t="array" aca="1" ref="G200" ca="1">IF(INDIRECT("分析依頼!$L"&amp;AA200)="","",INDIRECT("分析依頼!$L"&amp;AA200))</f>
        <v/>
      </c>
      <c r="H200" s="787"/>
      <c r="I200" s="787"/>
      <c r="J200" s="787"/>
      <c r="K200" s="787"/>
      <c r="L200" s="787"/>
      <c r="M200" s="787"/>
      <c r="N200" s="788" t="str" cm="1">
        <f t="array" aca="1" ref="N200" ca="1">IF(INDIRECT("分析依頼!$R"&amp;AA200)="","",INDIRECT("分析依頼!$R"&amp;AA200))</f>
        <v/>
      </c>
      <c r="O200" s="788"/>
      <c r="P200" s="789" t="str" cm="1">
        <f t="array" aca="1" ref="P200" ca="1">IF(INDIRECT("分析依頼!$AW"&amp;AA200)="","",INDIRECT("分析依頼!$AW"&amp;AA200))</f>
        <v/>
      </c>
      <c r="Q200" s="789"/>
      <c r="R200" s="790" t="str" cm="1">
        <f t="array" aca="1" ref="R200" ca="1">IF(INDIRECT("分析依頼!$AA"&amp;AA200)="","",INDIRECT("分析依頼!$AA"&amp;AA200))&amp;IF(INDIRECT("分析依頼!$AD"&amp;AA200)="","",INDIRECT("分析依頼!$AD"&amp;AA200))&amp;IF(INDIRECT("分析依頼!$AH"&amp;AA200)="","",INDIRECT("分析依頼!$AH"&amp;AA200))</f>
        <v/>
      </c>
      <c r="S200" s="790"/>
      <c r="T200" s="790"/>
      <c r="U200" s="790"/>
      <c r="V200" s="790"/>
      <c r="W200" s="790"/>
      <c r="X200" s="790"/>
      <c r="Y200" s="791"/>
      <c r="Z200" s="289"/>
      <c r="AA200" s="375">
        <f t="shared" si="2"/>
        <v>453</v>
      </c>
      <c r="AB200" s="294"/>
      <c r="AC200" s="294"/>
      <c r="AD200" s="294"/>
      <c r="AE200" s="294"/>
      <c r="BT200" s="163"/>
    </row>
    <row r="201" spans="6:77" ht="24" customHeight="1" x14ac:dyDescent="0.45">
      <c r="F201" s="786"/>
      <c r="G201" s="792" t="str" cm="1">
        <f t="array" aca="1" ref="G201" ca="1">IF(INDIRECT("分析依頼!$T"&amp;AA201)="","",INDIRECT("分析依頼!$T"&amp;AA201))</f>
        <v/>
      </c>
      <c r="H201" s="793"/>
      <c r="I201" s="793"/>
      <c r="J201" s="793"/>
      <c r="K201" s="793"/>
      <c r="L201" s="793"/>
      <c r="M201" s="794"/>
      <c r="N201" s="795" t="str" cm="1">
        <f t="array" aca="1" ref="N201" ca="1">IF(INDIRECT("分析依頼!$BF"&amp;AA201)="","",INDIRECT("分析依頼!$BF"&amp;AA201))</f>
        <v/>
      </c>
      <c r="O201" s="796"/>
      <c r="P201" s="795" t="str" cm="1">
        <f t="array" aca="1" ref="P201" ca="1">IF(INDIRECT("分析依頼!$AZ"&amp;AA201)="","",INDIRECT("分析依頼!$AZ"&amp;AA201))</f>
        <v/>
      </c>
      <c r="Q201" s="796"/>
      <c r="R201" s="797" t="str" cm="1">
        <f t="array" aca="1" ref="R201" ca="1">IF(INDIRECT("分析依頼!$AL"&amp;AA201)="","",INDIRECT("分析依頼!$AL"&amp;AA201))&amp;IF(INDIRECT("分析依頼!$AO"&amp;AA201)="","",INDIRECT("分析依頼!$AO"&amp;AA201))&amp;IF(INDIRECT("分析依頼!$AS"&amp;AA201)="","",INDIRECT("分析依頼!$AS"&amp;AA201))</f>
        <v/>
      </c>
      <c r="S201" s="797"/>
      <c r="T201" s="797"/>
      <c r="U201" s="797"/>
      <c r="V201" s="797"/>
      <c r="W201" s="797"/>
      <c r="X201" s="797"/>
      <c r="Y201" s="798"/>
      <c r="Z201" s="289"/>
      <c r="AA201" s="375">
        <f t="shared" si="2"/>
        <v>453</v>
      </c>
      <c r="AB201" s="294"/>
      <c r="AC201" s="294"/>
      <c r="AD201" s="294"/>
      <c r="AE201" s="294"/>
      <c r="BT201" s="163"/>
    </row>
    <row r="202" spans="6:77" ht="24" customHeight="1" x14ac:dyDescent="0.45">
      <c r="F202" s="763">
        <v>54</v>
      </c>
      <c r="G202" s="765" t="str" cm="1">
        <f t="array" aca="1" ref="G202" ca="1">IF(INDIRECT("分析依頼!$L"&amp;AA202)="","",INDIRECT("分析依頼!$L"&amp;AA202))</f>
        <v/>
      </c>
      <c r="H202" s="765"/>
      <c r="I202" s="765"/>
      <c r="J202" s="765"/>
      <c r="K202" s="765"/>
      <c r="L202" s="765"/>
      <c r="M202" s="765"/>
      <c r="N202" s="766" t="str" cm="1">
        <f t="array" aca="1" ref="N202" ca="1">IF(INDIRECT("分析依頼!$R"&amp;AA202)="","",INDIRECT("分析依頼!$R"&amp;AA202))</f>
        <v/>
      </c>
      <c r="O202" s="766"/>
      <c r="P202" s="767" t="str" cm="1">
        <f t="array" aca="1" ref="P202" ca="1">IF(INDIRECT("分析依頼!$AW"&amp;AA202)="","",INDIRECT("分析依頼!$AW"&amp;AA202))</f>
        <v/>
      </c>
      <c r="Q202" s="767"/>
      <c r="R202" s="768" t="str" cm="1">
        <f t="array" aca="1" ref="R202" ca="1">IF(INDIRECT("分析依頼!$AA"&amp;AA202)="","",INDIRECT("分析依頼!$AA"&amp;AA202))&amp;IF(INDIRECT("分析依頼!$AD"&amp;AA202)="","",INDIRECT("分析依頼!$AD"&amp;AA202))&amp;IF(INDIRECT("分析依頼!$AH"&amp;AA202)="","",INDIRECT("分析依頼!$AH"&amp;AA202))</f>
        <v/>
      </c>
      <c r="S202" s="768"/>
      <c r="T202" s="768"/>
      <c r="U202" s="768"/>
      <c r="V202" s="768"/>
      <c r="W202" s="768"/>
      <c r="X202" s="768"/>
      <c r="Y202" s="769"/>
      <c r="Z202" s="289"/>
      <c r="AA202" s="375">
        <f t="shared" si="2"/>
        <v>454</v>
      </c>
      <c r="AB202" s="294"/>
      <c r="AC202" s="294"/>
      <c r="AD202" s="294"/>
      <c r="AE202" s="294"/>
      <c r="BT202" s="163"/>
    </row>
    <row r="203" spans="6:77" ht="24" customHeight="1" x14ac:dyDescent="0.45">
      <c r="F203" s="777"/>
      <c r="G203" s="778" t="str" cm="1">
        <f t="array" aca="1" ref="G203" ca="1">IF(INDIRECT("分析依頼!$T"&amp;AA203)="","",INDIRECT("分析依頼!$T"&amp;AA203))</f>
        <v/>
      </c>
      <c r="H203" s="779"/>
      <c r="I203" s="779"/>
      <c r="J203" s="779"/>
      <c r="K203" s="779"/>
      <c r="L203" s="779"/>
      <c r="M203" s="780"/>
      <c r="N203" s="781" t="str" cm="1">
        <f t="array" aca="1" ref="N203" ca="1">IF(INDIRECT("分析依頼!$BF"&amp;AA203)="","",INDIRECT("分析依頼!$BF"&amp;AA203))</f>
        <v/>
      </c>
      <c r="O203" s="782"/>
      <c r="P203" s="781" t="str" cm="1">
        <f t="array" aca="1" ref="P203" ca="1">IF(INDIRECT("分析依頼!$AZ"&amp;AA203)="","",INDIRECT("分析依頼!$AZ"&amp;AA203))</f>
        <v/>
      </c>
      <c r="Q203" s="782"/>
      <c r="R203" s="783" t="str" cm="1">
        <f t="array" aca="1" ref="R203" ca="1">IF(INDIRECT("分析依頼!$AL"&amp;AA203)="","",INDIRECT("分析依頼!$AL"&amp;AA203))&amp;IF(INDIRECT("分析依頼!$AO"&amp;AA203)="","",INDIRECT("分析依頼!$AO"&amp;AA203))&amp;IF(INDIRECT("分析依頼!$AS"&amp;AA203)="","",INDIRECT("分析依頼!$AS"&amp;AA203))</f>
        <v/>
      </c>
      <c r="S203" s="783"/>
      <c r="T203" s="783"/>
      <c r="U203" s="783"/>
      <c r="V203" s="783"/>
      <c r="W203" s="783"/>
      <c r="X203" s="783"/>
      <c r="Y203" s="784"/>
      <c r="Z203" s="289"/>
      <c r="AA203" s="375">
        <f t="shared" si="2"/>
        <v>454</v>
      </c>
      <c r="AB203" s="294"/>
      <c r="AC203" s="294"/>
      <c r="AD203" s="294"/>
      <c r="AE203" s="294"/>
      <c r="BT203" s="163"/>
    </row>
    <row r="204" spans="6:77" ht="24" customHeight="1" x14ac:dyDescent="0.45">
      <c r="F204" s="785">
        <v>55</v>
      </c>
      <c r="G204" s="787" t="str" cm="1">
        <f t="array" aca="1" ref="G204" ca="1">IF(INDIRECT("分析依頼!$L"&amp;AA204)="","",INDIRECT("分析依頼!$L"&amp;AA204))</f>
        <v/>
      </c>
      <c r="H204" s="787"/>
      <c r="I204" s="787"/>
      <c r="J204" s="787"/>
      <c r="K204" s="787"/>
      <c r="L204" s="787"/>
      <c r="M204" s="787"/>
      <c r="N204" s="788" t="str" cm="1">
        <f t="array" aca="1" ref="N204" ca="1">IF(INDIRECT("分析依頼!$R"&amp;AA204)="","",INDIRECT("分析依頼!$R"&amp;AA204))</f>
        <v/>
      </c>
      <c r="O204" s="788"/>
      <c r="P204" s="789" t="str" cm="1">
        <f t="array" aca="1" ref="P204" ca="1">IF(INDIRECT("分析依頼!$AW"&amp;AA204)="","",INDIRECT("分析依頼!$AW"&amp;AA204))</f>
        <v/>
      </c>
      <c r="Q204" s="789"/>
      <c r="R204" s="790" t="str" cm="1">
        <f t="array" aca="1" ref="R204" ca="1">IF(INDIRECT("分析依頼!$AA"&amp;AA204)="","",INDIRECT("分析依頼!$AA"&amp;AA204))&amp;IF(INDIRECT("分析依頼!$AD"&amp;AA204)="","",INDIRECT("分析依頼!$AD"&amp;AA204))&amp;IF(INDIRECT("分析依頼!$AH"&amp;AA204)="","",INDIRECT("分析依頼!$AH"&amp;AA204))</f>
        <v/>
      </c>
      <c r="S204" s="790"/>
      <c r="T204" s="790"/>
      <c r="U204" s="790"/>
      <c r="V204" s="790"/>
      <c r="W204" s="790"/>
      <c r="X204" s="790"/>
      <c r="Y204" s="791"/>
      <c r="Z204" s="289"/>
      <c r="AA204" s="375">
        <f t="shared" si="2"/>
        <v>455</v>
      </c>
      <c r="AB204" s="294"/>
      <c r="AC204" s="294"/>
      <c r="AD204" s="294"/>
      <c r="AE204" s="294"/>
      <c r="BT204" s="163"/>
    </row>
    <row r="205" spans="6:77" ht="24" customHeight="1" x14ac:dyDescent="0.45">
      <c r="F205" s="786"/>
      <c r="G205" s="792" t="str" cm="1">
        <f t="array" aca="1" ref="G205" ca="1">IF(INDIRECT("分析依頼!$T"&amp;AA205)="","",INDIRECT("分析依頼!$T"&amp;AA205))</f>
        <v/>
      </c>
      <c r="H205" s="793"/>
      <c r="I205" s="793"/>
      <c r="J205" s="793"/>
      <c r="K205" s="793"/>
      <c r="L205" s="793"/>
      <c r="M205" s="794"/>
      <c r="N205" s="795" t="str" cm="1">
        <f t="array" aca="1" ref="N205" ca="1">IF(INDIRECT("分析依頼!$BF"&amp;AA205)="","",INDIRECT("分析依頼!$BF"&amp;AA205))</f>
        <v/>
      </c>
      <c r="O205" s="796"/>
      <c r="P205" s="795" t="str" cm="1">
        <f t="array" aca="1" ref="P205" ca="1">IF(INDIRECT("分析依頼!$AZ"&amp;AA205)="","",INDIRECT("分析依頼!$AZ"&amp;AA205))</f>
        <v/>
      </c>
      <c r="Q205" s="796"/>
      <c r="R205" s="797" t="str" cm="1">
        <f t="array" aca="1" ref="R205" ca="1">IF(INDIRECT("分析依頼!$AL"&amp;AA205)="","",INDIRECT("分析依頼!$AL"&amp;AA205))&amp;IF(INDIRECT("分析依頼!$AO"&amp;AA205)="","",INDIRECT("分析依頼!$AO"&amp;AA205))&amp;IF(INDIRECT("分析依頼!$AS"&amp;AA205)="","",INDIRECT("分析依頼!$AS"&amp;AA205))</f>
        <v/>
      </c>
      <c r="S205" s="797"/>
      <c r="T205" s="797"/>
      <c r="U205" s="797"/>
      <c r="V205" s="797"/>
      <c r="W205" s="797"/>
      <c r="X205" s="797"/>
      <c r="Y205" s="798"/>
      <c r="Z205" s="289"/>
      <c r="AA205" s="375">
        <f t="shared" si="2"/>
        <v>455</v>
      </c>
      <c r="AB205" s="294"/>
      <c r="AC205" s="294"/>
      <c r="AD205" s="294"/>
      <c r="AE205" s="294"/>
      <c r="BT205" s="163"/>
    </row>
    <row r="206" spans="6:77" ht="24" customHeight="1" x14ac:dyDescent="0.45">
      <c r="F206" s="763">
        <v>56</v>
      </c>
      <c r="G206" s="765" t="str" cm="1">
        <f t="array" aca="1" ref="G206" ca="1">IF(INDIRECT("分析依頼!$L"&amp;AA206)="","",INDIRECT("分析依頼!$L"&amp;AA206))</f>
        <v/>
      </c>
      <c r="H206" s="765"/>
      <c r="I206" s="765"/>
      <c r="J206" s="765"/>
      <c r="K206" s="765"/>
      <c r="L206" s="765"/>
      <c r="M206" s="765"/>
      <c r="N206" s="766" t="str" cm="1">
        <f t="array" aca="1" ref="N206" ca="1">IF(INDIRECT("分析依頼!$R"&amp;AA206)="","",INDIRECT("分析依頼!$R"&amp;AA206))</f>
        <v/>
      </c>
      <c r="O206" s="766"/>
      <c r="P206" s="767" t="str" cm="1">
        <f t="array" aca="1" ref="P206" ca="1">IF(INDIRECT("分析依頼!$AW"&amp;AA206)="","",INDIRECT("分析依頼!$AW"&amp;AA206))</f>
        <v/>
      </c>
      <c r="Q206" s="767"/>
      <c r="R206" s="768" t="str" cm="1">
        <f t="array" aca="1" ref="R206" ca="1">IF(INDIRECT("分析依頼!$AA"&amp;AA206)="","",INDIRECT("分析依頼!$AA"&amp;AA206))&amp;IF(INDIRECT("分析依頼!$AD"&amp;AA206)="","",INDIRECT("分析依頼!$AD"&amp;AA206))&amp;IF(INDIRECT("分析依頼!$AH"&amp;AA206)="","",INDIRECT("分析依頼!$AH"&amp;AA206))</f>
        <v/>
      </c>
      <c r="S206" s="768"/>
      <c r="T206" s="768"/>
      <c r="U206" s="768"/>
      <c r="V206" s="768"/>
      <c r="W206" s="768"/>
      <c r="X206" s="768"/>
      <c r="Y206" s="769"/>
      <c r="Z206" s="289"/>
      <c r="AA206" s="375">
        <f t="shared" si="2"/>
        <v>456</v>
      </c>
      <c r="AB206" s="294"/>
      <c r="AC206" s="294"/>
      <c r="AD206" s="294"/>
      <c r="AE206" s="294"/>
      <c r="BT206" s="163"/>
    </row>
    <row r="207" spans="6:77" ht="24" customHeight="1" x14ac:dyDescent="0.45">
      <c r="F207" s="777"/>
      <c r="G207" s="778" t="str" cm="1">
        <f t="array" aca="1" ref="G207" ca="1">IF(INDIRECT("分析依頼!$T"&amp;AA207)="","",INDIRECT("分析依頼!$T"&amp;AA207))</f>
        <v/>
      </c>
      <c r="H207" s="779"/>
      <c r="I207" s="779"/>
      <c r="J207" s="779"/>
      <c r="K207" s="779"/>
      <c r="L207" s="779"/>
      <c r="M207" s="780"/>
      <c r="N207" s="781" t="str" cm="1">
        <f t="array" aca="1" ref="N207" ca="1">IF(INDIRECT("分析依頼!$BF"&amp;AA207)="","",INDIRECT("分析依頼!$BF"&amp;AA207))</f>
        <v/>
      </c>
      <c r="O207" s="782"/>
      <c r="P207" s="781" t="str" cm="1">
        <f t="array" aca="1" ref="P207" ca="1">IF(INDIRECT("分析依頼!$AZ"&amp;AA207)="","",INDIRECT("分析依頼!$AZ"&amp;AA207))</f>
        <v/>
      </c>
      <c r="Q207" s="782"/>
      <c r="R207" s="783" t="str" cm="1">
        <f t="array" aca="1" ref="R207" ca="1">IF(INDIRECT("分析依頼!$AL"&amp;AA207)="","",INDIRECT("分析依頼!$AL"&amp;AA207))&amp;IF(INDIRECT("分析依頼!$AO"&amp;AA207)="","",INDIRECT("分析依頼!$AO"&amp;AA207))&amp;IF(INDIRECT("分析依頼!$AS"&amp;AA207)="","",INDIRECT("分析依頼!$AS"&amp;AA207))</f>
        <v/>
      </c>
      <c r="S207" s="783"/>
      <c r="T207" s="783"/>
      <c r="U207" s="783"/>
      <c r="V207" s="783"/>
      <c r="W207" s="783"/>
      <c r="X207" s="783"/>
      <c r="Y207" s="784"/>
      <c r="Z207" s="289"/>
      <c r="AA207" s="375">
        <f t="shared" si="2"/>
        <v>456</v>
      </c>
      <c r="AB207" s="294"/>
      <c r="AC207" s="294"/>
      <c r="AD207" s="294"/>
      <c r="AE207" s="294"/>
      <c r="BT207" s="163"/>
    </row>
    <row r="208" spans="6:77" ht="24" customHeight="1" x14ac:dyDescent="0.45">
      <c r="F208" s="785">
        <v>57</v>
      </c>
      <c r="G208" s="787" t="str" cm="1">
        <f t="array" aca="1" ref="G208" ca="1">IF(INDIRECT("分析依頼!$L"&amp;AA208)="","",INDIRECT("分析依頼!$L"&amp;AA208))</f>
        <v/>
      </c>
      <c r="H208" s="787"/>
      <c r="I208" s="787"/>
      <c r="J208" s="787"/>
      <c r="K208" s="787"/>
      <c r="L208" s="787"/>
      <c r="M208" s="787"/>
      <c r="N208" s="788" t="str" cm="1">
        <f t="array" aca="1" ref="N208" ca="1">IF(INDIRECT("分析依頼!$R"&amp;AA208)="","",INDIRECT("分析依頼!$R"&amp;AA208))</f>
        <v/>
      </c>
      <c r="O208" s="788"/>
      <c r="P208" s="789" t="str" cm="1">
        <f t="array" aca="1" ref="P208" ca="1">IF(INDIRECT("分析依頼!$AW"&amp;AA208)="","",INDIRECT("分析依頼!$AW"&amp;AA208))</f>
        <v/>
      </c>
      <c r="Q208" s="789"/>
      <c r="R208" s="790" t="str" cm="1">
        <f t="array" aca="1" ref="R208" ca="1">IF(INDIRECT("分析依頼!$AA"&amp;AA208)="","",INDIRECT("分析依頼!$AA"&amp;AA208))&amp;IF(INDIRECT("分析依頼!$AD"&amp;AA208)="","",INDIRECT("分析依頼!$AD"&amp;AA208))&amp;IF(INDIRECT("分析依頼!$AH"&amp;AA208)="","",INDIRECT("分析依頼!$AH"&amp;AA208))</f>
        <v/>
      </c>
      <c r="S208" s="790"/>
      <c r="T208" s="790"/>
      <c r="U208" s="790"/>
      <c r="V208" s="790"/>
      <c r="W208" s="790"/>
      <c r="X208" s="790"/>
      <c r="Y208" s="791"/>
      <c r="Z208" s="289"/>
      <c r="AA208" s="375">
        <f t="shared" si="2"/>
        <v>457</v>
      </c>
      <c r="AB208" s="294"/>
      <c r="AC208" s="294"/>
      <c r="AD208" s="294"/>
      <c r="AE208" s="294"/>
      <c r="BT208" s="163"/>
    </row>
    <row r="209" spans="6:72" ht="24" customHeight="1" x14ac:dyDescent="0.45">
      <c r="F209" s="786"/>
      <c r="G209" s="792" t="str" cm="1">
        <f t="array" aca="1" ref="G209" ca="1">IF(INDIRECT("分析依頼!$T"&amp;AA209)="","",INDIRECT("分析依頼!$T"&amp;AA209))</f>
        <v/>
      </c>
      <c r="H209" s="793"/>
      <c r="I209" s="793"/>
      <c r="J209" s="793"/>
      <c r="K209" s="793"/>
      <c r="L209" s="793"/>
      <c r="M209" s="794"/>
      <c r="N209" s="795" t="str" cm="1">
        <f t="array" aca="1" ref="N209" ca="1">IF(INDIRECT("分析依頼!$BF"&amp;AA209)="","",INDIRECT("分析依頼!$BF"&amp;AA209))</f>
        <v/>
      </c>
      <c r="O209" s="796"/>
      <c r="P209" s="795" t="str" cm="1">
        <f t="array" aca="1" ref="P209" ca="1">IF(INDIRECT("分析依頼!$AZ"&amp;AA209)="","",INDIRECT("分析依頼!$AZ"&amp;AA209))</f>
        <v/>
      </c>
      <c r="Q209" s="796"/>
      <c r="R209" s="797" t="str" cm="1">
        <f t="array" aca="1" ref="R209" ca="1">IF(INDIRECT("分析依頼!$AL"&amp;AA209)="","",INDIRECT("分析依頼!$AL"&amp;AA209))&amp;IF(INDIRECT("分析依頼!$AO"&amp;AA209)="","",INDIRECT("分析依頼!$AO"&amp;AA209))&amp;IF(INDIRECT("分析依頼!$AS"&amp;AA209)="","",INDIRECT("分析依頼!$AS"&amp;AA209))</f>
        <v/>
      </c>
      <c r="S209" s="797"/>
      <c r="T209" s="797"/>
      <c r="U209" s="797"/>
      <c r="V209" s="797"/>
      <c r="W209" s="797"/>
      <c r="X209" s="797"/>
      <c r="Y209" s="798"/>
      <c r="Z209" s="289"/>
      <c r="AA209" s="375">
        <f t="shared" si="2"/>
        <v>457</v>
      </c>
      <c r="AB209" s="294"/>
      <c r="AC209" s="294"/>
      <c r="AD209" s="294"/>
      <c r="AE209" s="294"/>
      <c r="BT209" s="163"/>
    </row>
    <row r="210" spans="6:72" ht="24" customHeight="1" x14ac:dyDescent="0.45">
      <c r="F210" s="763">
        <v>58</v>
      </c>
      <c r="G210" s="765" t="str" cm="1">
        <f t="array" aca="1" ref="G210" ca="1">IF(INDIRECT("分析依頼!$L"&amp;AA210)="","",INDIRECT("分析依頼!$L"&amp;AA210))</f>
        <v/>
      </c>
      <c r="H210" s="765"/>
      <c r="I210" s="765"/>
      <c r="J210" s="765"/>
      <c r="K210" s="765"/>
      <c r="L210" s="765"/>
      <c r="M210" s="765"/>
      <c r="N210" s="766" t="str" cm="1">
        <f t="array" aca="1" ref="N210" ca="1">IF(INDIRECT("分析依頼!$R"&amp;AA210)="","",INDIRECT("分析依頼!$R"&amp;AA210))</f>
        <v/>
      </c>
      <c r="O210" s="766"/>
      <c r="P210" s="767" t="str" cm="1">
        <f t="array" aca="1" ref="P210" ca="1">IF(INDIRECT("分析依頼!$AW"&amp;AA210)="","",INDIRECT("分析依頼!$AW"&amp;AA210))</f>
        <v/>
      </c>
      <c r="Q210" s="767"/>
      <c r="R210" s="768" t="str" cm="1">
        <f t="array" aca="1" ref="R210" ca="1">IF(INDIRECT("分析依頼!$AA"&amp;AA210)="","",INDIRECT("分析依頼!$AA"&amp;AA210))&amp;IF(INDIRECT("分析依頼!$AD"&amp;AA210)="","",INDIRECT("分析依頼!$AD"&amp;AA210))&amp;IF(INDIRECT("分析依頼!$AH"&amp;AA210)="","",INDIRECT("分析依頼!$AH"&amp;AA210))</f>
        <v/>
      </c>
      <c r="S210" s="768"/>
      <c r="T210" s="768"/>
      <c r="U210" s="768"/>
      <c r="V210" s="768"/>
      <c r="W210" s="768"/>
      <c r="X210" s="768"/>
      <c r="Y210" s="769"/>
      <c r="Z210" s="289"/>
      <c r="AA210" s="375">
        <f t="shared" si="2"/>
        <v>458</v>
      </c>
      <c r="AB210" s="294"/>
      <c r="AC210" s="294"/>
      <c r="AD210" s="294"/>
      <c r="AE210" s="294"/>
      <c r="BT210" s="163"/>
    </row>
    <row r="211" spans="6:72" ht="24" customHeight="1" x14ac:dyDescent="0.45">
      <c r="F211" s="777"/>
      <c r="G211" s="778" t="str" cm="1">
        <f t="array" aca="1" ref="G211" ca="1">IF(INDIRECT("分析依頼!$T"&amp;AA211)="","",INDIRECT("分析依頼!$T"&amp;AA211))</f>
        <v/>
      </c>
      <c r="H211" s="779"/>
      <c r="I211" s="779"/>
      <c r="J211" s="779"/>
      <c r="K211" s="779"/>
      <c r="L211" s="779"/>
      <c r="M211" s="780"/>
      <c r="N211" s="781" t="str" cm="1">
        <f t="array" aca="1" ref="N211" ca="1">IF(INDIRECT("分析依頼!$BF"&amp;AA211)="","",INDIRECT("分析依頼!$BF"&amp;AA211))</f>
        <v/>
      </c>
      <c r="O211" s="782"/>
      <c r="P211" s="781" t="str" cm="1">
        <f t="array" aca="1" ref="P211" ca="1">IF(INDIRECT("分析依頼!$AZ"&amp;AA211)="","",INDIRECT("分析依頼!$AZ"&amp;AA211))</f>
        <v/>
      </c>
      <c r="Q211" s="782"/>
      <c r="R211" s="783" t="str" cm="1">
        <f t="array" aca="1" ref="R211" ca="1">IF(INDIRECT("分析依頼!$AL"&amp;AA211)="","",INDIRECT("分析依頼!$AL"&amp;AA211))&amp;IF(INDIRECT("分析依頼!$AO"&amp;AA211)="","",INDIRECT("分析依頼!$AO"&amp;AA211))&amp;IF(INDIRECT("分析依頼!$AS"&amp;AA211)="","",INDIRECT("分析依頼!$AS"&amp;AA211))</f>
        <v/>
      </c>
      <c r="S211" s="783"/>
      <c r="T211" s="783"/>
      <c r="U211" s="783"/>
      <c r="V211" s="783"/>
      <c r="W211" s="783"/>
      <c r="X211" s="783"/>
      <c r="Y211" s="784"/>
      <c r="Z211" s="289"/>
      <c r="AA211" s="375">
        <f t="shared" si="2"/>
        <v>458</v>
      </c>
      <c r="AB211" s="294"/>
      <c r="AC211" s="294"/>
      <c r="AD211" s="294"/>
      <c r="AE211" s="294"/>
      <c r="BT211" s="163"/>
    </row>
    <row r="212" spans="6:72" ht="24" customHeight="1" x14ac:dyDescent="0.45">
      <c r="F212" s="785">
        <v>59</v>
      </c>
      <c r="G212" s="787" t="str" cm="1">
        <f t="array" aca="1" ref="G212" ca="1">IF(INDIRECT("分析依頼!$L"&amp;AA212)="","",INDIRECT("分析依頼!$L"&amp;AA212))</f>
        <v/>
      </c>
      <c r="H212" s="787"/>
      <c r="I212" s="787"/>
      <c r="J212" s="787"/>
      <c r="K212" s="787"/>
      <c r="L212" s="787"/>
      <c r="M212" s="787"/>
      <c r="N212" s="788" t="str" cm="1">
        <f t="array" aca="1" ref="N212" ca="1">IF(INDIRECT("分析依頼!$R"&amp;AA212)="","",INDIRECT("分析依頼!$R"&amp;AA212))</f>
        <v/>
      </c>
      <c r="O212" s="788"/>
      <c r="P212" s="789" t="str" cm="1">
        <f t="array" aca="1" ref="P212" ca="1">IF(INDIRECT("分析依頼!$AW"&amp;AA212)="","",INDIRECT("分析依頼!$AW"&amp;AA212))</f>
        <v/>
      </c>
      <c r="Q212" s="789"/>
      <c r="R212" s="790" t="str" cm="1">
        <f t="array" aca="1" ref="R212" ca="1">IF(INDIRECT("分析依頼!$AA"&amp;AA212)="","",INDIRECT("分析依頼!$AA"&amp;AA212))&amp;IF(INDIRECT("分析依頼!$AD"&amp;AA212)="","",INDIRECT("分析依頼!$AD"&amp;AA212))&amp;IF(INDIRECT("分析依頼!$AH"&amp;AA212)="","",INDIRECT("分析依頼!$AH"&amp;AA212))</f>
        <v/>
      </c>
      <c r="S212" s="790"/>
      <c r="T212" s="790"/>
      <c r="U212" s="790"/>
      <c r="V212" s="790"/>
      <c r="W212" s="790"/>
      <c r="X212" s="790"/>
      <c r="Y212" s="791"/>
      <c r="Z212" s="289"/>
      <c r="AA212" s="375">
        <f t="shared" si="2"/>
        <v>459</v>
      </c>
      <c r="AB212" s="294"/>
      <c r="AC212" s="294"/>
      <c r="AD212" s="294"/>
      <c r="AE212" s="294"/>
      <c r="BT212" s="163"/>
    </row>
    <row r="213" spans="6:72" ht="24" customHeight="1" x14ac:dyDescent="0.45">
      <c r="F213" s="786"/>
      <c r="G213" s="792" t="str" cm="1">
        <f t="array" aca="1" ref="G213" ca="1">IF(INDIRECT("分析依頼!$T"&amp;AA213)="","",INDIRECT("分析依頼!$T"&amp;AA213))</f>
        <v/>
      </c>
      <c r="H213" s="793"/>
      <c r="I213" s="793"/>
      <c r="J213" s="793"/>
      <c r="K213" s="793"/>
      <c r="L213" s="793"/>
      <c r="M213" s="794"/>
      <c r="N213" s="795" t="str" cm="1">
        <f t="array" aca="1" ref="N213" ca="1">IF(INDIRECT("分析依頼!$BF"&amp;AA213)="","",INDIRECT("分析依頼!$BF"&amp;AA213))</f>
        <v/>
      </c>
      <c r="O213" s="796"/>
      <c r="P213" s="795" t="str" cm="1">
        <f t="array" aca="1" ref="P213" ca="1">IF(INDIRECT("分析依頼!$AZ"&amp;AA213)="","",INDIRECT("分析依頼!$AZ"&amp;AA213))</f>
        <v/>
      </c>
      <c r="Q213" s="796"/>
      <c r="R213" s="797" t="str" cm="1">
        <f t="array" aca="1" ref="R213" ca="1">IF(INDIRECT("分析依頼!$AL"&amp;AA213)="","",INDIRECT("分析依頼!$AL"&amp;AA213))&amp;IF(INDIRECT("分析依頼!$AO"&amp;AA213)="","",INDIRECT("分析依頼!$AO"&amp;AA213))&amp;IF(INDIRECT("分析依頼!$AS"&amp;AA213)="","",INDIRECT("分析依頼!$AS"&amp;AA213))</f>
        <v/>
      </c>
      <c r="S213" s="797"/>
      <c r="T213" s="797"/>
      <c r="U213" s="797"/>
      <c r="V213" s="797"/>
      <c r="W213" s="797"/>
      <c r="X213" s="797"/>
      <c r="Y213" s="798"/>
      <c r="Z213" s="289"/>
      <c r="AA213" s="375">
        <f t="shared" si="2"/>
        <v>459</v>
      </c>
      <c r="AB213" s="294"/>
      <c r="AC213" s="294"/>
      <c r="AD213" s="294"/>
      <c r="AE213" s="294"/>
      <c r="BT213" s="163"/>
    </row>
    <row r="214" spans="6:72" ht="24" customHeight="1" x14ac:dyDescent="0.45">
      <c r="F214" s="763">
        <v>60</v>
      </c>
      <c r="G214" s="765" t="str" cm="1">
        <f t="array" aca="1" ref="G214" ca="1">IF(INDIRECT("分析依頼!$L"&amp;AA214)="","",INDIRECT("分析依頼!$L"&amp;AA214))</f>
        <v/>
      </c>
      <c r="H214" s="765"/>
      <c r="I214" s="765"/>
      <c r="J214" s="765"/>
      <c r="K214" s="765"/>
      <c r="L214" s="765"/>
      <c r="M214" s="765"/>
      <c r="N214" s="766" t="str" cm="1">
        <f t="array" aca="1" ref="N214" ca="1">IF(INDIRECT("分析依頼!$R"&amp;AA214)="","",INDIRECT("分析依頼!$R"&amp;AA214))</f>
        <v/>
      </c>
      <c r="O214" s="766"/>
      <c r="P214" s="767" t="str" cm="1">
        <f t="array" aca="1" ref="P214" ca="1">IF(INDIRECT("分析依頼!$AW"&amp;AA214)="","",INDIRECT("分析依頼!$AW"&amp;AA214))</f>
        <v/>
      </c>
      <c r="Q214" s="767"/>
      <c r="R214" s="768" t="str" cm="1">
        <f t="array" aca="1" ref="R214" ca="1">IF(INDIRECT("分析依頼!$AA"&amp;AA214)="","",INDIRECT("分析依頼!$AA"&amp;AA214))&amp;IF(INDIRECT("分析依頼!$AD"&amp;AA214)="","",INDIRECT("分析依頼!$AD"&amp;AA214))&amp;IF(INDIRECT("分析依頼!$AH"&amp;AA214)="","",INDIRECT("分析依頼!$AH"&amp;AA214))</f>
        <v/>
      </c>
      <c r="S214" s="768"/>
      <c r="T214" s="768"/>
      <c r="U214" s="768"/>
      <c r="V214" s="768"/>
      <c r="W214" s="768"/>
      <c r="X214" s="768"/>
      <c r="Y214" s="769"/>
      <c r="Z214" s="289"/>
      <c r="AA214" s="375">
        <f t="shared" si="2"/>
        <v>460</v>
      </c>
      <c r="AB214" s="294"/>
      <c r="AC214" s="294"/>
      <c r="AD214" s="294"/>
      <c r="AE214" s="294"/>
      <c r="BT214" s="163"/>
    </row>
    <row r="215" spans="6:72" ht="24" customHeight="1" x14ac:dyDescent="0.45">
      <c r="F215" s="777"/>
      <c r="G215" s="778" t="str" cm="1">
        <f t="array" aca="1" ref="G215" ca="1">IF(INDIRECT("分析依頼!$T"&amp;AA215)="","",INDIRECT("分析依頼!$T"&amp;AA215))</f>
        <v/>
      </c>
      <c r="H215" s="779"/>
      <c r="I215" s="779"/>
      <c r="J215" s="779"/>
      <c r="K215" s="779"/>
      <c r="L215" s="779"/>
      <c r="M215" s="780"/>
      <c r="N215" s="781" t="str" cm="1">
        <f t="array" aca="1" ref="N215" ca="1">IF(INDIRECT("分析依頼!$BF"&amp;AA215)="","",INDIRECT("分析依頼!$BF"&amp;AA215))</f>
        <v/>
      </c>
      <c r="O215" s="782"/>
      <c r="P215" s="781" t="str" cm="1">
        <f t="array" aca="1" ref="P215" ca="1">IF(INDIRECT("分析依頼!$AZ"&amp;AA215)="","",INDIRECT("分析依頼!$AZ"&amp;AA215))</f>
        <v/>
      </c>
      <c r="Q215" s="782"/>
      <c r="R215" s="783" t="str" cm="1">
        <f t="array" aca="1" ref="R215" ca="1">IF(INDIRECT("分析依頼!$AL"&amp;AA215)="","",INDIRECT("分析依頼!$AL"&amp;AA215))&amp;IF(INDIRECT("分析依頼!$AO"&amp;AA215)="","",INDIRECT("分析依頼!$AO"&amp;AA215))&amp;IF(INDIRECT("分析依頼!$AS"&amp;AA215)="","",INDIRECT("分析依頼!$AS"&amp;AA215))</f>
        <v/>
      </c>
      <c r="S215" s="783"/>
      <c r="T215" s="783"/>
      <c r="U215" s="783"/>
      <c r="V215" s="783"/>
      <c r="W215" s="783"/>
      <c r="X215" s="783"/>
      <c r="Y215" s="784"/>
      <c r="Z215" s="289"/>
      <c r="AA215" s="375">
        <f t="shared" si="2"/>
        <v>460</v>
      </c>
      <c r="AB215" s="294"/>
      <c r="AC215" s="294"/>
      <c r="AD215" s="294"/>
      <c r="AE215" s="294"/>
      <c r="BT215" s="163"/>
    </row>
    <row r="216" spans="6:72" ht="24" customHeight="1" x14ac:dyDescent="0.45">
      <c r="F216" s="785">
        <v>61</v>
      </c>
      <c r="G216" s="787" t="str" cm="1">
        <f t="array" aca="1" ref="G216" ca="1">IF(INDIRECT("分析依頼!$L"&amp;AA216)="","",INDIRECT("分析依頼!$L"&amp;AA216))</f>
        <v/>
      </c>
      <c r="H216" s="787"/>
      <c r="I216" s="787"/>
      <c r="J216" s="787"/>
      <c r="K216" s="787"/>
      <c r="L216" s="787"/>
      <c r="M216" s="787"/>
      <c r="N216" s="788" t="str" cm="1">
        <f t="array" aca="1" ref="N216" ca="1">IF(INDIRECT("分析依頼!$R"&amp;AA216)="","",INDIRECT("分析依頼!$R"&amp;AA216))</f>
        <v/>
      </c>
      <c r="O216" s="788"/>
      <c r="P216" s="789" t="str" cm="1">
        <f t="array" aca="1" ref="P216" ca="1">IF(INDIRECT("分析依頼!$AW"&amp;AA216)="","",INDIRECT("分析依頼!$AW"&amp;AA216))</f>
        <v/>
      </c>
      <c r="Q216" s="789"/>
      <c r="R216" s="790" t="str" cm="1">
        <f t="array" aca="1" ref="R216" ca="1">IF(INDIRECT("分析依頼!$AA"&amp;AA216)="","",INDIRECT("分析依頼!$AA"&amp;AA216))&amp;IF(INDIRECT("分析依頼!$AD"&amp;AA216)="","",INDIRECT("分析依頼!$AD"&amp;AA216))&amp;IF(INDIRECT("分析依頼!$AH"&amp;AA216)="","",INDIRECT("分析依頼!$AH"&amp;AA216))</f>
        <v/>
      </c>
      <c r="S216" s="790"/>
      <c r="T216" s="790"/>
      <c r="U216" s="790"/>
      <c r="V216" s="790"/>
      <c r="W216" s="790"/>
      <c r="X216" s="790"/>
      <c r="Y216" s="791"/>
      <c r="Z216" s="289"/>
      <c r="AA216" s="375">
        <f t="shared" si="2"/>
        <v>461</v>
      </c>
      <c r="AB216" s="294"/>
      <c r="AC216" s="294"/>
      <c r="AD216" s="294"/>
      <c r="AE216" s="294"/>
      <c r="BT216" s="163"/>
    </row>
    <row r="217" spans="6:72" ht="24" customHeight="1" x14ac:dyDescent="0.45">
      <c r="F217" s="786"/>
      <c r="G217" s="792" t="str" cm="1">
        <f t="array" aca="1" ref="G217" ca="1">IF(INDIRECT("分析依頼!$T"&amp;AA217)="","",INDIRECT("分析依頼!$T"&amp;AA217))</f>
        <v/>
      </c>
      <c r="H217" s="793"/>
      <c r="I217" s="793"/>
      <c r="J217" s="793"/>
      <c r="K217" s="793"/>
      <c r="L217" s="793"/>
      <c r="M217" s="794"/>
      <c r="N217" s="795" t="str" cm="1">
        <f t="array" aca="1" ref="N217" ca="1">IF(INDIRECT("分析依頼!$BF"&amp;AA217)="","",INDIRECT("分析依頼!$BF"&amp;AA217))</f>
        <v/>
      </c>
      <c r="O217" s="796"/>
      <c r="P217" s="795" t="str" cm="1">
        <f t="array" aca="1" ref="P217" ca="1">IF(INDIRECT("分析依頼!$AZ"&amp;AA217)="","",INDIRECT("分析依頼!$AZ"&amp;AA217))</f>
        <v/>
      </c>
      <c r="Q217" s="796"/>
      <c r="R217" s="797" t="str" cm="1">
        <f t="array" aca="1" ref="R217" ca="1">IF(INDIRECT("分析依頼!$AL"&amp;AA217)="","",INDIRECT("分析依頼!$AL"&amp;AA217))&amp;IF(INDIRECT("分析依頼!$AO"&amp;AA217)="","",INDIRECT("分析依頼!$AO"&amp;AA217))&amp;IF(INDIRECT("分析依頼!$AS"&amp;AA217)="","",INDIRECT("分析依頼!$AS"&amp;AA217))</f>
        <v/>
      </c>
      <c r="S217" s="797"/>
      <c r="T217" s="797"/>
      <c r="U217" s="797"/>
      <c r="V217" s="797"/>
      <c r="W217" s="797"/>
      <c r="X217" s="797"/>
      <c r="Y217" s="798"/>
      <c r="Z217" s="289"/>
      <c r="AA217" s="375">
        <f t="shared" si="2"/>
        <v>461</v>
      </c>
      <c r="AB217" s="294"/>
      <c r="AC217" s="294"/>
      <c r="AD217" s="294"/>
      <c r="AE217" s="294"/>
      <c r="BT217" s="163"/>
    </row>
    <row r="218" spans="6:72" ht="24" customHeight="1" x14ac:dyDescent="0.45">
      <c r="F218" s="763">
        <v>62</v>
      </c>
      <c r="G218" s="765" t="str" cm="1">
        <f t="array" aca="1" ref="G218" ca="1">IF(INDIRECT("分析依頼!$L"&amp;AA218)="","",INDIRECT("分析依頼!$L"&amp;AA218))</f>
        <v/>
      </c>
      <c r="H218" s="765"/>
      <c r="I218" s="765"/>
      <c r="J218" s="765"/>
      <c r="K218" s="765"/>
      <c r="L218" s="765"/>
      <c r="M218" s="765"/>
      <c r="N218" s="766" t="str" cm="1">
        <f t="array" aca="1" ref="N218" ca="1">IF(INDIRECT("分析依頼!$R"&amp;AA218)="","",INDIRECT("分析依頼!$R"&amp;AA218))</f>
        <v/>
      </c>
      <c r="O218" s="766"/>
      <c r="P218" s="767" t="str" cm="1">
        <f t="array" aca="1" ref="P218" ca="1">IF(INDIRECT("分析依頼!$AW"&amp;AA218)="","",INDIRECT("分析依頼!$AW"&amp;AA218))</f>
        <v/>
      </c>
      <c r="Q218" s="767"/>
      <c r="R218" s="768" t="str" cm="1">
        <f t="array" aca="1" ref="R218" ca="1">IF(INDIRECT("分析依頼!$AA"&amp;AA218)="","",INDIRECT("分析依頼!$AA"&amp;AA218))&amp;IF(INDIRECT("分析依頼!$AD"&amp;AA218)="","",INDIRECT("分析依頼!$AD"&amp;AA218))&amp;IF(INDIRECT("分析依頼!$AH"&amp;AA218)="","",INDIRECT("分析依頼!$AH"&amp;AA218))</f>
        <v/>
      </c>
      <c r="S218" s="768"/>
      <c r="T218" s="768"/>
      <c r="U218" s="768"/>
      <c r="V218" s="768"/>
      <c r="W218" s="768"/>
      <c r="X218" s="768"/>
      <c r="Y218" s="769"/>
      <c r="Z218" s="289"/>
      <c r="AA218" s="375">
        <f t="shared" si="2"/>
        <v>462</v>
      </c>
      <c r="AB218" s="294"/>
      <c r="AC218" s="294"/>
      <c r="AD218" s="294"/>
      <c r="AE218" s="294"/>
      <c r="BT218" s="163"/>
    </row>
    <row r="219" spans="6:72" ht="24" customHeight="1" x14ac:dyDescent="0.45">
      <c r="F219" s="777"/>
      <c r="G219" s="778" t="str" cm="1">
        <f t="array" aca="1" ref="G219" ca="1">IF(INDIRECT("分析依頼!$T"&amp;AA219)="","",INDIRECT("分析依頼!$T"&amp;AA219))</f>
        <v/>
      </c>
      <c r="H219" s="779"/>
      <c r="I219" s="779"/>
      <c r="J219" s="779"/>
      <c r="K219" s="779"/>
      <c r="L219" s="779"/>
      <c r="M219" s="780"/>
      <c r="N219" s="781" t="str" cm="1">
        <f t="array" aca="1" ref="N219" ca="1">IF(INDIRECT("分析依頼!$BF"&amp;AA219)="","",INDIRECT("分析依頼!$BF"&amp;AA219))</f>
        <v/>
      </c>
      <c r="O219" s="782"/>
      <c r="P219" s="781" t="str" cm="1">
        <f t="array" aca="1" ref="P219" ca="1">IF(INDIRECT("分析依頼!$AZ"&amp;AA219)="","",INDIRECT("分析依頼!$AZ"&amp;AA219))</f>
        <v/>
      </c>
      <c r="Q219" s="782"/>
      <c r="R219" s="783" t="str" cm="1">
        <f t="array" aca="1" ref="R219" ca="1">IF(INDIRECT("分析依頼!$AL"&amp;AA219)="","",INDIRECT("分析依頼!$AL"&amp;AA219))&amp;IF(INDIRECT("分析依頼!$AO"&amp;AA219)="","",INDIRECT("分析依頼!$AO"&amp;AA219))&amp;IF(INDIRECT("分析依頼!$AS"&amp;AA219)="","",INDIRECT("分析依頼!$AS"&amp;AA219))</f>
        <v/>
      </c>
      <c r="S219" s="783"/>
      <c r="T219" s="783"/>
      <c r="U219" s="783"/>
      <c r="V219" s="783"/>
      <c r="W219" s="783"/>
      <c r="X219" s="783"/>
      <c r="Y219" s="784"/>
      <c r="Z219" s="289"/>
      <c r="AA219" s="375">
        <f t="shared" si="2"/>
        <v>462</v>
      </c>
      <c r="AB219" s="294"/>
      <c r="AC219" s="294"/>
      <c r="AD219" s="294"/>
      <c r="AE219" s="294"/>
      <c r="BT219" s="163"/>
    </row>
    <row r="220" spans="6:72" ht="24" customHeight="1" x14ac:dyDescent="0.45">
      <c r="F220" s="785">
        <v>63</v>
      </c>
      <c r="G220" s="787" t="str" cm="1">
        <f t="array" aca="1" ref="G220" ca="1">IF(INDIRECT("分析依頼!$L"&amp;AA220)="","",INDIRECT("分析依頼!$L"&amp;AA220))</f>
        <v/>
      </c>
      <c r="H220" s="787"/>
      <c r="I220" s="787"/>
      <c r="J220" s="787"/>
      <c r="K220" s="787"/>
      <c r="L220" s="787"/>
      <c r="M220" s="787"/>
      <c r="N220" s="788" t="str" cm="1">
        <f t="array" aca="1" ref="N220" ca="1">IF(INDIRECT("分析依頼!$R"&amp;AA220)="","",INDIRECT("分析依頼!$R"&amp;AA220))</f>
        <v/>
      </c>
      <c r="O220" s="788"/>
      <c r="P220" s="789" t="str" cm="1">
        <f t="array" aca="1" ref="P220" ca="1">IF(INDIRECT("分析依頼!$AW"&amp;AA220)="","",INDIRECT("分析依頼!$AW"&amp;AA220))</f>
        <v/>
      </c>
      <c r="Q220" s="789"/>
      <c r="R220" s="790" t="str" cm="1">
        <f t="array" aca="1" ref="R220" ca="1">IF(INDIRECT("分析依頼!$AA"&amp;AA220)="","",INDIRECT("分析依頼!$AA"&amp;AA220))&amp;IF(INDIRECT("分析依頼!$AD"&amp;AA220)="","",INDIRECT("分析依頼!$AD"&amp;AA220))&amp;IF(INDIRECT("分析依頼!$AH"&amp;AA220)="","",INDIRECT("分析依頼!$AH"&amp;AA220))</f>
        <v/>
      </c>
      <c r="S220" s="790"/>
      <c r="T220" s="790"/>
      <c r="U220" s="790"/>
      <c r="V220" s="790"/>
      <c r="W220" s="790"/>
      <c r="X220" s="790"/>
      <c r="Y220" s="791"/>
      <c r="Z220" s="289"/>
      <c r="AA220" s="375">
        <f t="shared" si="2"/>
        <v>463</v>
      </c>
      <c r="AB220" s="294"/>
      <c r="AC220" s="294"/>
      <c r="AD220" s="294"/>
      <c r="AE220" s="294"/>
      <c r="BT220" s="163"/>
    </row>
    <row r="221" spans="6:72" ht="24" customHeight="1" x14ac:dyDescent="0.45">
      <c r="F221" s="786"/>
      <c r="G221" s="792" t="str" cm="1">
        <f t="array" aca="1" ref="G221" ca="1">IF(INDIRECT("分析依頼!$T"&amp;AA221)="","",INDIRECT("分析依頼!$T"&amp;AA221))</f>
        <v/>
      </c>
      <c r="H221" s="793"/>
      <c r="I221" s="793"/>
      <c r="J221" s="793"/>
      <c r="K221" s="793"/>
      <c r="L221" s="793"/>
      <c r="M221" s="794"/>
      <c r="N221" s="795" t="str" cm="1">
        <f t="array" aca="1" ref="N221" ca="1">IF(INDIRECT("分析依頼!$BF"&amp;AA221)="","",INDIRECT("分析依頼!$BF"&amp;AA221))</f>
        <v/>
      </c>
      <c r="O221" s="796"/>
      <c r="P221" s="795" t="str" cm="1">
        <f t="array" aca="1" ref="P221" ca="1">IF(INDIRECT("分析依頼!$AZ"&amp;AA221)="","",INDIRECT("分析依頼!$AZ"&amp;AA221))</f>
        <v/>
      </c>
      <c r="Q221" s="796"/>
      <c r="R221" s="797" t="str" cm="1">
        <f t="array" aca="1" ref="R221" ca="1">IF(INDIRECT("分析依頼!$AL"&amp;AA221)="","",INDIRECT("分析依頼!$AL"&amp;AA221))&amp;IF(INDIRECT("分析依頼!$AO"&amp;AA221)="","",INDIRECT("分析依頼!$AO"&amp;AA221))&amp;IF(INDIRECT("分析依頼!$AS"&amp;AA221)="","",INDIRECT("分析依頼!$AS"&amp;AA221))</f>
        <v/>
      </c>
      <c r="S221" s="797"/>
      <c r="T221" s="797"/>
      <c r="U221" s="797"/>
      <c r="V221" s="797"/>
      <c r="W221" s="797"/>
      <c r="X221" s="797"/>
      <c r="Y221" s="798"/>
      <c r="Z221" s="289"/>
      <c r="AA221" s="375">
        <f t="shared" si="2"/>
        <v>463</v>
      </c>
      <c r="AB221" s="294"/>
      <c r="AC221" s="294"/>
      <c r="AD221" s="294"/>
      <c r="AE221" s="294"/>
      <c r="BT221" s="163"/>
    </row>
    <row r="222" spans="6:72" ht="24" customHeight="1" x14ac:dyDescent="0.45">
      <c r="F222" s="763">
        <v>64</v>
      </c>
      <c r="G222" s="765" t="str" cm="1">
        <f t="array" aca="1" ref="G222" ca="1">IF(INDIRECT("分析依頼!$L"&amp;AA222)="","",INDIRECT("分析依頼!$L"&amp;AA222))</f>
        <v/>
      </c>
      <c r="H222" s="765"/>
      <c r="I222" s="765"/>
      <c r="J222" s="765"/>
      <c r="K222" s="765"/>
      <c r="L222" s="765"/>
      <c r="M222" s="765"/>
      <c r="N222" s="766" t="str" cm="1">
        <f t="array" aca="1" ref="N222" ca="1">IF(INDIRECT("分析依頼!$R"&amp;AA222)="","",INDIRECT("分析依頼!$R"&amp;AA222))</f>
        <v/>
      </c>
      <c r="O222" s="766"/>
      <c r="P222" s="767" t="str" cm="1">
        <f t="array" aca="1" ref="P222" ca="1">IF(INDIRECT("分析依頼!$AW"&amp;AA222)="","",INDIRECT("分析依頼!$AW"&amp;AA222))</f>
        <v/>
      </c>
      <c r="Q222" s="767"/>
      <c r="R222" s="768" t="str" cm="1">
        <f t="array" aca="1" ref="R222" ca="1">IF(INDIRECT("分析依頼!$AA"&amp;AA222)="","",INDIRECT("分析依頼!$AA"&amp;AA222))&amp;IF(INDIRECT("分析依頼!$AD"&amp;AA222)="","",INDIRECT("分析依頼!$AD"&amp;AA222))&amp;IF(INDIRECT("分析依頼!$AH"&amp;AA222)="","",INDIRECT("分析依頼!$AH"&amp;AA222))</f>
        <v/>
      </c>
      <c r="S222" s="768"/>
      <c r="T222" s="768"/>
      <c r="U222" s="768"/>
      <c r="V222" s="768"/>
      <c r="W222" s="768"/>
      <c r="X222" s="768"/>
      <c r="Y222" s="769"/>
      <c r="Z222" s="289"/>
      <c r="AA222" s="375">
        <f t="shared" si="2"/>
        <v>464</v>
      </c>
      <c r="AB222" s="294"/>
      <c r="AC222" s="294"/>
      <c r="AD222" s="294"/>
      <c r="AE222" s="294"/>
      <c r="BT222" s="163"/>
    </row>
    <row r="223" spans="6:72" ht="24" customHeight="1" thickBot="1" x14ac:dyDescent="0.5">
      <c r="F223" s="764"/>
      <c r="G223" s="770" t="str" cm="1">
        <f t="array" aca="1" ref="G223" ca="1">IF(INDIRECT("分析依頼!$T"&amp;AA223)="","",INDIRECT("分析依頼!$T"&amp;AA223))</f>
        <v/>
      </c>
      <c r="H223" s="771"/>
      <c r="I223" s="771"/>
      <c r="J223" s="771"/>
      <c r="K223" s="771"/>
      <c r="L223" s="771"/>
      <c r="M223" s="772"/>
      <c r="N223" s="773" t="str" cm="1">
        <f t="array" aca="1" ref="N223" ca="1">IF(INDIRECT("分析依頼!$BF"&amp;AA223)="","",INDIRECT("分析依頼!$BF"&amp;AA223))</f>
        <v/>
      </c>
      <c r="O223" s="774"/>
      <c r="P223" s="773" t="str" cm="1">
        <f t="array" aca="1" ref="P223" ca="1">IF(INDIRECT("分析依頼!$AZ"&amp;AA223)="","",INDIRECT("分析依頼!$AZ"&amp;AA223))</f>
        <v/>
      </c>
      <c r="Q223" s="774"/>
      <c r="R223" s="775" t="str" cm="1">
        <f t="array" aca="1" ref="R223" ca="1">IF(INDIRECT("分析依頼!$AL"&amp;AA223)="","",INDIRECT("分析依頼!$AL"&amp;AA223))&amp;IF(INDIRECT("分析依頼!$AO"&amp;AA223)="","",INDIRECT("分析依頼!$AO"&amp;AA223))&amp;IF(INDIRECT("分析依頼!$AS"&amp;AA223)="","",INDIRECT("分析依頼!$AS"&amp;AA223))</f>
        <v/>
      </c>
      <c r="S223" s="775"/>
      <c r="T223" s="775"/>
      <c r="U223" s="775"/>
      <c r="V223" s="775"/>
      <c r="W223" s="775"/>
      <c r="X223" s="775"/>
      <c r="Y223" s="776"/>
      <c r="Z223" s="289"/>
      <c r="AA223" s="375">
        <f t="shared" si="2"/>
        <v>464</v>
      </c>
      <c r="AB223" s="294"/>
      <c r="AC223" s="294"/>
      <c r="AD223" s="294"/>
      <c r="AE223" s="294"/>
      <c r="BT223" s="163"/>
    </row>
    <row r="224" spans="6:72" ht="9" customHeight="1" x14ac:dyDescent="0.45">
      <c r="F224" s="749" t="s">
        <v>632</v>
      </c>
      <c r="G224" s="749"/>
      <c r="H224" s="749"/>
      <c r="I224" s="749"/>
      <c r="Z224" s="298"/>
      <c r="AB224" s="294"/>
      <c r="AC224" s="294"/>
      <c r="AD224" s="294"/>
      <c r="AE224" s="294"/>
      <c r="AT224" s="299"/>
      <c r="AU224" s="299"/>
      <c r="AV224" s="165"/>
      <c r="AW224" s="165"/>
      <c r="AX224" s="165"/>
      <c r="AY224" s="165"/>
      <c r="AZ224" s="165"/>
      <c r="BA224" s="165"/>
      <c r="BB224" s="165"/>
      <c r="BC224" s="165"/>
      <c r="BD224" s="165"/>
      <c r="BE224" s="165"/>
      <c r="BF224" s="165"/>
      <c r="BG224" s="165"/>
      <c r="BH224" s="165"/>
      <c r="BI224" s="163"/>
    </row>
    <row r="225" spans="6:77" ht="9" customHeight="1" thickBot="1" x14ac:dyDescent="0.5">
      <c r="F225" s="750"/>
      <c r="G225" s="750"/>
      <c r="H225" s="750"/>
      <c r="I225" s="750"/>
      <c r="T225" s="271"/>
      <c r="U225" s="271"/>
      <c r="V225" s="271"/>
      <c r="Z225" s="300"/>
      <c r="AA225" s="300"/>
      <c r="AB225" s="300"/>
      <c r="AC225" s="300"/>
      <c r="AD225" s="294"/>
      <c r="AE225" s="294"/>
      <c r="AT225" s="299"/>
      <c r="AU225" s="299"/>
      <c r="AV225" s="165"/>
      <c r="AW225" s="165"/>
      <c r="AX225" s="165"/>
      <c r="AY225" s="165"/>
      <c r="AZ225" s="165"/>
      <c r="BA225" s="165"/>
      <c r="BB225" s="165"/>
      <c r="BC225" s="165"/>
      <c r="BD225" s="165"/>
      <c r="BE225" s="165"/>
      <c r="BF225" s="165"/>
      <c r="BG225" s="165"/>
      <c r="BH225" s="165"/>
      <c r="BI225" s="163"/>
    </row>
    <row r="226" spans="6:77" ht="13.5" customHeight="1" x14ac:dyDescent="0.45">
      <c r="F226" s="751" t="s">
        <v>629</v>
      </c>
      <c r="G226" s="753" t="s">
        <v>601</v>
      </c>
      <c r="H226" s="754"/>
      <c r="I226" s="754"/>
      <c r="J226" s="754"/>
      <c r="K226" s="754"/>
      <c r="L226" s="754"/>
      <c r="M226" s="755"/>
      <c r="N226" s="756" t="s">
        <v>439</v>
      </c>
      <c r="O226" s="756"/>
      <c r="P226" s="756" t="s">
        <v>595</v>
      </c>
      <c r="Q226" s="753"/>
      <c r="R226" s="757" t="s">
        <v>630</v>
      </c>
      <c r="S226" s="758"/>
      <c r="T226" s="754" t="s">
        <v>599</v>
      </c>
      <c r="U226" s="754"/>
      <c r="V226" s="754"/>
      <c r="W226" s="754"/>
      <c r="X226" s="754"/>
      <c r="Y226" s="759"/>
      <c r="Z226" s="300"/>
      <c r="AA226" s="300"/>
      <c r="AB226" s="300"/>
      <c r="AC226" s="300"/>
      <c r="AD226" s="294"/>
      <c r="AE226" s="294"/>
      <c r="AN226" s="271"/>
      <c r="AO226" s="271"/>
      <c r="AP226" s="271"/>
      <c r="AT226" s="309"/>
      <c r="AU226" s="309"/>
      <c r="AV226" s="269"/>
      <c r="AW226" s="269"/>
      <c r="AX226" s="269"/>
      <c r="AY226" s="269"/>
      <c r="AZ226" s="269"/>
      <c r="BA226" s="269"/>
      <c r="BB226" s="269"/>
      <c r="BC226" s="269"/>
      <c r="BD226" s="269"/>
      <c r="BE226" s="269"/>
      <c r="BF226" s="269"/>
      <c r="BG226" s="269"/>
      <c r="BH226" s="269"/>
      <c r="BI226" s="163"/>
    </row>
    <row r="227" spans="6:77" ht="13.5" customHeight="1" thickBot="1" x14ac:dyDescent="0.5">
      <c r="F227" s="752"/>
      <c r="G227" s="760" t="s">
        <v>600</v>
      </c>
      <c r="H227" s="747"/>
      <c r="I227" s="747"/>
      <c r="J227" s="747"/>
      <c r="K227" s="747"/>
      <c r="L227" s="747"/>
      <c r="M227" s="761"/>
      <c r="N227" s="762" t="s">
        <v>598</v>
      </c>
      <c r="O227" s="762"/>
      <c r="P227" s="762" t="s">
        <v>596</v>
      </c>
      <c r="Q227" s="762"/>
      <c r="R227" s="745" t="s">
        <v>631</v>
      </c>
      <c r="S227" s="746"/>
      <c r="T227" s="747" t="s">
        <v>599</v>
      </c>
      <c r="U227" s="747"/>
      <c r="V227" s="747"/>
      <c r="W227" s="747"/>
      <c r="X227" s="747"/>
      <c r="Y227" s="748"/>
      <c r="Z227" s="308"/>
      <c r="AB227" s="271"/>
      <c r="AC227" s="271"/>
      <c r="AD227" s="271"/>
      <c r="AE227" s="271"/>
      <c r="AF227" s="271"/>
      <c r="AG227" s="271"/>
      <c r="AH227" s="271"/>
      <c r="AI227" s="271"/>
      <c r="AJ227" s="271"/>
      <c r="AK227" s="271"/>
      <c r="AL227" s="271"/>
      <c r="AM227" s="271"/>
      <c r="AN227" s="271"/>
      <c r="AO227" s="271"/>
      <c r="AP227" s="271"/>
      <c r="AQ227" s="271"/>
      <c r="AR227" s="271"/>
      <c r="AS227" s="271"/>
      <c r="AV227" s="163"/>
      <c r="AW227" s="163"/>
      <c r="AX227" s="163"/>
      <c r="AY227" s="163"/>
      <c r="AZ227" s="163"/>
      <c r="BA227" s="163"/>
      <c r="BB227" s="163"/>
      <c r="BC227" s="163"/>
      <c r="BD227" s="163"/>
      <c r="BE227" s="163"/>
      <c r="BF227" s="163"/>
      <c r="BG227" s="163"/>
      <c r="BH227" s="163"/>
      <c r="BI227" s="163"/>
    </row>
    <row r="228" spans="6:77" ht="24" customHeight="1" thickTop="1" x14ac:dyDescent="0.45">
      <c r="F228" s="785">
        <v>65</v>
      </c>
      <c r="G228" s="787" t="str" cm="1">
        <f t="array" aca="1" ref="G228" ca="1">IF(INDIRECT("分析依頼!$L"&amp;AA228)="","",INDIRECT("分析依頼!$L"&amp;AA228))</f>
        <v/>
      </c>
      <c r="H228" s="787"/>
      <c r="I228" s="787"/>
      <c r="J228" s="787"/>
      <c r="K228" s="787"/>
      <c r="L228" s="787"/>
      <c r="M228" s="787"/>
      <c r="N228" s="788" t="str" cm="1">
        <f t="array" aca="1" ref="N228" ca="1">IF(INDIRECT("分析依頼!$R"&amp;AA228)="","",INDIRECT("分析依頼!$R"&amp;AA228))</f>
        <v/>
      </c>
      <c r="O228" s="788"/>
      <c r="P228" s="789" t="str" cm="1">
        <f t="array" aca="1" ref="P228" ca="1">IF(INDIRECT("分析依頼!$AW"&amp;AA228)="","",INDIRECT("分析依頼!$AW"&amp;AA228))</f>
        <v/>
      </c>
      <c r="Q228" s="789"/>
      <c r="R228" s="790" t="str" cm="1">
        <f t="array" aca="1" ref="R228" ca="1">IF(INDIRECT("分析依頼!$AA"&amp;AA228)="","",INDIRECT("分析依頼!$AA"&amp;AA228))&amp;IF(INDIRECT("分析依頼!$AD"&amp;AA228)="","",INDIRECT("分析依頼!$AD"&amp;AA228))&amp;IF(INDIRECT("分析依頼!$AH"&amp;AA228)="","",INDIRECT("分析依頼!$AH"&amp;AA228))</f>
        <v/>
      </c>
      <c r="S228" s="790"/>
      <c r="T228" s="790"/>
      <c r="U228" s="790"/>
      <c r="V228" s="790"/>
      <c r="W228" s="790"/>
      <c r="X228" s="790"/>
      <c r="Y228" s="791"/>
      <c r="Z228" s="298"/>
      <c r="AA228" s="375">
        <f>AA222+1</f>
        <v>465</v>
      </c>
      <c r="AB228" s="301"/>
      <c r="AC228" s="301"/>
      <c r="AD228" s="301"/>
      <c r="AE228" s="301"/>
      <c r="AF228" s="301"/>
      <c r="AG228" s="301"/>
      <c r="AH228" s="301"/>
      <c r="AI228" s="301"/>
      <c r="AJ228" s="301"/>
      <c r="AK228" s="301"/>
      <c r="AL228" s="301"/>
      <c r="AM228" s="301"/>
      <c r="AN228" s="301"/>
      <c r="AO228" s="302"/>
      <c r="AP228" s="302"/>
      <c r="AQ228" s="303"/>
      <c r="AR228" s="303"/>
      <c r="AS228" s="304"/>
      <c r="AT228" s="304"/>
      <c r="BT228" s="163"/>
      <c r="BU228" s="886" t="s">
        <v>452</v>
      </c>
      <c r="BV228" s="489"/>
      <c r="BW228" s="489"/>
      <c r="BX228" s="489"/>
      <c r="BY228" s="489"/>
    </row>
    <row r="229" spans="6:77" ht="24" customHeight="1" x14ac:dyDescent="0.45">
      <c r="F229" s="786"/>
      <c r="G229" s="792" t="str" cm="1">
        <f t="array" aca="1" ref="G229" ca="1">IF(INDIRECT("分析依頼!$T"&amp;AA229)="","",INDIRECT("分析依頼!$T"&amp;AA229))</f>
        <v/>
      </c>
      <c r="H229" s="793"/>
      <c r="I229" s="793"/>
      <c r="J229" s="793"/>
      <c r="K229" s="793"/>
      <c r="L229" s="793"/>
      <c r="M229" s="794"/>
      <c r="N229" s="795" t="str" cm="1">
        <f t="array" aca="1" ref="N229" ca="1">IF(INDIRECT("分析依頼!$BF"&amp;AA229)="","",INDIRECT("分析依頼!$BF"&amp;AA229))</f>
        <v/>
      </c>
      <c r="O229" s="796"/>
      <c r="P229" s="795" t="str" cm="1">
        <f t="array" aca="1" ref="P229" ca="1">IF(INDIRECT("分析依頼!$AZ"&amp;AA229)="","",INDIRECT("分析依頼!$AZ"&amp;AA229))</f>
        <v/>
      </c>
      <c r="Q229" s="796"/>
      <c r="R229" s="797" t="str" cm="1">
        <f t="array" aca="1" ref="R229" ca="1">IF(INDIRECT("分析依頼!$AL"&amp;AA229)="","",INDIRECT("分析依頼!$AL"&amp;AA229))&amp;IF(INDIRECT("分析依頼!$AO"&amp;AA229)="","",INDIRECT("分析依頼!$AO"&amp;AA229))&amp;IF(INDIRECT("分析依頼!$AS"&amp;AA229)="","",INDIRECT("分析依頼!$AS"&amp;AA229))</f>
        <v/>
      </c>
      <c r="S229" s="797"/>
      <c r="T229" s="797"/>
      <c r="U229" s="797"/>
      <c r="V229" s="797"/>
      <c r="W229" s="797"/>
      <c r="X229" s="797"/>
      <c r="Y229" s="798"/>
      <c r="Z229" s="300"/>
      <c r="AA229" s="375">
        <f>AA223+1</f>
        <v>465</v>
      </c>
      <c r="AB229" s="271"/>
      <c r="AC229" s="271"/>
      <c r="AD229" s="271"/>
      <c r="AE229" s="271"/>
      <c r="AF229" s="271"/>
      <c r="AG229" s="271"/>
      <c r="AH229" s="271"/>
      <c r="AI229" s="271"/>
      <c r="AJ229" s="271"/>
      <c r="AK229" s="271"/>
      <c r="AL229" s="271"/>
      <c r="AM229" s="271"/>
      <c r="AN229" s="271"/>
      <c r="AO229" s="271"/>
      <c r="AP229" s="271"/>
      <c r="AQ229" s="271"/>
      <c r="AR229" s="271"/>
      <c r="AS229" s="271"/>
      <c r="BT229" s="163"/>
      <c r="BU229" s="886"/>
      <c r="BV229" s="489"/>
      <c r="BW229" s="489"/>
      <c r="BX229" s="489"/>
      <c r="BY229" s="489"/>
    </row>
    <row r="230" spans="6:77" ht="24" customHeight="1" x14ac:dyDescent="0.45">
      <c r="F230" s="763">
        <v>66</v>
      </c>
      <c r="G230" s="765" t="str" cm="1">
        <f t="array" aca="1" ref="G230" ca="1">IF(INDIRECT("分析依頼!$L"&amp;AA230)="","",INDIRECT("分析依頼!$L"&amp;AA230))</f>
        <v/>
      </c>
      <c r="H230" s="765"/>
      <c r="I230" s="765"/>
      <c r="J230" s="765"/>
      <c r="K230" s="765"/>
      <c r="L230" s="765"/>
      <c r="M230" s="765"/>
      <c r="N230" s="766" t="str" cm="1">
        <f t="array" aca="1" ref="N230" ca="1">IF(INDIRECT("分析依頼!$R"&amp;AA230)="","",INDIRECT("分析依頼!$R"&amp;AA230))</f>
        <v/>
      </c>
      <c r="O230" s="766"/>
      <c r="P230" s="767" t="str" cm="1">
        <f t="array" aca="1" ref="P230" ca="1">IF(INDIRECT("分析依頼!$AW"&amp;AA230)="","",INDIRECT("分析依頼!$AW"&amp;AA230))</f>
        <v/>
      </c>
      <c r="Q230" s="767"/>
      <c r="R230" s="768" t="str" cm="1">
        <f t="array" aca="1" ref="R230" ca="1">IF(INDIRECT("分析依頼!$AA"&amp;AA230)="","",INDIRECT("分析依頼!$AA"&amp;AA230))&amp;IF(INDIRECT("分析依頼!$AD"&amp;AA230)="","",INDIRECT("分析依頼!$AD"&amp;AA230))&amp;IF(INDIRECT("分析依頼!$AH"&amp;AA230)="","",INDIRECT("分析依頼!$AH"&amp;AA230))</f>
        <v/>
      </c>
      <c r="S230" s="768"/>
      <c r="T230" s="768"/>
      <c r="U230" s="768"/>
      <c r="V230" s="768"/>
      <c r="W230" s="768"/>
      <c r="X230" s="768"/>
      <c r="Y230" s="769"/>
      <c r="Z230" s="300"/>
      <c r="AA230" s="375">
        <f t="shared" si="2"/>
        <v>466</v>
      </c>
      <c r="AB230" s="271"/>
      <c r="AC230" s="271"/>
      <c r="AD230" s="271"/>
      <c r="AE230" s="271"/>
      <c r="AF230" s="271"/>
      <c r="AG230" s="271"/>
      <c r="AH230" s="271"/>
      <c r="AI230" s="271"/>
      <c r="AJ230" s="271"/>
      <c r="AK230" s="271"/>
      <c r="AL230" s="271"/>
      <c r="AM230" s="271"/>
      <c r="AN230" s="271"/>
      <c r="AO230" s="271"/>
      <c r="AP230" s="271"/>
      <c r="AQ230" s="271"/>
      <c r="AR230" s="271"/>
      <c r="AS230" s="271"/>
      <c r="AV230" s="294"/>
      <c r="BT230" s="163"/>
      <c r="BU230" s="886"/>
      <c r="BV230" s="489"/>
      <c r="BW230" s="489"/>
      <c r="BX230" s="489"/>
      <c r="BY230" s="489"/>
    </row>
    <row r="231" spans="6:77" ht="24" customHeight="1" x14ac:dyDescent="0.45">
      <c r="F231" s="777"/>
      <c r="G231" s="778" t="str" cm="1">
        <f t="array" aca="1" ref="G231" ca="1">IF(INDIRECT("分析依頼!$T"&amp;AA231)="","",INDIRECT("分析依頼!$T"&amp;AA231))</f>
        <v/>
      </c>
      <c r="H231" s="779"/>
      <c r="I231" s="779"/>
      <c r="J231" s="779"/>
      <c r="K231" s="779"/>
      <c r="L231" s="779"/>
      <c r="M231" s="780"/>
      <c r="N231" s="781" t="str" cm="1">
        <f t="array" aca="1" ref="N231" ca="1">IF(INDIRECT("分析依頼!$BF"&amp;AA231)="","",INDIRECT("分析依頼!$BF"&amp;AA231))</f>
        <v/>
      </c>
      <c r="O231" s="782"/>
      <c r="P231" s="781" t="str" cm="1">
        <f t="array" aca="1" ref="P231" ca="1">IF(INDIRECT("分析依頼!$AZ"&amp;AA231)="","",INDIRECT("分析依頼!$AZ"&amp;AA231))</f>
        <v/>
      </c>
      <c r="Q231" s="782"/>
      <c r="R231" s="783" t="str" cm="1">
        <f t="array" aca="1" ref="R231" ca="1">IF(INDIRECT("分析依頼!$AL"&amp;AA231)="","",INDIRECT("分析依頼!$AL"&amp;AA231))&amp;IF(INDIRECT("分析依頼!$AO"&amp;AA231)="","",INDIRECT("分析依頼!$AO"&amp;AA231))&amp;IF(INDIRECT("分析依頼!$AS"&amp;AA231)="","",INDIRECT("分析依頼!$AS"&amp;AA231))</f>
        <v/>
      </c>
      <c r="S231" s="783"/>
      <c r="T231" s="783"/>
      <c r="U231" s="783"/>
      <c r="V231" s="783"/>
      <c r="W231" s="783"/>
      <c r="X231" s="783"/>
      <c r="Y231" s="784"/>
      <c r="Z231" s="305"/>
      <c r="AA231" s="375">
        <f t="shared" si="2"/>
        <v>466</v>
      </c>
      <c r="AB231" s="290"/>
      <c r="AC231" s="290"/>
      <c r="AD231" s="290"/>
      <c r="AE231" s="290"/>
      <c r="AF231" s="290"/>
      <c r="AG231" s="290"/>
      <c r="AH231" s="290"/>
      <c r="AI231" s="290"/>
      <c r="AJ231" s="291"/>
      <c r="AK231" s="291"/>
      <c r="AL231" s="292"/>
      <c r="AM231" s="292"/>
      <c r="AN231" s="293"/>
      <c r="AO231" s="293"/>
      <c r="AP231" s="293"/>
      <c r="AQ231" s="293"/>
      <c r="AR231" s="293"/>
      <c r="AS231" s="293"/>
      <c r="AV231" s="294"/>
      <c r="BT231" s="163"/>
      <c r="BU231" s="886"/>
      <c r="BV231" s="489"/>
      <c r="BW231" s="489"/>
      <c r="BX231" s="489"/>
      <c r="BY231" s="489"/>
    </row>
    <row r="232" spans="6:77" ht="24" customHeight="1" x14ac:dyDescent="0.45">
      <c r="F232" s="785">
        <v>67</v>
      </c>
      <c r="G232" s="787" t="str" cm="1">
        <f t="array" aca="1" ref="G232" ca="1">IF(INDIRECT("分析依頼!$L"&amp;AA232)="","",INDIRECT("分析依頼!$L"&amp;AA232))</f>
        <v/>
      </c>
      <c r="H232" s="787"/>
      <c r="I232" s="787"/>
      <c r="J232" s="787"/>
      <c r="K232" s="787"/>
      <c r="L232" s="787"/>
      <c r="M232" s="787"/>
      <c r="N232" s="788" t="str" cm="1">
        <f t="array" aca="1" ref="N232" ca="1">IF(INDIRECT("分析依頼!$R"&amp;AA232)="","",INDIRECT("分析依頼!$R"&amp;AA232))</f>
        <v/>
      </c>
      <c r="O232" s="788"/>
      <c r="P232" s="789" t="str" cm="1">
        <f t="array" aca="1" ref="P232" ca="1">IF(INDIRECT("分析依頼!$AW"&amp;AA232)="","",INDIRECT("分析依頼!$AW"&amp;AA232))</f>
        <v/>
      </c>
      <c r="Q232" s="789"/>
      <c r="R232" s="790" t="str" cm="1">
        <f t="array" aca="1" ref="R232" ca="1">IF(INDIRECT("分析依頼!$AA"&amp;AA232)="","",INDIRECT("分析依頼!$AA"&amp;AA232))&amp;IF(INDIRECT("分析依頼!$AD"&amp;AA232)="","",INDIRECT("分析依頼!$AD"&amp;AA232))&amp;IF(INDIRECT("分析依頼!$AH"&amp;AA232)="","",INDIRECT("分析依頼!$AH"&amp;AA232))</f>
        <v/>
      </c>
      <c r="S232" s="790"/>
      <c r="T232" s="790"/>
      <c r="U232" s="790"/>
      <c r="V232" s="790"/>
      <c r="W232" s="790"/>
      <c r="X232" s="790"/>
      <c r="Y232" s="791"/>
      <c r="Z232" s="305"/>
      <c r="AA232" s="375">
        <f t="shared" si="2"/>
        <v>467</v>
      </c>
      <c r="AB232" s="292"/>
      <c r="AC232" s="292"/>
      <c r="AD232" s="292"/>
      <c r="AE232" s="292"/>
      <c r="AF232" s="292"/>
      <c r="AG232" s="292"/>
      <c r="AH232" s="292"/>
      <c r="AI232" s="292"/>
      <c r="AJ232" s="292"/>
      <c r="AK232" s="292"/>
      <c r="AL232" s="292"/>
      <c r="AM232" s="292"/>
      <c r="AN232" s="293"/>
      <c r="AO232" s="293"/>
      <c r="AP232" s="293"/>
      <c r="AQ232" s="293"/>
      <c r="AR232" s="293"/>
      <c r="AS232" s="293"/>
      <c r="AV232" s="294"/>
      <c r="BT232" s="163"/>
      <c r="BU232" s="886"/>
      <c r="BV232" s="489"/>
      <c r="BW232" s="489"/>
      <c r="BX232" s="489"/>
      <c r="BY232" s="489"/>
    </row>
    <row r="233" spans="6:77" ht="24" customHeight="1" x14ac:dyDescent="0.45">
      <c r="F233" s="786"/>
      <c r="G233" s="792" t="str" cm="1">
        <f t="array" aca="1" ref="G233" ca="1">IF(INDIRECT("分析依頼!$T"&amp;AA233)="","",INDIRECT("分析依頼!$T"&amp;AA233))</f>
        <v/>
      </c>
      <c r="H233" s="793"/>
      <c r="I233" s="793"/>
      <c r="J233" s="793"/>
      <c r="K233" s="793"/>
      <c r="L233" s="793"/>
      <c r="M233" s="794"/>
      <c r="N233" s="795" t="str" cm="1">
        <f t="array" aca="1" ref="N233" ca="1">IF(INDIRECT("分析依頼!$BF"&amp;AA233)="","",INDIRECT("分析依頼!$BF"&amp;AA233))</f>
        <v/>
      </c>
      <c r="O233" s="796"/>
      <c r="P233" s="795" t="str" cm="1">
        <f t="array" aca="1" ref="P233" ca="1">IF(INDIRECT("分析依頼!$AZ"&amp;AA233)="","",INDIRECT("分析依頼!$AZ"&amp;AA233))</f>
        <v/>
      </c>
      <c r="Q233" s="796"/>
      <c r="R233" s="797" t="str" cm="1">
        <f t="array" aca="1" ref="R233" ca="1">IF(INDIRECT("分析依頼!$AL"&amp;AA233)="","",INDIRECT("分析依頼!$AL"&amp;AA233))&amp;IF(INDIRECT("分析依頼!$AO"&amp;AA233)="","",INDIRECT("分析依頼!$AO"&amp;AA233))&amp;IF(INDIRECT("分析依頼!$AS"&amp;AA233)="","",INDIRECT("分析依頼!$AS"&amp;AA233))</f>
        <v/>
      </c>
      <c r="S233" s="797"/>
      <c r="T233" s="797"/>
      <c r="U233" s="797"/>
      <c r="V233" s="797"/>
      <c r="W233" s="797"/>
      <c r="X233" s="797"/>
      <c r="Y233" s="798"/>
      <c r="Z233" s="289"/>
      <c r="AA233" s="375">
        <f t="shared" si="2"/>
        <v>467</v>
      </c>
      <c r="AB233" s="290"/>
      <c r="AC233" s="290"/>
      <c r="AD233" s="290"/>
      <c r="AE233" s="290"/>
      <c r="AF233" s="290"/>
      <c r="AG233" s="290"/>
      <c r="AH233" s="290"/>
      <c r="AI233" s="290"/>
      <c r="AJ233" s="291"/>
      <c r="AK233" s="291"/>
      <c r="AL233" s="292"/>
      <c r="AM233" s="292"/>
      <c r="AN233" s="293"/>
      <c r="AO233" s="293"/>
      <c r="AP233" s="293"/>
      <c r="AQ233" s="293"/>
      <c r="AR233" s="293"/>
      <c r="AS233" s="293"/>
      <c r="AV233" s="294"/>
      <c r="BT233" s="163"/>
      <c r="BU233" s="886"/>
      <c r="BV233" s="489"/>
      <c r="BW233" s="489"/>
      <c r="BX233" s="489"/>
      <c r="BY233" s="489"/>
    </row>
    <row r="234" spans="6:77" ht="24" customHeight="1" x14ac:dyDescent="0.45">
      <c r="F234" s="763">
        <v>68</v>
      </c>
      <c r="G234" s="765" t="str" cm="1">
        <f t="array" aca="1" ref="G234" ca="1">IF(INDIRECT("分析依頼!$L"&amp;AA234)="","",INDIRECT("分析依頼!$L"&amp;AA234))</f>
        <v/>
      </c>
      <c r="H234" s="765"/>
      <c r="I234" s="765"/>
      <c r="J234" s="765"/>
      <c r="K234" s="765"/>
      <c r="L234" s="765"/>
      <c r="M234" s="765"/>
      <c r="N234" s="766" t="str" cm="1">
        <f t="array" aca="1" ref="N234" ca="1">IF(INDIRECT("分析依頼!$R"&amp;AA234)="","",INDIRECT("分析依頼!$R"&amp;AA234))</f>
        <v/>
      </c>
      <c r="O234" s="766"/>
      <c r="P234" s="767" t="str" cm="1">
        <f t="array" aca="1" ref="P234" ca="1">IF(INDIRECT("分析依頼!$AW"&amp;AA234)="","",INDIRECT("分析依頼!$AW"&amp;AA234))</f>
        <v/>
      </c>
      <c r="Q234" s="767"/>
      <c r="R234" s="768" t="str" cm="1">
        <f t="array" aca="1" ref="R234" ca="1">IF(INDIRECT("分析依頼!$AA"&amp;AA234)="","",INDIRECT("分析依頼!$AA"&amp;AA234))&amp;IF(INDIRECT("分析依頼!$AD"&amp;AA234)="","",INDIRECT("分析依頼!$AD"&amp;AA234))&amp;IF(INDIRECT("分析依頼!$AH"&amp;AA234)="","",INDIRECT("分析依頼!$AH"&amp;AA234))</f>
        <v/>
      </c>
      <c r="S234" s="768"/>
      <c r="T234" s="768"/>
      <c r="U234" s="768"/>
      <c r="V234" s="768"/>
      <c r="W234" s="768"/>
      <c r="X234" s="768"/>
      <c r="Y234" s="769"/>
      <c r="Z234" s="289"/>
      <c r="AA234" s="375">
        <f t="shared" ref="AA234:AA305" si="3">AA232+1</f>
        <v>468</v>
      </c>
      <c r="AB234" s="292"/>
      <c r="AC234" s="292"/>
      <c r="AD234" s="292"/>
      <c r="AE234" s="292"/>
      <c r="AF234" s="292"/>
      <c r="AG234" s="292"/>
      <c r="AH234" s="292"/>
      <c r="AI234" s="292"/>
      <c r="AJ234" s="292"/>
      <c r="AK234" s="292"/>
      <c r="AL234" s="292"/>
      <c r="AM234" s="292"/>
      <c r="AN234" s="293"/>
      <c r="AO234" s="293"/>
      <c r="AP234" s="293"/>
      <c r="AQ234" s="293"/>
      <c r="AR234" s="293"/>
      <c r="AS234" s="293"/>
      <c r="AV234" s="294"/>
      <c r="BT234" s="163"/>
      <c r="BU234" s="489"/>
      <c r="BV234" s="489"/>
      <c r="BW234" s="489"/>
      <c r="BX234" s="489"/>
      <c r="BY234" s="489"/>
    </row>
    <row r="235" spans="6:77" ht="24" customHeight="1" x14ac:dyDescent="0.45">
      <c r="F235" s="777"/>
      <c r="G235" s="778" t="str" cm="1">
        <f t="array" aca="1" ref="G235" ca="1">IF(INDIRECT("分析依頼!$T"&amp;AA235)="","",INDIRECT("分析依頼!$T"&amp;AA235))</f>
        <v/>
      </c>
      <c r="H235" s="779"/>
      <c r="I235" s="779"/>
      <c r="J235" s="779"/>
      <c r="K235" s="779"/>
      <c r="L235" s="779"/>
      <c r="M235" s="780"/>
      <c r="N235" s="781" t="str" cm="1">
        <f t="array" aca="1" ref="N235" ca="1">IF(INDIRECT("分析依頼!$BF"&amp;AA235)="","",INDIRECT("分析依頼!$BF"&amp;AA235))</f>
        <v/>
      </c>
      <c r="O235" s="782"/>
      <c r="P235" s="781" t="str" cm="1">
        <f t="array" aca="1" ref="P235" ca="1">IF(INDIRECT("分析依頼!$AZ"&amp;AA235)="","",INDIRECT("分析依頼!$AZ"&amp;AA235))</f>
        <v/>
      </c>
      <c r="Q235" s="782"/>
      <c r="R235" s="783" t="str" cm="1">
        <f t="array" aca="1" ref="R235" ca="1">IF(INDIRECT("分析依頼!$AL"&amp;AA235)="","",INDIRECT("分析依頼!$AL"&amp;AA235))&amp;IF(INDIRECT("分析依頼!$AO"&amp;AA235)="","",INDIRECT("分析依頼!$AO"&amp;AA235))&amp;IF(INDIRECT("分析依頼!$AS"&amp;AA235)="","",INDIRECT("分析依頼!$AS"&amp;AA235))</f>
        <v/>
      </c>
      <c r="S235" s="783"/>
      <c r="T235" s="783"/>
      <c r="U235" s="783"/>
      <c r="V235" s="783"/>
      <c r="W235" s="783"/>
      <c r="X235" s="783"/>
      <c r="Y235" s="784"/>
      <c r="Z235" s="289"/>
      <c r="AA235" s="375">
        <f t="shared" si="3"/>
        <v>468</v>
      </c>
      <c r="AB235" s="290"/>
      <c r="AC235" s="290"/>
      <c r="AD235" s="290"/>
      <c r="AE235" s="290"/>
      <c r="AF235" s="290"/>
      <c r="AG235" s="290"/>
      <c r="AH235" s="290"/>
      <c r="AI235" s="290"/>
      <c r="AJ235" s="291"/>
      <c r="AK235" s="291"/>
      <c r="AL235" s="292"/>
      <c r="AM235" s="292"/>
      <c r="AN235" s="293"/>
      <c r="AO235" s="293"/>
      <c r="AP235" s="293"/>
      <c r="AQ235" s="293"/>
      <c r="AR235" s="293"/>
      <c r="AS235" s="293"/>
      <c r="AV235" s="294"/>
      <c r="BT235" s="163"/>
      <c r="BU235" s="489"/>
      <c r="BV235" s="489"/>
      <c r="BW235" s="489"/>
      <c r="BX235" s="489"/>
      <c r="BY235" s="489"/>
    </row>
    <row r="236" spans="6:77" ht="24" customHeight="1" x14ac:dyDescent="0.45">
      <c r="F236" s="785">
        <v>69</v>
      </c>
      <c r="G236" s="787" t="str" cm="1">
        <f t="array" aca="1" ref="G236" ca="1">IF(INDIRECT("分析依頼!$L"&amp;AA236)="","",INDIRECT("分析依頼!$L"&amp;AA236))</f>
        <v/>
      </c>
      <c r="H236" s="787"/>
      <c r="I236" s="787"/>
      <c r="J236" s="787"/>
      <c r="K236" s="787"/>
      <c r="L236" s="787"/>
      <c r="M236" s="787"/>
      <c r="N236" s="788" t="str" cm="1">
        <f t="array" aca="1" ref="N236" ca="1">IF(INDIRECT("分析依頼!$R"&amp;AA236)="","",INDIRECT("分析依頼!$R"&amp;AA236))</f>
        <v/>
      </c>
      <c r="O236" s="788"/>
      <c r="P236" s="789" t="str" cm="1">
        <f t="array" aca="1" ref="P236" ca="1">IF(INDIRECT("分析依頼!$AW"&amp;AA236)="","",INDIRECT("分析依頼!$AW"&amp;AA236))</f>
        <v/>
      </c>
      <c r="Q236" s="789"/>
      <c r="R236" s="790" t="str" cm="1">
        <f t="array" aca="1" ref="R236" ca="1">IF(INDIRECT("分析依頼!$AA"&amp;AA236)="","",INDIRECT("分析依頼!$AA"&amp;AA236))&amp;IF(INDIRECT("分析依頼!$AD"&amp;AA236)="","",INDIRECT("分析依頼!$AD"&amp;AA236))&amp;IF(INDIRECT("分析依頼!$AH"&amp;AA236)="","",INDIRECT("分析依頼!$AH"&amp;AA236))</f>
        <v/>
      </c>
      <c r="S236" s="790"/>
      <c r="T236" s="790"/>
      <c r="U236" s="790"/>
      <c r="V236" s="790"/>
      <c r="W236" s="790"/>
      <c r="X236" s="790"/>
      <c r="Y236" s="791"/>
      <c r="Z236" s="289"/>
      <c r="AA236" s="375">
        <f t="shared" si="3"/>
        <v>469</v>
      </c>
      <c r="AB236" s="292"/>
      <c r="AC236" s="292"/>
      <c r="AD236" s="292"/>
      <c r="AE236" s="292"/>
      <c r="AF236" s="292"/>
      <c r="AG236" s="292"/>
      <c r="AH236" s="292"/>
      <c r="AI236" s="292"/>
      <c r="AJ236" s="292"/>
      <c r="AK236" s="292"/>
      <c r="AL236" s="292"/>
      <c r="AM236" s="292"/>
      <c r="AN236" s="293"/>
      <c r="AO236" s="293"/>
      <c r="AP236" s="293"/>
      <c r="AQ236" s="293"/>
      <c r="AR236" s="293"/>
      <c r="AS236" s="293"/>
      <c r="AV236" s="294"/>
      <c r="BT236" s="163"/>
    </row>
    <row r="237" spans="6:77" ht="24" customHeight="1" x14ac:dyDescent="0.45">
      <c r="F237" s="786"/>
      <c r="G237" s="792" t="str" cm="1">
        <f t="array" aca="1" ref="G237" ca="1">IF(INDIRECT("分析依頼!$T"&amp;AA237)="","",INDIRECT("分析依頼!$T"&amp;AA237))</f>
        <v/>
      </c>
      <c r="H237" s="793"/>
      <c r="I237" s="793"/>
      <c r="J237" s="793"/>
      <c r="K237" s="793"/>
      <c r="L237" s="793"/>
      <c r="M237" s="794"/>
      <c r="N237" s="795" t="str" cm="1">
        <f t="array" aca="1" ref="N237" ca="1">IF(INDIRECT("分析依頼!$BF"&amp;AA237)="","",INDIRECT("分析依頼!$BF"&amp;AA237))</f>
        <v/>
      </c>
      <c r="O237" s="796"/>
      <c r="P237" s="795" t="str" cm="1">
        <f t="array" aca="1" ref="P237" ca="1">IF(INDIRECT("分析依頼!$AZ"&amp;AA237)="","",INDIRECT("分析依頼!$AZ"&amp;AA237))</f>
        <v/>
      </c>
      <c r="Q237" s="796"/>
      <c r="R237" s="797" t="str" cm="1">
        <f t="array" aca="1" ref="R237" ca="1">IF(INDIRECT("分析依頼!$AL"&amp;AA237)="","",INDIRECT("分析依頼!$AL"&amp;AA237))&amp;IF(INDIRECT("分析依頼!$AO"&amp;AA237)="","",INDIRECT("分析依頼!$AO"&amp;AA237))&amp;IF(INDIRECT("分析依頼!$AS"&amp;AA237)="","",INDIRECT("分析依頼!$AS"&amp;AA237))</f>
        <v/>
      </c>
      <c r="S237" s="797"/>
      <c r="T237" s="797"/>
      <c r="U237" s="797"/>
      <c r="V237" s="797"/>
      <c r="W237" s="797"/>
      <c r="X237" s="797"/>
      <c r="Y237" s="798"/>
      <c r="Z237" s="289"/>
      <c r="AA237" s="375">
        <f t="shared" si="3"/>
        <v>469</v>
      </c>
      <c r="AB237" s="290"/>
      <c r="AC237" s="290"/>
      <c r="AD237" s="290"/>
      <c r="AE237" s="290"/>
      <c r="AF237" s="290"/>
      <c r="AG237" s="290"/>
      <c r="AH237" s="290"/>
      <c r="AI237" s="290"/>
      <c r="AJ237" s="291"/>
      <c r="AK237" s="291"/>
      <c r="AL237" s="292"/>
      <c r="AM237" s="292"/>
      <c r="AN237" s="293"/>
      <c r="AO237" s="293"/>
      <c r="AP237" s="293"/>
      <c r="AQ237" s="293"/>
      <c r="AR237" s="293"/>
      <c r="AS237" s="293"/>
      <c r="AV237" s="294"/>
      <c r="BT237" s="163"/>
    </row>
    <row r="238" spans="6:77" ht="24" customHeight="1" x14ac:dyDescent="0.45">
      <c r="F238" s="763">
        <v>70</v>
      </c>
      <c r="G238" s="765" t="str" cm="1">
        <f t="array" aca="1" ref="G238" ca="1">IF(INDIRECT("分析依頼!$L"&amp;AA238)="","",INDIRECT("分析依頼!$L"&amp;AA238))</f>
        <v/>
      </c>
      <c r="H238" s="765"/>
      <c r="I238" s="765"/>
      <c r="J238" s="765"/>
      <c r="K238" s="765"/>
      <c r="L238" s="765"/>
      <c r="M238" s="765"/>
      <c r="N238" s="766" t="str" cm="1">
        <f t="array" aca="1" ref="N238" ca="1">IF(INDIRECT("分析依頼!$R"&amp;AA238)="","",INDIRECT("分析依頼!$R"&amp;AA238))</f>
        <v/>
      </c>
      <c r="O238" s="766"/>
      <c r="P238" s="767" t="str" cm="1">
        <f t="array" aca="1" ref="P238" ca="1">IF(INDIRECT("分析依頼!$AW"&amp;AA238)="","",INDIRECT("分析依頼!$AW"&amp;AA238))</f>
        <v/>
      </c>
      <c r="Q238" s="767"/>
      <c r="R238" s="768" t="str" cm="1">
        <f t="array" aca="1" ref="R238" ca="1">IF(INDIRECT("分析依頼!$AA"&amp;AA238)="","",INDIRECT("分析依頼!$AA"&amp;AA238))&amp;IF(INDIRECT("分析依頼!$AD"&amp;AA238)="","",INDIRECT("分析依頼!$AD"&amp;AA238))&amp;IF(INDIRECT("分析依頼!$AH"&amp;AA238)="","",INDIRECT("分析依頼!$AH"&amp;AA238))</f>
        <v/>
      </c>
      <c r="S238" s="768"/>
      <c r="T238" s="768"/>
      <c r="U238" s="768"/>
      <c r="V238" s="768"/>
      <c r="W238" s="768"/>
      <c r="X238" s="768"/>
      <c r="Y238" s="769"/>
      <c r="Z238" s="289"/>
      <c r="AA238" s="375">
        <f t="shared" si="3"/>
        <v>470</v>
      </c>
      <c r="AB238" s="292"/>
      <c r="AC238" s="292"/>
      <c r="AD238" s="292"/>
      <c r="AE238" s="292"/>
      <c r="AF238" s="292"/>
      <c r="AG238" s="292"/>
      <c r="AH238" s="292"/>
      <c r="AI238" s="292"/>
      <c r="AJ238" s="292"/>
      <c r="AK238" s="292"/>
      <c r="AL238" s="292"/>
      <c r="AM238" s="292"/>
      <c r="AN238" s="293"/>
      <c r="AO238" s="293"/>
      <c r="AP238" s="293"/>
      <c r="AQ238" s="293"/>
      <c r="AR238" s="293"/>
      <c r="AS238" s="293"/>
      <c r="AV238" s="294"/>
      <c r="BT238" s="163"/>
    </row>
    <row r="239" spans="6:77" ht="24" customHeight="1" x14ac:dyDescent="0.45">
      <c r="F239" s="777"/>
      <c r="G239" s="778" t="str" cm="1">
        <f t="array" aca="1" ref="G239" ca="1">IF(INDIRECT("分析依頼!$T"&amp;AA239)="","",INDIRECT("分析依頼!$T"&amp;AA239))</f>
        <v/>
      </c>
      <c r="H239" s="779"/>
      <c r="I239" s="779"/>
      <c r="J239" s="779"/>
      <c r="K239" s="779"/>
      <c r="L239" s="779"/>
      <c r="M239" s="780"/>
      <c r="N239" s="781" t="str" cm="1">
        <f t="array" aca="1" ref="N239" ca="1">IF(INDIRECT("分析依頼!$BF"&amp;AA239)="","",INDIRECT("分析依頼!$BF"&amp;AA239))</f>
        <v/>
      </c>
      <c r="O239" s="782"/>
      <c r="P239" s="781" t="str" cm="1">
        <f t="array" aca="1" ref="P239" ca="1">IF(INDIRECT("分析依頼!$AZ"&amp;AA239)="","",INDIRECT("分析依頼!$AZ"&amp;AA239))</f>
        <v/>
      </c>
      <c r="Q239" s="782"/>
      <c r="R239" s="783" t="str" cm="1">
        <f t="array" aca="1" ref="R239" ca="1">IF(INDIRECT("分析依頼!$AL"&amp;AA239)="","",INDIRECT("分析依頼!$AL"&amp;AA239))&amp;IF(INDIRECT("分析依頼!$AO"&amp;AA239)="","",INDIRECT("分析依頼!$AO"&amp;AA239))&amp;IF(INDIRECT("分析依頼!$AS"&amp;AA239)="","",INDIRECT("分析依頼!$AS"&amp;AA239))</f>
        <v/>
      </c>
      <c r="S239" s="783"/>
      <c r="T239" s="783"/>
      <c r="U239" s="783"/>
      <c r="V239" s="783"/>
      <c r="W239" s="783"/>
      <c r="X239" s="783"/>
      <c r="Y239" s="784"/>
      <c r="Z239" s="289"/>
      <c r="AA239" s="375">
        <f t="shared" si="3"/>
        <v>470</v>
      </c>
      <c r="AB239" s="290"/>
      <c r="AC239" s="290"/>
      <c r="AD239" s="290"/>
      <c r="AE239" s="290"/>
      <c r="AF239" s="290"/>
      <c r="AG239" s="290"/>
      <c r="AH239" s="290"/>
      <c r="AI239" s="290"/>
      <c r="AJ239" s="291"/>
      <c r="AK239" s="291"/>
      <c r="AL239" s="292"/>
      <c r="AM239" s="292"/>
      <c r="AN239" s="293"/>
      <c r="AO239" s="293"/>
      <c r="AP239" s="293"/>
      <c r="AQ239" s="293"/>
      <c r="AR239" s="293"/>
      <c r="AS239" s="293"/>
      <c r="AV239" s="294"/>
      <c r="BT239" s="163"/>
    </row>
    <row r="240" spans="6:77" ht="24" customHeight="1" x14ac:dyDescent="0.45">
      <c r="F240" s="785">
        <v>71</v>
      </c>
      <c r="G240" s="787" t="str" cm="1">
        <f t="array" aca="1" ref="G240" ca="1">IF(INDIRECT("分析依頼!$L"&amp;AA240)="","",INDIRECT("分析依頼!$L"&amp;AA240))</f>
        <v/>
      </c>
      <c r="H240" s="787"/>
      <c r="I240" s="787"/>
      <c r="J240" s="787"/>
      <c r="K240" s="787"/>
      <c r="L240" s="787"/>
      <c r="M240" s="787"/>
      <c r="N240" s="788" t="str" cm="1">
        <f t="array" aca="1" ref="N240" ca="1">IF(INDIRECT("分析依頼!$R"&amp;AA240)="","",INDIRECT("分析依頼!$R"&amp;AA240))</f>
        <v/>
      </c>
      <c r="O240" s="788"/>
      <c r="P240" s="789" t="str" cm="1">
        <f t="array" aca="1" ref="P240" ca="1">IF(INDIRECT("分析依頼!$AW"&amp;AA240)="","",INDIRECT("分析依頼!$AW"&amp;AA240))</f>
        <v/>
      </c>
      <c r="Q240" s="789"/>
      <c r="R240" s="790" t="str" cm="1">
        <f t="array" aca="1" ref="R240" ca="1">IF(INDIRECT("分析依頼!$AA"&amp;AA240)="","",INDIRECT("分析依頼!$AA"&amp;AA240))&amp;IF(INDIRECT("分析依頼!$AD"&amp;AA240)="","",INDIRECT("分析依頼!$AD"&amp;AA240))&amp;IF(INDIRECT("分析依頼!$AH"&amp;AA240)="","",INDIRECT("分析依頼!$AH"&amp;AA240))</f>
        <v/>
      </c>
      <c r="S240" s="790"/>
      <c r="T240" s="790"/>
      <c r="U240" s="790"/>
      <c r="V240" s="790"/>
      <c r="W240" s="790"/>
      <c r="X240" s="790"/>
      <c r="Y240" s="791"/>
      <c r="Z240" s="289"/>
      <c r="AA240" s="375">
        <f t="shared" si="3"/>
        <v>471</v>
      </c>
      <c r="AB240" s="294"/>
      <c r="AC240" s="294"/>
      <c r="AD240" s="294"/>
      <c r="AE240" s="294"/>
      <c r="AV240" s="163"/>
      <c r="AW240" s="163"/>
      <c r="AX240" s="163"/>
      <c r="AY240" s="163"/>
      <c r="AZ240" s="163"/>
      <c r="BA240" s="163"/>
      <c r="BB240" s="163"/>
      <c r="BC240" s="163"/>
      <c r="BD240" s="163"/>
      <c r="BE240" s="163"/>
      <c r="BF240" s="163"/>
      <c r="BG240" s="163"/>
      <c r="BH240" s="163"/>
      <c r="BI240" s="163"/>
      <c r="BY240" s="163"/>
    </row>
    <row r="241" spans="6:72" ht="24" customHeight="1" x14ac:dyDescent="0.45">
      <c r="F241" s="786"/>
      <c r="G241" s="792" t="str" cm="1">
        <f t="array" aca="1" ref="G241" ca="1">IF(INDIRECT("分析依頼!$T"&amp;AA241)="","",INDIRECT("分析依頼!$T"&amp;AA241))</f>
        <v/>
      </c>
      <c r="H241" s="793"/>
      <c r="I241" s="793"/>
      <c r="J241" s="793"/>
      <c r="K241" s="793"/>
      <c r="L241" s="793"/>
      <c r="M241" s="794"/>
      <c r="N241" s="795" t="str" cm="1">
        <f t="array" aca="1" ref="N241" ca="1">IF(INDIRECT("分析依頼!$BF"&amp;AA241)="","",INDIRECT("分析依頼!$BF"&amp;AA241))</f>
        <v/>
      </c>
      <c r="O241" s="796"/>
      <c r="P241" s="795" t="str" cm="1">
        <f t="array" aca="1" ref="P241" ca="1">IF(INDIRECT("分析依頼!$AZ"&amp;AA241)="","",INDIRECT("分析依頼!$AZ"&amp;AA241))</f>
        <v/>
      </c>
      <c r="Q241" s="796"/>
      <c r="R241" s="797" t="str" cm="1">
        <f t="array" aca="1" ref="R241" ca="1">IF(INDIRECT("分析依頼!$AL"&amp;AA241)="","",INDIRECT("分析依頼!$AL"&amp;AA241))&amp;IF(INDIRECT("分析依頼!$AO"&amp;AA241)="","",INDIRECT("分析依頼!$AO"&amp;AA241))&amp;IF(INDIRECT("分析依頼!$AS"&amp;AA241)="","",INDIRECT("分析依頼!$AS"&amp;AA241))</f>
        <v/>
      </c>
      <c r="S241" s="797"/>
      <c r="T241" s="797"/>
      <c r="U241" s="797"/>
      <c r="V241" s="797"/>
      <c r="W241" s="797"/>
      <c r="X241" s="797"/>
      <c r="Y241" s="798"/>
      <c r="Z241" s="289"/>
      <c r="AA241" s="375">
        <f t="shared" si="3"/>
        <v>471</v>
      </c>
      <c r="AB241" s="294"/>
      <c r="AC241" s="294"/>
      <c r="AD241" s="294"/>
      <c r="AE241" s="294"/>
      <c r="AU241" s="299"/>
      <c r="AV241" s="165"/>
      <c r="AW241" s="165"/>
      <c r="AX241" s="165"/>
      <c r="AY241" s="165"/>
      <c r="AZ241" s="165"/>
      <c r="BA241" s="165"/>
      <c r="BB241" s="165"/>
      <c r="BC241" s="165"/>
      <c r="BD241" s="165"/>
      <c r="BE241" s="165"/>
      <c r="BF241" s="165"/>
      <c r="BG241" s="165"/>
      <c r="BH241" s="165"/>
      <c r="BI241" s="163"/>
    </row>
    <row r="242" spans="6:72" ht="24" customHeight="1" x14ac:dyDescent="0.45">
      <c r="F242" s="763">
        <v>72</v>
      </c>
      <c r="G242" s="765" t="str" cm="1">
        <f t="array" aca="1" ref="G242" ca="1">IF(INDIRECT("分析依頼!$L"&amp;AA242)="","",INDIRECT("分析依頼!$L"&amp;AA242))</f>
        <v/>
      </c>
      <c r="H242" s="765"/>
      <c r="I242" s="765"/>
      <c r="J242" s="765"/>
      <c r="K242" s="765"/>
      <c r="L242" s="765"/>
      <c r="M242" s="765"/>
      <c r="N242" s="766" t="str" cm="1">
        <f t="array" aca="1" ref="N242" ca="1">IF(INDIRECT("分析依頼!$R"&amp;AA242)="","",INDIRECT("分析依頼!$R"&amp;AA242))</f>
        <v/>
      </c>
      <c r="O242" s="766"/>
      <c r="P242" s="767" t="str" cm="1">
        <f t="array" aca="1" ref="P242" ca="1">IF(INDIRECT("分析依頼!$AW"&amp;AA242)="","",INDIRECT("分析依頼!$AW"&amp;AA242))</f>
        <v/>
      </c>
      <c r="Q242" s="767"/>
      <c r="R242" s="768" t="str" cm="1">
        <f t="array" aca="1" ref="R242" ca="1">IF(INDIRECT("分析依頼!$AA"&amp;AA242)="","",INDIRECT("分析依頼!$AA"&amp;AA242))&amp;IF(INDIRECT("分析依頼!$AD"&amp;AA242)="","",INDIRECT("分析依頼!$AD"&amp;AA242))&amp;IF(INDIRECT("分析依頼!$AH"&amp;AA242)="","",INDIRECT("分析依頼!$AH"&amp;AA242))</f>
        <v/>
      </c>
      <c r="S242" s="768"/>
      <c r="T242" s="768"/>
      <c r="U242" s="768"/>
      <c r="V242" s="768"/>
      <c r="W242" s="768"/>
      <c r="X242" s="768"/>
      <c r="Y242" s="769"/>
      <c r="Z242" s="289"/>
      <c r="AA242" s="375">
        <f t="shared" si="3"/>
        <v>472</v>
      </c>
      <c r="AB242" s="292"/>
      <c r="AC242" s="292"/>
      <c r="AD242" s="292"/>
      <c r="AE242" s="292"/>
      <c r="AF242" s="292"/>
      <c r="AG242" s="292"/>
      <c r="AH242" s="292"/>
      <c r="AI242" s="292"/>
      <c r="AJ242" s="292"/>
      <c r="AK242" s="292"/>
      <c r="AL242" s="292"/>
      <c r="AM242" s="292"/>
      <c r="AN242" s="293"/>
      <c r="AO242" s="293"/>
      <c r="AP242" s="293"/>
      <c r="AQ242" s="293"/>
      <c r="AR242" s="293"/>
      <c r="AS242" s="293"/>
      <c r="AV242" s="294"/>
      <c r="BT242" s="163"/>
    </row>
    <row r="243" spans="6:72" ht="24" customHeight="1" x14ac:dyDescent="0.45">
      <c r="F243" s="777"/>
      <c r="G243" s="778" t="str" cm="1">
        <f t="array" aca="1" ref="G243" ca="1">IF(INDIRECT("分析依頼!$T"&amp;AA243)="","",INDIRECT("分析依頼!$T"&amp;AA243))</f>
        <v/>
      </c>
      <c r="H243" s="779"/>
      <c r="I243" s="779"/>
      <c r="J243" s="779"/>
      <c r="K243" s="779"/>
      <c r="L243" s="779"/>
      <c r="M243" s="780"/>
      <c r="N243" s="781" t="str" cm="1">
        <f t="array" aca="1" ref="N243" ca="1">IF(INDIRECT("分析依頼!$BF"&amp;AA243)="","",INDIRECT("分析依頼!$BF"&amp;AA243))</f>
        <v/>
      </c>
      <c r="O243" s="782"/>
      <c r="P243" s="781" t="str" cm="1">
        <f t="array" aca="1" ref="P243" ca="1">IF(INDIRECT("分析依頼!$AZ"&amp;AA243)="","",INDIRECT("分析依頼!$AZ"&amp;AA243))</f>
        <v/>
      </c>
      <c r="Q243" s="782"/>
      <c r="R243" s="783" t="str" cm="1">
        <f t="array" aca="1" ref="R243" ca="1">IF(INDIRECT("分析依頼!$AL"&amp;AA243)="","",INDIRECT("分析依頼!$AL"&amp;AA243))&amp;IF(INDIRECT("分析依頼!$AO"&amp;AA243)="","",INDIRECT("分析依頼!$AO"&amp;AA243))&amp;IF(INDIRECT("分析依頼!$AS"&amp;AA243)="","",INDIRECT("分析依頼!$AS"&amp;AA243))</f>
        <v/>
      </c>
      <c r="S243" s="783"/>
      <c r="T243" s="783"/>
      <c r="U243" s="783"/>
      <c r="V243" s="783"/>
      <c r="W243" s="783"/>
      <c r="X243" s="783"/>
      <c r="Y243" s="784"/>
      <c r="Z243" s="289"/>
      <c r="AA243" s="375">
        <f t="shared" si="3"/>
        <v>472</v>
      </c>
      <c r="AB243" s="290"/>
      <c r="AC243" s="290"/>
      <c r="AD243" s="290"/>
      <c r="AE243" s="290"/>
      <c r="AF243" s="290"/>
      <c r="AG243" s="290"/>
      <c r="AH243" s="290"/>
      <c r="AI243" s="290"/>
      <c r="AJ243" s="291"/>
      <c r="AK243" s="291"/>
      <c r="AL243" s="292"/>
      <c r="AM243" s="292"/>
      <c r="AN243" s="293"/>
      <c r="AO243" s="293"/>
      <c r="AP243" s="293"/>
      <c r="AQ243" s="293"/>
      <c r="AR243" s="293"/>
      <c r="AS243" s="293"/>
      <c r="AV243" s="294"/>
      <c r="BT243" s="163"/>
    </row>
    <row r="244" spans="6:72" ht="24" customHeight="1" x14ac:dyDescent="0.45">
      <c r="F244" s="785">
        <v>73</v>
      </c>
      <c r="G244" s="787" t="str" cm="1">
        <f t="array" aca="1" ref="G244" ca="1">IF(INDIRECT("分析依頼!$L"&amp;AA244)="","",INDIRECT("分析依頼!$L"&amp;AA244))</f>
        <v/>
      </c>
      <c r="H244" s="787"/>
      <c r="I244" s="787"/>
      <c r="J244" s="787"/>
      <c r="K244" s="787"/>
      <c r="L244" s="787"/>
      <c r="M244" s="787"/>
      <c r="N244" s="788" t="str" cm="1">
        <f t="array" aca="1" ref="N244" ca="1">IF(INDIRECT("分析依頼!$R"&amp;AA244)="","",INDIRECT("分析依頼!$R"&amp;AA244))</f>
        <v/>
      </c>
      <c r="O244" s="788"/>
      <c r="P244" s="789" t="str" cm="1">
        <f t="array" aca="1" ref="P244" ca="1">IF(INDIRECT("分析依頼!$AW"&amp;AA244)="","",INDIRECT("分析依頼!$AW"&amp;AA244))</f>
        <v/>
      </c>
      <c r="Q244" s="789"/>
      <c r="R244" s="790" t="str" cm="1">
        <f t="array" aca="1" ref="R244" ca="1">IF(INDIRECT("分析依頼!$AA"&amp;AA244)="","",INDIRECT("分析依頼!$AA"&amp;AA244))&amp;IF(INDIRECT("分析依頼!$AD"&amp;AA244)="","",INDIRECT("分析依頼!$AD"&amp;AA244))&amp;IF(INDIRECT("分析依頼!$AH"&amp;AA244)="","",INDIRECT("分析依頼!$AH"&amp;AA244))</f>
        <v/>
      </c>
      <c r="S244" s="790"/>
      <c r="T244" s="790"/>
      <c r="U244" s="790"/>
      <c r="V244" s="790"/>
      <c r="W244" s="790"/>
      <c r="X244" s="790"/>
      <c r="Y244" s="791"/>
      <c r="Z244" s="289"/>
      <c r="AA244" s="375">
        <f t="shared" si="3"/>
        <v>473</v>
      </c>
      <c r="AB244" s="292"/>
      <c r="AC244" s="292"/>
      <c r="AD244" s="292"/>
      <c r="AE244" s="292"/>
      <c r="AF244" s="292"/>
      <c r="AG244" s="292"/>
      <c r="AH244" s="292"/>
      <c r="AI244" s="292"/>
      <c r="AJ244" s="292"/>
      <c r="AK244" s="292"/>
      <c r="AL244" s="292"/>
      <c r="AM244" s="292"/>
      <c r="AN244" s="293"/>
      <c r="AO244" s="293"/>
      <c r="AP244" s="293"/>
      <c r="AQ244" s="293"/>
      <c r="AR244" s="293"/>
      <c r="AS244" s="293"/>
      <c r="AT244" s="292"/>
      <c r="AV244" s="294"/>
      <c r="BT244" s="163"/>
    </row>
    <row r="245" spans="6:72" ht="24" customHeight="1" x14ac:dyDescent="0.45">
      <c r="F245" s="786"/>
      <c r="G245" s="792" t="str" cm="1">
        <f t="array" aca="1" ref="G245" ca="1">IF(INDIRECT("分析依頼!$T"&amp;AA245)="","",INDIRECT("分析依頼!$T"&amp;AA245))</f>
        <v/>
      </c>
      <c r="H245" s="793"/>
      <c r="I245" s="793"/>
      <c r="J245" s="793"/>
      <c r="K245" s="793"/>
      <c r="L245" s="793"/>
      <c r="M245" s="794"/>
      <c r="N245" s="795" t="str" cm="1">
        <f t="array" aca="1" ref="N245" ca="1">IF(INDIRECT("分析依頼!$BF"&amp;AA245)="","",INDIRECT("分析依頼!$BF"&amp;AA245))</f>
        <v/>
      </c>
      <c r="O245" s="796"/>
      <c r="P245" s="795" t="str" cm="1">
        <f t="array" aca="1" ref="P245" ca="1">IF(INDIRECT("分析依頼!$AZ"&amp;AA245)="","",INDIRECT("分析依頼!$AZ"&amp;AA245))</f>
        <v/>
      </c>
      <c r="Q245" s="796"/>
      <c r="R245" s="797" t="str" cm="1">
        <f t="array" aca="1" ref="R245" ca="1">IF(INDIRECT("分析依頼!$AL"&amp;AA245)="","",INDIRECT("分析依頼!$AL"&amp;AA245))&amp;IF(INDIRECT("分析依頼!$AO"&amp;AA245)="","",INDIRECT("分析依頼!$AO"&amp;AA245))&amp;IF(INDIRECT("分析依頼!$AS"&amp;AA245)="","",INDIRECT("分析依頼!$AS"&amp;AA245))</f>
        <v/>
      </c>
      <c r="S245" s="797"/>
      <c r="T245" s="797"/>
      <c r="U245" s="797"/>
      <c r="V245" s="797"/>
      <c r="W245" s="797"/>
      <c r="X245" s="797"/>
      <c r="Y245" s="798"/>
      <c r="Z245" s="289"/>
      <c r="AA245" s="375">
        <f t="shared" si="3"/>
        <v>473</v>
      </c>
      <c r="AB245" s="290"/>
      <c r="AC245" s="290"/>
      <c r="AD245" s="290"/>
      <c r="AE245" s="290"/>
      <c r="AF245" s="290"/>
      <c r="AG245" s="290"/>
      <c r="AH245" s="290"/>
      <c r="AI245" s="290"/>
      <c r="AJ245" s="291"/>
      <c r="AK245" s="291"/>
      <c r="AL245" s="292"/>
      <c r="AM245" s="292"/>
      <c r="AN245" s="293"/>
      <c r="AO245" s="293"/>
      <c r="AP245" s="293"/>
      <c r="AQ245" s="293"/>
      <c r="AR245" s="293"/>
      <c r="AS245" s="293"/>
      <c r="AT245" s="292"/>
      <c r="AV245" s="294"/>
      <c r="BT245" s="163"/>
    </row>
    <row r="246" spans="6:72" ht="24" customHeight="1" x14ac:dyDescent="0.45">
      <c r="F246" s="763">
        <v>74</v>
      </c>
      <c r="G246" s="765" t="str" cm="1">
        <f t="array" aca="1" ref="G246" ca="1">IF(INDIRECT("分析依頼!$L"&amp;AA246)="","",INDIRECT("分析依頼!$L"&amp;AA246))</f>
        <v/>
      </c>
      <c r="H246" s="765"/>
      <c r="I246" s="765"/>
      <c r="J246" s="765"/>
      <c r="K246" s="765"/>
      <c r="L246" s="765"/>
      <c r="M246" s="765"/>
      <c r="N246" s="766" t="str" cm="1">
        <f t="array" aca="1" ref="N246" ca="1">IF(INDIRECT("分析依頼!$R"&amp;AA246)="","",INDIRECT("分析依頼!$R"&amp;AA246))</f>
        <v/>
      </c>
      <c r="O246" s="766"/>
      <c r="P246" s="767" t="str" cm="1">
        <f t="array" aca="1" ref="P246" ca="1">IF(INDIRECT("分析依頼!$AW"&amp;AA246)="","",INDIRECT("分析依頼!$AW"&amp;AA246))</f>
        <v/>
      </c>
      <c r="Q246" s="767"/>
      <c r="R246" s="768" t="str" cm="1">
        <f t="array" aca="1" ref="R246" ca="1">IF(INDIRECT("分析依頼!$AA"&amp;AA246)="","",INDIRECT("分析依頼!$AA"&amp;AA246))&amp;IF(INDIRECT("分析依頼!$AD"&amp;AA246)="","",INDIRECT("分析依頼!$AD"&amp;AA246))&amp;IF(INDIRECT("分析依頼!$AH"&amp;AA246)="","",INDIRECT("分析依頼!$AH"&amp;AA246))</f>
        <v/>
      </c>
      <c r="S246" s="768"/>
      <c r="T246" s="768"/>
      <c r="U246" s="768"/>
      <c r="V246" s="768"/>
      <c r="W246" s="768"/>
      <c r="X246" s="768"/>
      <c r="Y246" s="769"/>
      <c r="Z246" s="289"/>
      <c r="AA246" s="375">
        <f t="shared" si="3"/>
        <v>474</v>
      </c>
      <c r="AB246" s="292"/>
      <c r="AC246" s="292"/>
      <c r="AD246" s="292"/>
      <c r="AE246" s="292"/>
      <c r="AF246" s="292"/>
      <c r="AG246" s="292"/>
      <c r="AH246" s="292"/>
      <c r="AI246" s="292"/>
      <c r="AJ246" s="292"/>
      <c r="AK246" s="292"/>
      <c r="AL246" s="292"/>
      <c r="AM246" s="292"/>
      <c r="AN246" s="293"/>
      <c r="AO246" s="293"/>
      <c r="AP246" s="293"/>
      <c r="AQ246" s="293"/>
      <c r="AR246" s="293"/>
      <c r="AS246" s="293"/>
      <c r="AT246" s="292"/>
      <c r="AU246" s="292"/>
      <c r="AV246" s="292"/>
      <c r="AW246" s="270"/>
      <c r="AX246" s="270"/>
      <c r="AY246" s="270"/>
      <c r="AZ246" s="165"/>
      <c r="BA246" s="270" t="str">
        <f>IF(分析依頼!$L502="","",分析依頼!$L502)</f>
        <v/>
      </c>
      <c r="BB246" s="270"/>
      <c r="BC246" s="270"/>
      <c r="BD246" s="270"/>
      <c r="BE246" s="270"/>
      <c r="BF246" s="270"/>
      <c r="BG246" s="270"/>
      <c r="BH246" s="270"/>
      <c r="BI246" s="270"/>
      <c r="BJ246" s="272" t="str">
        <f>IF(分析依頼!$R502="","",分析依頼!$R502)</f>
        <v/>
      </c>
      <c r="BK246" s="272"/>
      <c r="BL246" s="270" t="str">
        <f>IF(分析依頼!$AW502="","",分析依頼!$AW502)</f>
        <v/>
      </c>
      <c r="BM246" s="270"/>
      <c r="BN246" s="270" t="str">
        <f>IF(分析依頼!$AA502="","",分析依頼!$AA502)&amp;IF(分析依頼!$AD502="","","/"&amp;分析依頼!$AD502)&amp;IF(分析依頼!$AH502="","","/"&amp;分析依頼!$AH502)</f>
        <v/>
      </c>
      <c r="BO246" s="270"/>
      <c r="BP246" s="270"/>
      <c r="BQ246" s="270"/>
      <c r="BR246" s="270"/>
      <c r="BS246" s="270"/>
      <c r="BT246" s="163"/>
    </row>
    <row r="247" spans="6:72" ht="24" customHeight="1" x14ac:dyDescent="0.45">
      <c r="F247" s="777"/>
      <c r="G247" s="778" t="str" cm="1">
        <f t="array" aca="1" ref="G247" ca="1">IF(INDIRECT("分析依頼!$T"&amp;AA247)="","",INDIRECT("分析依頼!$T"&amp;AA247))</f>
        <v/>
      </c>
      <c r="H247" s="779"/>
      <c r="I247" s="779"/>
      <c r="J247" s="779"/>
      <c r="K247" s="779"/>
      <c r="L247" s="779"/>
      <c r="M247" s="780"/>
      <c r="N247" s="781" t="str" cm="1">
        <f t="array" aca="1" ref="N247" ca="1">IF(INDIRECT("分析依頼!$BF"&amp;AA247)="","",INDIRECT("分析依頼!$BF"&amp;AA247))</f>
        <v/>
      </c>
      <c r="O247" s="782"/>
      <c r="P247" s="781" t="str" cm="1">
        <f t="array" aca="1" ref="P247" ca="1">IF(INDIRECT("分析依頼!$AZ"&amp;AA247)="","",INDIRECT("分析依頼!$AZ"&amp;AA247))</f>
        <v/>
      </c>
      <c r="Q247" s="782"/>
      <c r="R247" s="783" t="str" cm="1">
        <f t="array" aca="1" ref="R247" ca="1">IF(INDIRECT("分析依頼!$AL"&amp;AA247)="","",INDIRECT("分析依頼!$AL"&amp;AA247))&amp;IF(INDIRECT("分析依頼!$AO"&amp;AA247)="","",INDIRECT("分析依頼!$AO"&amp;AA247))&amp;IF(INDIRECT("分析依頼!$AS"&amp;AA247)="","",INDIRECT("分析依頼!$AS"&amp;AA247))</f>
        <v/>
      </c>
      <c r="S247" s="783"/>
      <c r="T247" s="783"/>
      <c r="U247" s="783"/>
      <c r="V247" s="783"/>
      <c r="W247" s="783"/>
      <c r="X247" s="783"/>
      <c r="Y247" s="784"/>
      <c r="Z247" s="289"/>
      <c r="AA247" s="375">
        <f t="shared" si="3"/>
        <v>474</v>
      </c>
      <c r="AB247" s="290"/>
      <c r="AC247" s="290"/>
      <c r="AD247" s="290"/>
      <c r="AE247" s="290"/>
      <c r="AF247" s="290"/>
      <c r="AG247" s="290"/>
      <c r="AH247" s="290"/>
      <c r="AI247" s="290"/>
      <c r="AJ247" s="291"/>
      <c r="AK247" s="291"/>
      <c r="AL247" s="292"/>
      <c r="AM247" s="292"/>
      <c r="AN247" s="293"/>
      <c r="AO247" s="293"/>
      <c r="AP247" s="293"/>
      <c r="AQ247" s="293"/>
      <c r="AR247" s="293"/>
      <c r="AS247" s="293"/>
      <c r="AT247" s="292"/>
      <c r="AU247" s="292"/>
      <c r="AV247" s="292"/>
      <c r="AW247" s="270"/>
      <c r="AX247" s="270"/>
      <c r="AY247" s="270"/>
      <c r="BA247" s="270" t="str">
        <f>IF(分析依頼!$T502="","",分析依頼!$T502)</f>
        <v/>
      </c>
      <c r="BB247" s="270"/>
      <c r="BC247" s="270"/>
      <c r="BD247" s="270"/>
      <c r="BE247" s="270"/>
      <c r="BF247" s="270"/>
      <c r="BG247" s="270"/>
      <c r="BH247" s="270"/>
      <c r="BI247" s="270"/>
      <c r="BJ247" s="270" t="str">
        <f>IF(分析依頼!$BF502="","",分析依頼!$BF502)</f>
        <v/>
      </c>
      <c r="BK247" s="270"/>
      <c r="BL247" s="270" t="str">
        <f>IF(分析依頼!$AZ502="","",分析依頼!$AZ502)</f>
        <v/>
      </c>
      <c r="BM247" s="270"/>
      <c r="BN247" s="270" t="str">
        <f>IF(分析依頼!$AL502="","",分析依頼!$AL502)&amp;IF(分析依頼!$AO502="","","/"&amp;分析依頼!$AO502)&amp;IF(分析依頼!$AS502="","","/"&amp;分析依頼!$AS502)</f>
        <v/>
      </c>
      <c r="BO247" s="270"/>
      <c r="BP247" s="270"/>
      <c r="BQ247" s="270"/>
      <c r="BR247" s="270"/>
      <c r="BS247" s="270"/>
      <c r="BT247" s="163"/>
    </row>
    <row r="248" spans="6:72" ht="24" customHeight="1" x14ac:dyDescent="0.45">
      <c r="F248" s="785">
        <v>75</v>
      </c>
      <c r="G248" s="787" t="str" cm="1">
        <f t="array" aca="1" ref="G248" ca="1">IF(INDIRECT("分析依頼!$L"&amp;AA248)="","",INDIRECT("分析依頼!$L"&amp;AA248))</f>
        <v/>
      </c>
      <c r="H248" s="787"/>
      <c r="I248" s="787"/>
      <c r="J248" s="787"/>
      <c r="K248" s="787"/>
      <c r="L248" s="787"/>
      <c r="M248" s="787"/>
      <c r="N248" s="788" t="str" cm="1">
        <f t="array" aca="1" ref="N248" ca="1">IF(INDIRECT("分析依頼!$R"&amp;AA248)="","",INDIRECT("分析依頼!$R"&amp;AA248))</f>
        <v/>
      </c>
      <c r="O248" s="788"/>
      <c r="P248" s="789" t="str" cm="1">
        <f t="array" aca="1" ref="P248" ca="1">IF(INDIRECT("分析依頼!$AW"&amp;AA248)="","",INDIRECT("分析依頼!$AW"&amp;AA248))</f>
        <v/>
      </c>
      <c r="Q248" s="789"/>
      <c r="R248" s="790" t="str" cm="1">
        <f t="array" aca="1" ref="R248" ca="1">IF(INDIRECT("分析依頼!$AA"&amp;AA248)="","",INDIRECT("分析依頼!$AA"&amp;AA248))&amp;IF(INDIRECT("分析依頼!$AD"&amp;AA248)="","",INDIRECT("分析依頼!$AD"&amp;AA248))&amp;IF(INDIRECT("分析依頼!$AH"&amp;AA248)="","",INDIRECT("分析依頼!$AH"&amp;AA248))</f>
        <v/>
      </c>
      <c r="S248" s="790"/>
      <c r="T248" s="790"/>
      <c r="U248" s="790"/>
      <c r="V248" s="790"/>
      <c r="W248" s="790"/>
      <c r="X248" s="790"/>
      <c r="Y248" s="791"/>
      <c r="Z248" s="289"/>
      <c r="AA248" s="375">
        <f t="shared" si="3"/>
        <v>475</v>
      </c>
      <c r="AB248" s="292"/>
      <c r="AC248" s="292"/>
      <c r="AD248" s="292"/>
      <c r="AE248" s="292"/>
      <c r="AF248" s="292"/>
      <c r="AG248" s="292"/>
      <c r="AH248" s="292"/>
      <c r="AI248" s="292"/>
      <c r="AJ248" s="292"/>
      <c r="AK248" s="292"/>
      <c r="AL248" s="292"/>
      <c r="AM248" s="292"/>
      <c r="AN248" s="293"/>
      <c r="AO248" s="293"/>
      <c r="AP248" s="293"/>
      <c r="AQ248" s="293"/>
      <c r="AR248" s="293"/>
      <c r="AS248" s="293"/>
      <c r="AT248" s="292"/>
      <c r="AU248" s="292"/>
      <c r="AV248" s="292"/>
      <c r="AW248" s="270"/>
      <c r="AX248" s="270"/>
      <c r="AY248" s="270"/>
      <c r="AZ248" s="165"/>
      <c r="BA248" s="270" t="str">
        <f>IF(分析依頼!$L504="","",分析依頼!$L504)</f>
        <v/>
      </c>
      <c r="BB248" s="270"/>
      <c r="BC248" s="270"/>
      <c r="BD248" s="270"/>
      <c r="BE248" s="270"/>
      <c r="BF248" s="270"/>
      <c r="BG248" s="270"/>
      <c r="BH248" s="270"/>
      <c r="BI248" s="270"/>
      <c r="BJ248" s="272" t="str">
        <f>IF(分析依頼!$R504="","",分析依頼!$R504)</f>
        <v/>
      </c>
      <c r="BK248" s="272"/>
      <c r="BL248" s="270" t="str">
        <f>IF(分析依頼!$AW504="","",分析依頼!$AW504)</f>
        <v/>
      </c>
      <c r="BM248" s="270"/>
      <c r="BN248" s="270" t="str">
        <f>IF(分析依頼!$AA504="","",分析依頼!$AA504)&amp;IF(分析依頼!$AD504="","","/"&amp;分析依頼!$AD504)&amp;IF(分析依頼!$AH504="","","/"&amp;分析依頼!$AH504)</f>
        <v/>
      </c>
      <c r="BO248" s="270"/>
      <c r="BP248" s="270"/>
      <c r="BQ248" s="270"/>
      <c r="BR248" s="270"/>
      <c r="BS248" s="270"/>
      <c r="BT248" s="163"/>
    </row>
    <row r="249" spans="6:72" ht="24" customHeight="1" x14ac:dyDescent="0.45">
      <c r="F249" s="786"/>
      <c r="G249" s="792" t="str" cm="1">
        <f t="array" aca="1" ref="G249" ca="1">IF(INDIRECT("分析依頼!$T"&amp;AA249)="","",INDIRECT("分析依頼!$T"&amp;AA249))</f>
        <v/>
      </c>
      <c r="H249" s="793"/>
      <c r="I249" s="793"/>
      <c r="J249" s="793"/>
      <c r="K249" s="793"/>
      <c r="L249" s="793"/>
      <c r="M249" s="794"/>
      <c r="N249" s="795" t="str" cm="1">
        <f t="array" aca="1" ref="N249" ca="1">IF(INDIRECT("分析依頼!$BF"&amp;AA249)="","",INDIRECT("分析依頼!$BF"&amp;AA249))</f>
        <v/>
      </c>
      <c r="O249" s="796"/>
      <c r="P249" s="795" t="str" cm="1">
        <f t="array" aca="1" ref="P249" ca="1">IF(INDIRECT("分析依頼!$AZ"&amp;AA249)="","",INDIRECT("分析依頼!$AZ"&amp;AA249))</f>
        <v/>
      </c>
      <c r="Q249" s="796"/>
      <c r="R249" s="797" t="str" cm="1">
        <f t="array" aca="1" ref="R249" ca="1">IF(INDIRECT("分析依頼!$AL"&amp;AA249)="","",INDIRECT("分析依頼!$AL"&amp;AA249))&amp;IF(INDIRECT("分析依頼!$AO"&amp;AA249)="","",INDIRECT("分析依頼!$AO"&amp;AA249))&amp;IF(INDIRECT("分析依頼!$AS"&amp;AA249)="","",INDIRECT("分析依頼!$AS"&amp;AA249))</f>
        <v/>
      </c>
      <c r="S249" s="797"/>
      <c r="T249" s="797"/>
      <c r="U249" s="797"/>
      <c r="V249" s="797"/>
      <c r="W249" s="797"/>
      <c r="X249" s="797"/>
      <c r="Y249" s="798"/>
      <c r="Z249" s="289"/>
      <c r="AA249" s="375">
        <f t="shared" si="3"/>
        <v>475</v>
      </c>
      <c r="AB249" s="290"/>
      <c r="AC249" s="290"/>
      <c r="AD249" s="290"/>
      <c r="AE249" s="290"/>
      <c r="AF249" s="290"/>
      <c r="AG249" s="290"/>
      <c r="AH249" s="290"/>
      <c r="AI249" s="290"/>
      <c r="AJ249" s="291"/>
      <c r="AK249" s="291"/>
      <c r="AL249" s="292"/>
      <c r="AM249" s="292"/>
      <c r="AN249" s="293"/>
      <c r="AO249" s="293"/>
      <c r="AP249" s="293"/>
      <c r="AQ249" s="293"/>
      <c r="AR249" s="293"/>
      <c r="AS249" s="293"/>
      <c r="AT249" s="292"/>
      <c r="AU249" s="292"/>
      <c r="AV249" s="292"/>
      <c r="AW249" s="270"/>
      <c r="AX249" s="270"/>
      <c r="AY249" s="270"/>
      <c r="BA249" s="270" t="str">
        <f>IF(分析依頼!$T504="","",分析依頼!$T504)</f>
        <v/>
      </c>
      <c r="BB249" s="270"/>
      <c r="BC249" s="270"/>
      <c r="BD249" s="270"/>
      <c r="BE249" s="270"/>
      <c r="BF249" s="270"/>
      <c r="BG249" s="270"/>
      <c r="BH249" s="270"/>
      <c r="BI249" s="270"/>
      <c r="BJ249" s="270" t="str">
        <f>IF(分析依頼!$BF504="","",分析依頼!$BF504)</f>
        <v/>
      </c>
      <c r="BK249" s="270"/>
      <c r="BL249" s="270" t="str">
        <f>IF(分析依頼!$AZ504="","",分析依頼!$AZ504)</f>
        <v/>
      </c>
      <c r="BM249" s="270"/>
      <c r="BN249" s="270" t="str">
        <f>IF(分析依頼!$AL504="","",分析依頼!$AL504)&amp;IF(分析依頼!$AO504="","","/"&amp;分析依頼!$AO504)&amp;IF(分析依頼!$AS504="","","/"&amp;分析依頼!$AS504)</f>
        <v/>
      </c>
      <c r="BO249" s="270"/>
      <c r="BP249" s="270"/>
      <c r="BQ249" s="270"/>
      <c r="BR249" s="270"/>
      <c r="BS249" s="270"/>
      <c r="BT249" s="163"/>
    </row>
    <row r="250" spans="6:72" ht="24" customHeight="1" x14ac:dyDescent="0.45">
      <c r="F250" s="763">
        <v>76</v>
      </c>
      <c r="G250" s="765" t="str" cm="1">
        <f t="array" aca="1" ref="G250" ca="1">IF(INDIRECT("分析依頼!$L"&amp;AA250)="","",INDIRECT("分析依頼!$L"&amp;AA250))</f>
        <v/>
      </c>
      <c r="H250" s="765"/>
      <c r="I250" s="765"/>
      <c r="J250" s="765"/>
      <c r="K250" s="765"/>
      <c r="L250" s="765"/>
      <c r="M250" s="765"/>
      <c r="N250" s="766" t="str" cm="1">
        <f t="array" aca="1" ref="N250" ca="1">IF(INDIRECT("分析依頼!$R"&amp;AA250)="","",INDIRECT("分析依頼!$R"&amp;AA250))</f>
        <v/>
      </c>
      <c r="O250" s="766"/>
      <c r="P250" s="767" t="str" cm="1">
        <f t="array" aca="1" ref="P250" ca="1">IF(INDIRECT("分析依頼!$AW"&amp;AA250)="","",INDIRECT("分析依頼!$AW"&amp;AA250))</f>
        <v/>
      </c>
      <c r="Q250" s="767"/>
      <c r="R250" s="768" t="str" cm="1">
        <f t="array" aca="1" ref="R250" ca="1">IF(INDIRECT("分析依頼!$AA"&amp;AA250)="","",INDIRECT("分析依頼!$AA"&amp;AA250))&amp;IF(INDIRECT("分析依頼!$AD"&amp;AA250)="","",INDIRECT("分析依頼!$AD"&amp;AA250))&amp;IF(INDIRECT("分析依頼!$AH"&amp;AA250)="","",INDIRECT("分析依頼!$AH"&amp;AA250))</f>
        <v/>
      </c>
      <c r="S250" s="768"/>
      <c r="T250" s="768"/>
      <c r="U250" s="768"/>
      <c r="V250" s="768"/>
      <c r="W250" s="768"/>
      <c r="X250" s="768"/>
      <c r="Y250" s="769"/>
      <c r="Z250" s="289"/>
      <c r="AA250" s="375">
        <f t="shared" si="3"/>
        <v>476</v>
      </c>
      <c r="AB250" s="292"/>
      <c r="AC250" s="292"/>
      <c r="AD250" s="292"/>
      <c r="AE250" s="292"/>
      <c r="AF250" s="292"/>
      <c r="AG250" s="292"/>
      <c r="AH250" s="292"/>
      <c r="AI250" s="292"/>
      <c r="AJ250" s="292"/>
      <c r="AK250" s="292"/>
      <c r="AL250" s="292"/>
      <c r="AM250" s="292"/>
      <c r="AN250" s="293"/>
      <c r="AO250" s="293"/>
      <c r="AP250" s="293"/>
      <c r="AQ250" s="293"/>
      <c r="AR250" s="293"/>
      <c r="AS250" s="293"/>
      <c r="AT250" s="292"/>
      <c r="AU250" s="292"/>
      <c r="AV250" s="292"/>
      <c r="AW250" s="270"/>
      <c r="AX250" s="270"/>
      <c r="AY250" s="270"/>
      <c r="AZ250" s="165"/>
      <c r="BA250" s="270" t="str">
        <f>IF(分析依頼!$L506="","",分析依頼!$L506)</f>
        <v/>
      </c>
      <c r="BB250" s="270"/>
      <c r="BC250" s="270"/>
      <c r="BD250" s="270"/>
      <c r="BE250" s="270"/>
      <c r="BF250" s="270"/>
      <c r="BG250" s="270"/>
      <c r="BH250" s="270"/>
      <c r="BI250" s="270"/>
      <c r="BJ250" s="272" t="str">
        <f>IF(分析依頼!$R506="","",分析依頼!$R506)</f>
        <v/>
      </c>
      <c r="BK250" s="272"/>
      <c r="BL250" s="270" t="str">
        <f>IF(分析依頼!$AW506="","",分析依頼!$AW506)</f>
        <v/>
      </c>
      <c r="BM250" s="270"/>
      <c r="BN250" s="270" t="str">
        <f>IF(分析依頼!$AA506="","",分析依頼!$AA506)&amp;IF(分析依頼!$AD506="","","/"&amp;分析依頼!$AD506)&amp;IF(分析依頼!$AH506="","","/"&amp;分析依頼!$AH506)</f>
        <v/>
      </c>
      <c r="BO250" s="270"/>
      <c r="BP250" s="270"/>
      <c r="BQ250" s="270"/>
      <c r="BR250" s="270"/>
      <c r="BS250" s="270"/>
      <c r="BT250" s="163"/>
    </row>
    <row r="251" spans="6:72" ht="24" customHeight="1" x14ac:dyDescent="0.45">
      <c r="F251" s="777"/>
      <c r="G251" s="778" t="str" cm="1">
        <f t="array" aca="1" ref="G251" ca="1">IF(INDIRECT("分析依頼!$T"&amp;AA251)="","",INDIRECT("分析依頼!$T"&amp;AA251))</f>
        <v/>
      </c>
      <c r="H251" s="779"/>
      <c r="I251" s="779"/>
      <c r="J251" s="779"/>
      <c r="K251" s="779"/>
      <c r="L251" s="779"/>
      <c r="M251" s="780"/>
      <c r="N251" s="781" t="str" cm="1">
        <f t="array" aca="1" ref="N251" ca="1">IF(INDIRECT("分析依頼!$BF"&amp;AA251)="","",INDIRECT("分析依頼!$BF"&amp;AA251))</f>
        <v/>
      </c>
      <c r="O251" s="782"/>
      <c r="P251" s="781" t="str" cm="1">
        <f t="array" aca="1" ref="P251" ca="1">IF(INDIRECT("分析依頼!$AZ"&amp;AA251)="","",INDIRECT("分析依頼!$AZ"&amp;AA251))</f>
        <v/>
      </c>
      <c r="Q251" s="782"/>
      <c r="R251" s="783" t="str" cm="1">
        <f t="array" aca="1" ref="R251" ca="1">IF(INDIRECT("分析依頼!$AL"&amp;AA251)="","",INDIRECT("分析依頼!$AL"&amp;AA251))&amp;IF(INDIRECT("分析依頼!$AO"&amp;AA251)="","",INDIRECT("分析依頼!$AO"&amp;AA251))&amp;IF(INDIRECT("分析依頼!$AS"&amp;AA251)="","",INDIRECT("分析依頼!$AS"&amp;AA251))</f>
        <v/>
      </c>
      <c r="S251" s="783"/>
      <c r="T251" s="783"/>
      <c r="U251" s="783"/>
      <c r="V251" s="783"/>
      <c r="W251" s="783"/>
      <c r="X251" s="783"/>
      <c r="Y251" s="784"/>
      <c r="Z251" s="289"/>
      <c r="AA251" s="375">
        <f t="shared" si="3"/>
        <v>476</v>
      </c>
      <c r="AB251" s="290"/>
      <c r="AC251" s="290"/>
      <c r="AD251" s="290"/>
      <c r="AE251" s="290"/>
      <c r="AF251" s="290"/>
      <c r="AG251" s="290"/>
      <c r="AH251" s="290"/>
      <c r="AI251" s="290"/>
      <c r="AJ251" s="291"/>
      <c r="AK251" s="291"/>
      <c r="AL251" s="292"/>
      <c r="AM251" s="292"/>
      <c r="AN251" s="293"/>
      <c r="AO251" s="293"/>
      <c r="AP251" s="293"/>
      <c r="AQ251" s="293"/>
      <c r="AR251" s="293"/>
      <c r="AS251" s="293"/>
      <c r="AT251" s="292"/>
      <c r="AU251" s="292"/>
      <c r="AV251" s="292"/>
      <c r="AW251" s="270"/>
      <c r="AX251" s="270"/>
      <c r="AY251" s="270"/>
      <c r="BA251" s="270" t="str">
        <f>IF(分析依頼!$T506="","",分析依頼!$T506)</f>
        <v/>
      </c>
      <c r="BB251" s="270"/>
      <c r="BC251" s="270"/>
      <c r="BD251" s="270"/>
      <c r="BE251" s="270"/>
      <c r="BF251" s="270"/>
      <c r="BG251" s="270"/>
      <c r="BH251" s="270"/>
      <c r="BI251" s="270"/>
      <c r="BJ251" s="270" t="str">
        <f>IF(分析依頼!$BF506="","",分析依頼!$BF506)</f>
        <v/>
      </c>
      <c r="BK251" s="270"/>
      <c r="BL251" s="270" t="str">
        <f>IF(分析依頼!$AZ506="","",分析依頼!$AZ506)</f>
        <v/>
      </c>
      <c r="BM251" s="270"/>
      <c r="BN251" s="270" t="str">
        <f>IF(分析依頼!$AL506="","",分析依頼!$AL506)&amp;IF(分析依頼!$AO506="","","/"&amp;分析依頼!$AO506)&amp;IF(分析依頼!$AS506="","","/"&amp;分析依頼!$AS506)</f>
        <v/>
      </c>
      <c r="BO251" s="270"/>
      <c r="BP251" s="270"/>
      <c r="BQ251" s="270"/>
      <c r="BR251" s="270"/>
      <c r="BS251" s="270"/>
      <c r="BT251" s="163"/>
    </row>
    <row r="252" spans="6:72" ht="24" customHeight="1" x14ac:dyDescent="0.45">
      <c r="F252" s="785">
        <v>77</v>
      </c>
      <c r="G252" s="787" t="str" cm="1">
        <f t="array" aca="1" ref="G252" ca="1">IF(INDIRECT("分析依頼!$L"&amp;AA252)="","",INDIRECT("分析依頼!$L"&amp;AA252))</f>
        <v/>
      </c>
      <c r="H252" s="787"/>
      <c r="I252" s="787"/>
      <c r="J252" s="787"/>
      <c r="K252" s="787"/>
      <c r="L252" s="787"/>
      <c r="M252" s="787"/>
      <c r="N252" s="788" t="str" cm="1">
        <f t="array" aca="1" ref="N252" ca="1">IF(INDIRECT("分析依頼!$R"&amp;AA252)="","",INDIRECT("分析依頼!$R"&amp;AA252))</f>
        <v/>
      </c>
      <c r="O252" s="788"/>
      <c r="P252" s="789" t="str" cm="1">
        <f t="array" aca="1" ref="P252" ca="1">IF(INDIRECT("分析依頼!$AW"&amp;AA252)="","",INDIRECT("分析依頼!$AW"&amp;AA252))</f>
        <v/>
      </c>
      <c r="Q252" s="789"/>
      <c r="R252" s="790" t="str" cm="1">
        <f t="array" aca="1" ref="R252" ca="1">IF(INDIRECT("分析依頼!$AA"&amp;AA252)="","",INDIRECT("分析依頼!$AA"&amp;AA252))&amp;IF(INDIRECT("分析依頼!$AD"&amp;AA252)="","",INDIRECT("分析依頼!$AD"&amp;AA252))&amp;IF(INDIRECT("分析依頼!$AH"&amp;AA252)="","",INDIRECT("分析依頼!$AH"&amp;AA252))</f>
        <v/>
      </c>
      <c r="S252" s="790"/>
      <c r="T252" s="790"/>
      <c r="U252" s="790"/>
      <c r="V252" s="790"/>
      <c r="W252" s="790"/>
      <c r="X252" s="790"/>
      <c r="Y252" s="791"/>
      <c r="Z252" s="289"/>
      <c r="AA252" s="375">
        <f t="shared" si="3"/>
        <v>477</v>
      </c>
      <c r="AB252" s="292"/>
      <c r="AC252" s="292"/>
      <c r="AD252" s="292"/>
      <c r="AE252" s="292"/>
      <c r="AF252" s="292"/>
      <c r="AG252" s="292"/>
      <c r="AH252" s="292"/>
      <c r="AI252" s="292"/>
      <c r="AJ252" s="292"/>
      <c r="AK252" s="292"/>
      <c r="AL252" s="292"/>
      <c r="AM252" s="292"/>
      <c r="AN252" s="293"/>
      <c r="AO252" s="293"/>
      <c r="AP252" s="293"/>
      <c r="AQ252" s="293"/>
      <c r="AR252" s="293"/>
      <c r="AS252" s="293"/>
      <c r="AT252" s="292"/>
      <c r="AU252" s="292"/>
      <c r="AV252" s="292"/>
      <c r="AW252" s="270"/>
      <c r="AX252" s="270"/>
      <c r="AY252" s="270"/>
      <c r="AZ252" s="165"/>
      <c r="BA252" s="270" t="str">
        <f>IF(分析依頼!$L508="","",分析依頼!$L508)</f>
        <v/>
      </c>
      <c r="BB252" s="270"/>
      <c r="BC252" s="270"/>
      <c r="BD252" s="270"/>
      <c r="BE252" s="270"/>
      <c r="BF252" s="270"/>
      <c r="BG252" s="270"/>
      <c r="BH252" s="270"/>
      <c r="BI252" s="270"/>
      <c r="BJ252" s="272" t="str">
        <f>IF(分析依頼!$R508="","",分析依頼!$R508)</f>
        <v/>
      </c>
      <c r="BK252" s="272"/>
      <c r="BL252" s="270" t="str">
        <f>IF(分析依頼!$AW508="","",分析依頼!$AW508)</f>
        <v/>
      </c>
      <c r="BM252" s="270"/>
      <c r="BN252" s="270" t="str">
        <f>IF(分析依頼!$AA508="","",分析依頼!$AA508)&amp;IF(分析依頼!$AD508="","","/"&amp;分析依頼!$AD508)&amp;IF(分析依頼!$AH508="","","/"&amp;分析依頼!$AH508)</f>
        <v/>
      </c>
      <c r="BO252" s="270"/>
      <c r="BP252" s="270"/>
      <c r="BQ252" s="270"/>
      <c r="BR252" s="270"/>
      <c r="BS252" s="270"/>
      <c r="BT252" s="163"/>
    </row>
    <row r="253" spans="6:72" ht="24" customHeight="1" x14ac:dyDescent="0.45">
      <c r="F253" s="786"/>
      <c r="G253" s="792" t="str" cm="1">
        <f t="array" aca="1" ref="G253" ca="1">IF(INDIRECT("分析依頼!$T"&amp;AA253)="","",INDIRECT("分析依頼!$T"&amp;AA253))</f>
        <v/>
      </c>
      <c r="H253" s="793"/>
      <c r="I253" s="793"/>
      <c r="J253" s="793"/>
      <c r="K253" s="793"/>
      <c r="L253" s="793"/>
      <c r="M253" s="794"/>
      <c r="N253" s="795" t="str" cm="1">
        <f t="array" aca="1" ref="N253" ca="1">IF(INDIRECT("分析依頼!$BF"&amp;AA253)="","",INDIRECT("分析依頼!$BF"&amp;AA253))</f>
        <v/>
      </c>
      <c r="O253" s="796"/>
      <c r="P253" s="795" t="str" cm="1">
        <f t="array" aca="1" ref="P253" ca="1">IF(INDIRECT("分析依頼!$AZ"&amp;AA253)="","",INDIRECT("分析依頼!$AZ"&amp;AA253))</f>
        <v/>
      </c>
      <c r="Q253" s="796"/>
      <c r="R253" s="797" t="str" cm="1">
        <f t="array" aca="1" ref="R253" ca="1">IF(INDIRECT("分析依頼!$AL"&amp;AA253)="","",INDIRECT("分析依頼!$AL"&amp;AA253))&amp;IF(INDIRECT("分析依頼!$AO"&amp;AA253)="","",INDIRECT("分析依頼!$AO"&amp;AA253))&amp;IF(INDIRECT("分析依頼!$AS"&amp;AA253)="","",INDIRECT("分析依頼!$AS"&amp;AA253))</f>
        <v/>
      </c>
      <c r="S253" s="797"/>
      <c r="T253" s="797"/>
      <c r="U253" s="797"/>
      <c r="V253" s="797"/>
      <c r="W253" s="797"/>
      <c r="X253" s="797"/>
      <c r="Y253" s="798"/>
      <c r="Z253" s="289"/>
      <c r="AA253" s="375">
        <f t="shared" si="3"/>
        <v>477</v>
      </c>
      <c r="AB253" s="290"/>
      <c r="AC253" s="290"/>
      <c r="AD253" s="290"/>
      <c r="AE253" s="290"/>
      <c r="AF253" s="290"/>
      <c r="AG253" s="290"/>
      <c r="AH253" s="290"/>
      <c r="AI253" s="290"/>
      <c r="AJ253" s="291"/>
      <c r="AK253" s="291"/>
      <c r="AL253" s="292"/>
      <c r="AM253" s="292"/>
      <c r="AN253" s="293"/>
      <c r="AO253" s="293"/>
      <c r="AP253" s="293"/>
      <c r="AQ253" s="293"/>
      <c r="AR253" s="293"/>
      <c r="AS253" s="293"/>
      <c r="AT253" s="292"/>
      <c r="AU253" s="292"/>
      <c r="AV253" s="292"/>
      <c r="AW253" s="270"/>
      <c r="AX253" s="270"/>
      <c r="AY253" s="270"/>
      <c r="BA253" s="270" t="str">
        <f>IF(分析依頼!$T508="","",分析依頼!$T508)</f>
        <v/>
      </c>
      <c r="BB253" s="270"/>
      <c r="BC253" s="270"/>
      <c r="BD253" s="270"/>
      <c r="BE253" s="270"/>
      <c r="BF253" s="270"/>
      <c r="BG253" s="270"/>
      <c r="BH253" s="270"/>
      <c r="BI253" s="270"/>
      <c r="BJ253" s="270" t="str">
        <f>IF(分析依頼!$BF508="","",分析依頼!$BF508)</f>
        <v/>
      </c>
      <c r="BK253" s="270"/>
      <c r="BL253" s="270" t="str">
        <f>IF(分析依頼!$AZ508="","",分析依頼!$AZ508)</f>
        <v/>
      </c>
      <c r="BM253" s="270"/>
      <c r="BN253" s="270" t="str">
        <f>IF(分析依頼!$AL508="","",分析依頼!$AL508)&amp;IF(分析依頼!$AO508="","","/"&amp;分析依頼!$AO508)&amp;IF(分析依頼!$AS508="","","/"&amp;分析依頼!$AS508)</f>
        <v/>
      </c>
      <c r="BO253" s="270"/>
      <c r="BP253" s="270"/>
      <c r="BQ253" s="270"/>
      <c r="BR253" s="270"/>
      <c r="BS253" s="270"/>
      <c r="BT253" s="163"/>
    </row>
    <row r="254" spans="6:72" ht="24" customHeight="1" x14ac:dyDescent="0.45">
      <c r="F254" s="763">
        <v>78</v>
      </c>
      <c r="G254" s="765" t="str" cm="1">
        <f t="array" aca="1" ref="G254" ca="1">IF(INDIRECT("分析依頼!$L"&amp;AA254)="","",INDIRECT("分析依頼!$L"&amp;AA254))</f>
        <v/>
      </c>
      <c r="H254" s="765"/>
      <c r="I254" s="765"/>
      <c r="J254" s="765"/>
      <c r="K254" s="765"/>
      <c r="L254" s="765"/>
      <c r="M254" s="765"/>
      <c r="N254" s="766" t="str" cm="1">
        <f t="array" aca="1" ref="N254" ca="1">IF(INDIRECT("分析依頼!$R"&amp;AA254)="","",INDIRECT("分析依頼!$R"&amp;AA254))</f>
        <v/>
      </c>
      <c r="O254" s="766"/>
      <c r="P254" s="767" t="str" cm="1">
        <f t="array" aca="1" ref="P254" ca="1">IF(INDIRECT("分析依頼!$AW"&amp;AA254)="","",INDIRECT("分析依頼!$AW"&amp;AA254))</f>
        <v/>
      </c>
      <c r="Q254" s="767"/>
      <c r="R254" s="768" t="str" cm="1">
        <f t="array" aca="1" ref="R254" ca="1">IF(INDIRECT("分析依頼!$AA"&amp;AA254)="","",INDIRECT("分析依頼!$AA"&amp;AA254))&amp;IF(INDIRECT("分析依頼!$AD"&amp;AA254)="","",INDIRECT("分析依頼!$AD"&amp;AA254))&amp;IF(INDIRECT("分析依頼!$AH"&amp;AA254)="","",INDIRECT("分析依頼!$AH"&amp;AA254))</f>
        <v/>
      </c>
      <c r="S254" s="768"/>
      <c r="T254" s="768"/>
      <c r="U254" s="768"/>
      <c r="V254" s="768"/>
      <c r="W254" s="768"/>
      <c r="X254" s="768"/>
      <c r="Y254" s="769"/>
      <c r="Z254" s="289"/>
      <c r="AA254" s="375">
        <f t="shared" si="3"/>
        <v>478</v>
      </c>
      <c r="AB254" s="292"/>
      <c r="AC254" s="292"/>
      <c r="AD254" s="292"/>
      <c r="AE254" s="292"/>
      <c r="AF254" s="292"/>
      <c r="AG254" s="292"/>
      <c r="AH254" s="292"/>
      <c r="AI254" s="292"/>
      <c r="AJ254" s="292"/>
      <c r="AK254" s="292"/>
      <c r="AL254" s="292"/>
      <c r="AM254" s="292"/>
      <c r="AN254" s="293"/>
      <c r="AO254" s="293"/>
      <c r="AP254" s="293"/>
      <c r="AQ254" s="293"/>
      <c r="AR254" s="293"/>
      <c r="AS254" s="293"/>
      <c r="AT254" s="292"/>
      <c r="AU254" s="292"/>
      <c r="AV254" s="292"/>
      <c r="AW254" s="270"/>
      <c r="AX254" s="270"/>
      <c r="AY254" s="270"/>
      <c r="AZ254" s="165"/>
      <c r="BA254" s="270" t="str">
        <f>IF(分析依頼!$L510="","",分析依頼!$L510)</f>
        <v/>
      </c>
      <c r="BB254" s="270"/>
      <c r="BC254" s="270"/>
      <c r="BD254" s="270"/>
      <c r="BE254" s="270"/>
      <c r="BF254" s="270"/>
      <c r="BG254" s="270"/>
      <c r="BH254" s="270"/>
      <c r="BI254" s="270"/>
      <c r="BJ254" s="272" t="str">
        <f>IF(分析依頼!$R510="","",分析依頼!$R510)</f>
        <v/>
      </c>
      <c r="BK254" s="272"/>
      <c r="BL254" s="270" t="str">
        <f>IF(分析依頼!$AW510="","",分析依頼!$AW510)</f>
        <v/>
      </c>
      <c r="BM254" s="270"/>
      <c r="BN254" s="270" t="str">
        <f>IF(分析依頼!$AA510="","",分析依頼!$AA510)&amp;IF(分析依頼!$AD510="","","/"&amp;分析依頼!$AD510)&amp;IF(分析依頼!$AH510="","","/"&amp;分析依頼!$AH510)</f>
        <v/>
      </c>
      <c r="BO254" s="270"/>
      <c r="BP254" s="270"/>
      <c r="BQ254" s="270"/>
      <c r="BR254" s="270"/>
      <c r="BS254" s="270"/>
      <c r="BT254" s="163"/>
    </row>
    <row r="255" spans="6:72" ht="24" customHeight="1" x14ac:dyDescent="0.45">
      <c r="F255" s="777"/>
      <c r="G255" s="778" t="str" cm="1">
        <f t="array" aca="1" ref="G255" ca="1">IF(INDIRECT("分析依頼!$T"&amp;AA255)="","",INDIRECT("分析依頼!$T"&amp;AA255))</f>
        <v/>
      </c>
      <c r="H255" s="779"/>
      <c r="I255" s="779"/>
      <c r="J255" s="779"/>
      <c r="K255" s="779"/>
      <c r="L255" s="779"/>
      <c r="M255" s="780"/>
      <c r="N255" s="781" t="str" cm="1">
        <f t="array" aca="1" ref="N255" ca="1">IF(INDIRECT("分析依頼!$BF"&amp;AA255)="","",INDIRECT("分析依頼!$BF"&amp;AA255))</f>
        <v/>
      </c>
      <c r="O255" s="782"/>
      <c r="P255" s="781" t="str" cm="1">
        <f t="array" aca="1" ref="P255" ca="1">IF(INDIRECT("分析依頼!$AZ"&amp;AA255)="","",INDIRECT("分析依頼!$AZ"&amp;AA255))</f>
        <v/>
      </c>
      <c r="Q255" s="782"/>
      <c r="R255" s="783" t="str" cm="1">
        <f t="array" aca="1" ref="R255" ca="1">IF(INDIRECT("分析依頼!$AL"&amp;AA255)="","",INDIRECT("分析依頼!$AL"&amp;AA255))&amp;IF(INDIRECT("分析依頼!$AO"&amp;AA255)="","",INDIRECT("分析依頼!$AO"&amp;AA255))&amp;IF(INDIRECT("分析依頼!$AS"&amp;AA255)="","",INDIRECT("分析依頼!$AS"&amp;AA255))</f>
        <v/>
      </c>
      <c r="S255" s="783"/>
      <c r="T255" s="783"/>
      <c r="U255" s="783"/>
      <c r="V255" s="783"/>
      <c r="W255" s="783"/>
      <c r="X255" s="783"/>
      <c r="Y255" s="784"/>
      <c r="Z255" s="289"/>
      <c r="AA255" s="375">
        <f t="shared" si="3"/>
        <v>478</v>
      </c>
      <c r="AB255" s="290"/>
      <c r="AC255" s="290"/>
      <c r="AD255" s="290"/>
      <c r="AE255" s="290"/>
      <c r="AF255" s="290"/>
      <c r="AG255" s="290"/>
      <c r="AH255" s="290"/>
      <c r="AI255" s="290"/>
      <c r="AJ255" s="291"/>
      <c r="AK255" s="291"/>
      <c r="AL255" s="292"/>
      <c r="AM255" s="292"/>
      <c r="AN255" s="293"/>
      <c r="AO255" s="293"/>
      <c r="AP255" s="293"/>
      <c r="AQ255" s="293"/>
      <c r="AR255" s="293"/>
      <c r="AS255" s="293"/>
      <c r="AT255" s="292"/>
      <c r="AU255" s="292"/>
      <c r="AV255" s="292"/>
      <c r="AW255" s="270"/>
      <c r="AX255" s="270"/>
      <c r="AY255" s="270"/>
      <c r="BA255" s="270" t="str">
        <f>IF(分析依頼!$T510="","",分析依頼!$T510)</f>
        <v/>
      </c>
      <c r="BB255" s="270"/>
      <c r="BC255" s="270"/>
      <c r="BD255" s="270"/>
      <c r="BE255" s="270"/>
      <c r="BF255" s="270"/>
      <c r="BG255" s="270"/>
      <c r="BH255" s="270"/>
      <c r="BI255" s="270"/>
      <c r="BJ255" s="270" t="str">
        <f>IF(分析依頼!$BF510="","",分析依頼!$BF510)</f>
        <v/>
      </c>
      <c r="BK255" s="270"/>
      <c r="BL255" s="270" t="str">
        <f>IF(分析依頼!$AZ510="","",分析依頼!$AZ510)</f>
        <v/>
      </c>
      <c r="BM255" s="270"/>
      <c r="BN255" s="270" t="str">
        <f>IF(分析依頼!$AL510="","",分析依頼!$AL510)&amp;IF(分析依頼!$AO510="","","/"&amp;分析依頼!$AO510)&amp;IF(分析依頼!$AS510="","","/"&amp;分析依頼!$AS510)</f>
        <v/>
      </c>
      <c r="BO255" s="270"/>
      <c r="BP255" s="270"/>
      <c r="BQ255" s="270"/>
      <c r="BR255" s="270"/>
      <c r="BS255" s="270"/>
      <c r="BT255" s="163"/>
    </row>
    <row r="256" spans="6:72" ht="24" customHeight="1" x14ac:dyDescent="0.45">
      <c r="F256" s="785">
        <v>79</v>
      </c>
      <c r="G256" s="787" t="str" cm="1">
        <f t="array" aca="1" ref="G256" ca="1">IF(INDIRECT("分析依頼!$L"&amp;AA256)="","",INDIRECT("分析依頼!$L"&amp;AA256))</f>
        <v/>
      </c>
      <c r="H256" s="787"/>
      <c r="I256" s="787"/>
      <c r="J256" s="787"/>
      <c r="K256" s="787"/>
      <c r="L256" s="787"/>
      <c r="M256" s="787"/>
      <c r="N256" s="788" t="str" cm="1">
        <f t="array" aca="1" ref="N256" ca="1">IF(INDIRECT("分析依頼!$R"&amp;AA256)="","",INDIRECT("分析依頼!$R"&amp;AA256))</f>
        <v/>
      </c>
      <c r="O256" s="788"/>
      <c r="P256" s="789" t="str" cm="1">
        <f t="array" aca="1" ref="P256" ca="1">IF(INDIRECT("分析依頼!$AW"&amp;AA256)="","",INDIRECT("分析依頼!$AW"&amp;AA256))</f>
        <v/>
      </c>
      <c r="Q256" s="789"/>
      <c r="R256" s="790" t="str" cm="1">
        <f t="array" aca="1" ref="R256" ca="1">IF(INDIRECT("分析依頼!$AA"&amp;AA256)="","",INDIRECT("分析依頼!$AA"&amp;AA256))&amp;IF(INDIRECT("分析依頼!$AD"&amp;AA256)="","",INDIRECT("分析依頼!$AD"&amp;AA256))&amp;IF(INDIRECT("分析依頼!$AH"&amp;AA256)="","",INDIRECT("分析依頼!$AH"&amp;AA256))</f>
        <v/>
      </c>
      <c r="S256" s="790"/>
      <c r="T256" s="790"/>
      <c r="U256" s="790"/>
      <c r="V256" s="790"/>
      <c r="W256" s="790"/>
      <c r="X256" s="790"/>
      <c r="Y256" s="791"/>
      <c r="Z256" s="289"/>
      <c r="AA256" s="375">
        <f t="shared" si="3"/>
        <v>479</v>
      </c>
      <c r="AB256" s="292"/>
      <c r="AC256" s="292"/>
      <c r="AD256" s="292"/>
      <c r="AE256" s="292"/>
      <c r="AF256" s="292"/>
      <c r="AG256" s="292"/>
      <c r="AH256" s="292"/>
      <c r="AI256" s="292"/>
      <c r="AJ256" s="292"/>
      <c r="AK256" s="292"/>
      <c r="AL256" s="292"/>
      <c r="AM256" s="292"/>
      <c r="AN256" s="293"/>
      <c r="AO256" s="293"/>
      <c r="AP256" s="293"/>
      <c r="AQ256" s="293"/>
      <c r="AR256" s="293"/>
      <c r="AS256" s="293"/>
      <c r="AT256" s="292"/>
      <c r="AU256" s="292"/>
      <c r="AV256" s="292"/>
      <c r="AW256" s="270"/>
      <c r="AX256" s="270"/>
      <c r="AY256" s="270"/>
      <c r="AZ256" s="165"/>
      <c r="BA256" s="270" t="str">
        <f>IF(分析依頼!$L512="","",分析依頼!$L512)</f>
        <v/>
      </c>
      <c r="BB256" s="270"/>
      <c r="BC256" s="270"/>
      <c r="BD256" s="270"/>
      <c r="BE256" s="270"/>
      <c r="BF256" s="270"/>
      <c r="BG256" s="270"/>
      <c r="BH256" s="270"/>
      <c r="BI256" s="270"/>
      <c r="BJ256" s="272" t="str">
        <f>IF(分析依頼!$R512="","",分析依頼!$R512)</f>
        <v/>
      </c>
      <c r="BK256" s="272"/>
      <c r="BL256" s="270" t="str">
        <f>IF(分析依頼!$AW512="","",分析依頼!$AW512)</f>
        <v/>
      </c>
      <c r="BM256" s="270"/>
      <c r="BN256" s="270" t="str">
        <f>IF(分析依頼!$AA512="","",分析依頼!$AA512)&amp;IF(分析依頼!$AD512="","","/"&amp;分析依頼!$AD512)&amp;IF(分析依頼!$AH512="","","/"&amp;分析依頼!$AH512)</f>
        <v/>
      </c>
      <c r="BO256" s="270"/>
      <c r="BP256" s="270"/>
      <c r="BQ256" s="270"/>
      <c r="BR256" s="270"/>
      <c r="BS256" s="270"/>
      <c r="BT256" s="163"/>
    </row>
    <row r="257" spans="6:77" ht="24" customHeight="1" x14ac:dyDescent="0.45">
      <c r="F257" s="786"/>
      <c r="G257" s="792" t="str" cm="1">
        <f t="array" aca="1" ref="G257" ca="1">IF(INDIRECT("分析依頼!$T"&amp;AA257)="","",INDIRECT("分析依頼!$T"&amp;AA257))</f>
        <v/>
      </c>
      <c r="H257" s="793"/>
      <c r="I257" s="793"/>
      <c r="J257" s="793"/>
      <c r="K257" s="793"/>
      <c r="L257" s="793"/>
      <c r="M257" s="794"/>
      <c r="N257" s="795" t="str" cm="1">
        <f t="array" aca="1" ref="N257" ca="1">IF(INDIRECT("分析依頼!$BF"&amp;AA257)="","",INDIRECT("分析依頼!$BF"&amp;AA257))</f>
        <v/>
      </c>
      <c r="O257" s="796"/>
      <c r="P257" s="795" t="str" cm="1">
        <f t="array" aca="1" ref="P257" ca="1">IF(INDIRECT("分析依頼!$AZ"&amp;AA257)="","",INDIRECT("分析依頼!$AZ"&amp;AA257))</f>
        <v/>
      </c>
      <c r="Q257" s="796"/>
      <c r="R257" s="797" t="str" cm="1">
        <f t="array" aca="1" ref="R257" ca="1">IF(INDIRECT("分析依頼!$AL"&amp;AA257)="","",INDIRECT("分析依頼!$AL"&amp;AA257))&amp;IF(INDIRECT("分析依頼!$AO"&amp;AA257)="","",INDIRECT("分析依頼!$AO"&amp;AA257))&amp;IF(INDIRECT("分析依頼!$AS"&amp;AA257)="","",INDIRECT("分析依頼!$AS"&amp;AA257))</f>
        <v/>
      </c>
      <c r="S257" s="797"/>
      <c r="T257" s="797"/>
      <c r="U257" s="797"/>
      <c r="V257" s="797"/>
      <c r="W257" s="797"/>
      <c r="X257" s="797"/>
      <c r="Y257" s="798"/>
      <c r="Z257" s="289"/>
      <c r="AA257" s="375">
        <f t="shared" si="3"/>
        <v>479</v>
      </c>
      <c r="AB257" s="290"/>
      <c r="AC257" s="290"/>
      <c r="AD257" s="290"/>
      <c r="AE257" s="290"/>
      <c r="AF257" s="290"/>
      <c r="AG257" s="290"/>
      <c r="AH257" s="290"/>
      <c r="AI257" s="290"/>
      <c r="AJ257" s="291"/>
      <c r="AK257" s="291"/>
      <c r="AL257" s="292"/>
      <c r="AM257" s="292"/>
      <c r="AN257" s="293"/>
      <c r="AO257" s="293"/>
      <c r="AP257" s="293"/>
      <c r="AQ257" s="293"/>
      <c r="AR257" s="293"/>
      <c r="AS257" s="293"/>
      <c r="AT257" s="292"/>
      <c r="AU257" s="292"/>
      <c r="AV257" s="292"/>
      <c r="AW257" s="270"/>
      <c r="AX257" s="270"/>
      <c r="AY257" s="270"/>
      <c r="BA257" s="270" t="str">
        <f>IF(分析依頼!$T512="","",分析依頼!$T512)</f>
        <v/>
      </c>
      <c r="BB257" s="270"/>
      <c r="BC257" s="270"/>
      <c r="BD257" s="270"/>
      <c r="BE257" s="270"/>
      <c r="BF257" s="270"/>
      <c r="BG257" s="270"/>
      <c r="BH257" s="270"/>
      <c r="BI257" s="270"/>
      <c r="BJ257" s="270" t="str">
        <f>IF(分析依頼!$BF512="","",分析依頼!$BF512)</f>
        <v/>
      </c>
      <c r="BK257" s="270"/>
      <c r="BL257" s="270" t="str">
        <f>IF(分析依頼!$AZ512="","",分析依頼!$AZ512)</f>
        <v/>
      </c>
      <c r="BM257" s="270"/>
      <c r="BN257" s="270" t="str">
        <f>IF(分析依頼!$AL512="","",分析依頼!$AL512)&amp;IF(分析依頼!$AO512="","","/"&amp;分析依頼!$AO512)&amp;IF(分析依頼!$AS512="","","/"&amp;分析依頼!$AS512)</f>
        <v/>
      </c>
      <c r="BO257" s="270"/>
      <c r="BP257" s="270"/>
      <c r="BQ257" s="270"/>
      <c r="BR257" s="270"/>
      <c r="BS257" s="270"/>
      <c r="BT257" s="163"/>
    </row>
    <row r="258" spans="6:77" ht="24" customHeight="1" x14ac:dyDescent="0.45">
      <c r="F258" s="763">
        <v>80</v>
      </c>
      <c r="G258" s="765" t="str" cm="1">
        <f t="array" aca="1" ref="G258" ca="1">IF(INDIRECT("分析依頼!$L"&amp;AA258)="","",INDIRECT("分析依頼!$L"&amp;AA258))</f>
        <v/>
      </c>
      <c r="H258" s="765"/>
      <c r="I258" s="765"/>
      <c r="J258" s="765"/>
      <c r="K258" s="765"/>
      <c r="L258" s="765"/>
      <c r="M258" s="765"/>
      <c r="N258" s="766" t="str" cm="1">
        <f t="array" aca="1" ref="N258" ca="1">IF(INDIRECT("分析依頼!$R"&amp;AA258)="","",INDIRECT("分析依頼!$R"&amp;AA258))</f>
        <v/>
      </c>
      <c r="O258" s="766"/>
      <c r="P258" s="767" t="str" cm="1">
        <f t="array" aca="1" ref="P258" ca="1">IF(INDIRECT("分析依頼!$AW"&amp;AA258)="","",INDIRECT("分析依頼!$AW"&amp;AA258))</f>
        <v/>
      </c>
      <c r="Q258" s="767"/>
      <c r="R258" s="768" t="str" cm="1">
        <f t="array" aca="1" ref="R258" ca="1">IF(INDIRECT("分析依頼!$AA"&amp;AA258)="","",INDIRECT("分析依頼!$AA"&amp;AA258))&amp;IF(INDIRECT("分析依頼!$AD"&amp;AA258)="","",INDIRECT("分析依頼!$AD"&amp;AA258))&amp;IF(INDIRECT("分析依頼!$AH"&amp;AA258)="","",INDIRECT("分析依頼!$AH"&amp;AA258))</f>
        <v/>
      </c>
      <c r="S258" s="768"/>
      <c r="T258" s="768"/>
      <c r="U258" s="768"/>
      <c r="V258" s="768"/>
      <c r="W258" s="768"/>
      <c r="X258" s="768"/>
      <c r="Y258" s="769"/>
      <c r="Z258" s="289"/>
      <c r="AA258" s="375">
        <f t="shared" si="3"/>
        <v>480</v>
      </c>
      <c r="AB258" s="292"/>
      <c r="AC258" s="292"/>
      <c r="AD258" s="292"/>
      <c r="AE258" s="292"/>
      <c r="AF258" s="292"/>
      <c r="AG258" s="292"/>
      <c r="AH258" s="292"/>
      <c r="AI258" s="292"/>
      <c r="AJ258" s="292"/>
      <c r="AK258" s="292"/>
      <c r="AL258" s="292"/>
      <c r="AM258" s="292"/>
      <c r="AN258" s="293"/>
      <c r="AO258" s="293"/>
      <c r="AP258" s="293"/>
      <c r="AQ258" s="293"/>
      <c r="AR258" s="293"/>
      <c r="AS258" s="293"/>
      <c r="AT258" s="292"/>
      <c r="AU258" s="292"/>
      <c r="AV258" s="292"/>
      <c r="AW258" s="270"/>
      <c r="AX258" s="270"/>
      <c r="AY258" s="270"/>
      <c r="AZ258" s="165"/>
      <c r="BA258" s="270" t="str">
        <f>IF(分析依頼!$L514="","",分析依頼!$L514)</f>
        <v/>
      </c>
      <c r="BB258" s="270"/>
      <c r="BC258" s="270"/>
      <c r="BD258" s="270"/>
      <c r="BE258" s="270"/>
      <c r="BF258" s="270"/>
      <c r="BG258" s="270"/>
      <c r="BH258" s="270"/>
      <c r="BI258" s="270"/>
      <c r="BJ258" s="272" t="str">
        <f>IF(分析依頼!$R514="","",分析依頼!$R514)</f>
        <v/>
      </c>
      <c r="BK258" s="272"/>
      <c r="BL258" s="270" t="str">
        <f>IF(分析依頼!$AW514="","",分析依頼!$AW514)</f>
        <v/>
      </c>
      <c r="BM258" s="270"/>
      <c r="BN258" s="270" t="str">
        <f>IF(分析依頼!$AA514="","",分析依頼!$AA514)&amp;IF(分析依頼!$AD514="","","/"&amp;分析依頼!$AD514)&amp;IF(分析依頼!$AH514="","","/"&amp;分析依頼!$AH514)</f>
        <v/>
      </c>
      <c r="BO258" s="270"/>
      <c r="BP258" s="270"/>
      <c r="BQ258" s="270"/>
      <c r="BR258" s="270"/>
      <c r="BS258" s="270"/>
      <c r="BT258" s="163"/>
    </row>
    <row r="259" spans="6:77" ht="24" customHeight="1" thickBot="1" x14ac:dyDescent="0.5">
      <c r="F259" s="764"/>
      <c r="G259" s="770" t="str" cm="1">
        <f t="array" aca="1" ref="G259" ca="1">IF(INDIRECT("分析依頼!$T"&amp;AA259)="","",INDIRECT("分析依頼!$T"&amp;AA259))</f>
        <v/>
      </c>
      <c r="H259" s="771"/>
      <c r="I259" s="771"/>
      <c r="J259" s="771"/>
      <c r="K259" s="771"/>
      <c r="L259" s="771"/>
      <c r="M259" s="772"/>
      <c r="N259" s="773" t="str" cm="1">
        <f t="array" aca="1" ref="N259" ca="1">IF(INDIRECT("分析依頼!$BF"&amp;AA259)="","",INDIRECT("分析依頼!$BF"&amp;AA259))</f>
        <v/>
      </c>
      <c r="O259" s="774"/>
      <c r="P259" s="773" t="str" cm="1">
        <f t="array" aca="1" ref="P259" ca="1">IF(INDIRECT("分析依頼!$AZ"&amp;AA259)="","",INDIRECT("分析依頼!$AZ"&amp;AA259))</f>
        <v/>
      </c>
      <c r="Q259" s="774"/>
      <c r="R259" s="775" t="str" cm="1">
        <f t="array" aca="1" ref="R259" ca="1">IF(INDIRECT("分析依頼!$AL"&amp;AA259)="","",INDIRECT("分析依頼!$AL"&amp;AA259))&amp;IF(INDIRECT("分析依頼!$AO"&amp;AA259)="","",INDIRECT("分析依頼!$AO"&amp;AA259))&amp;IF(INDIRECT("分析依頼!$AS"&amp;AA259)="","",INDIRECT("分析依頼!$AS"&amp;AA259))</f>
        <v/>
      </c>
      <c r="S259" s="775"/>
      <c r="T259" s="775"/>
      <c r="U259" s="775"/>
      <c r="V259" s="775"/>
      <c r="W259" s="775"/>
      <c r="X259" s="775"/>
      <c r="Y259" s="776"/>
      <c r="Z259" s="289"/>
      <c r="AA259" s="375">
        <f t="shared" si="3"/>
        <v>480</v>
      </c>
      <c r="AB259" s="290"/>
      <c r="AC259" s="290"/>
      <c r="AD259" s="290"/>
      <c r="AE259" s="290"/>
      <c r="AF259" s="290"/>
      <c r="AG259" s="290"/>
      <c r="AH259" s="290"/>
      <c r="AI259" s="290"/>
      <c r="AJ259" s="291"/>
      <c r="AK259" s="291"/>
      <c r="AL259" s="292"/>
      <c r="AM259" s="292"/>
      <c r="AN259" s="293"/>
      <c r="AO259" s="293"/>
      <c r="AP259" s="293"/>
      <c r="AQ259" s="293"/>
      <c r="AR259" s="293"/>
      <c r="AS259" s="293"/>
      <c r="AT259" s="292"/>
      <c r="AU259" s="292"/>
      <c r="AV259" s="292"/>
      <c r="AW259" s="270"/>
      <c r="AX259" s="270"/>
      <c r="AY259" s="270"/>
      <c r="BA259" s="270" t="str">
        <f>IF(分析依頼!$T514="","",分析依頼!$T514)</f>
        <v/>
      </c>
      <c r="BB259" s="270"/>
      <c r="BC259" s="270"/>
      <c r="BD259" s="270"/>
      <c r="BE259" s="270"/>
      <c r="BF259" s="270"/>
      <c r="BG259" s="270"/>
      <c r="BH259" s="270"/>
      <c r="BI259" s="270"/>
      <c r="BJ259" s="270" t="str">
        <f>IF(分析依頼!$BF514="","",分析依頼!$BF514)</f>
        <v/>
      </c>
      <c r="BK259" s="270"/>
      <c r="BL259" s="270" t="str">
        <f>IF(分析依頼!$AZ514="","",分析依頼!$AZ514)</f>
        <v/>
      </c>
      <c r="BM259" s="270"/>
      <c r="BN259" s="270" t="str">
        <f>IF(分析依頼!$AL514="","",分析依頼!$AL514)&amp;IF(分析依頼!$AO514="","","/"&amp;分析依頼!$AO514)&amp;IF(分析依頼!$AS514="","","/"&amp;分析依頼!$AS514)</f>
        <v/>
      </c>
      <c r="BO259" s="270"/>
      <c r="BP259" s="270"/>
      <c r="BQ259" s="270"/>
      <c r="BR259" s="270"/>
      <c r="BS259" s="270"/>
      <c r="BT259" s="163"/>
    </row>
    <row r="260" spans="6:77" ht="9" customHeight="1" x14ac:dyDescent="0.45">
      <c r="F260" s="749" t="s">
        <v>632</v>
      </c>
      <c r="G260" s="749"/>
      <c r="H260" s="749"/>
      <c r="I260" s="749"/>
      <c r="Z260" s="298"/>
      <c r="AB260" s="294"/>
      <c r="AC260" s="294"/>
      <c r="AD260" s="294"/>
      <c r="AE260" s="294"/>
      <c r="AT260" s="299"/>
      <c r="AU260" s="299"/>
      <c r="AV260" s="165"/>
      <c r="AW260" s="165"/>
      <c r="AX260" s="165"/>
      <c r="AY260" s="165"/>
      <c r="AZ260" s="165"/>
      <c r="BA260" s="165"/>
      <c r="BB260" s="165"/>
      <c r="BC260" s="165"/>
      <c r="BD260" s="165"/>
      <c r="BE260" s="165"/>
      <c r="BF260" s="165"/>
      <c r="BG260" s="165"/>
      <c r="BH260" s="165"/>
      <c r="BI260" s="163"/>
    </row>
    <row r="261" spans="6:77" ht="9" customHeight="1" thickBot="1" x14ac:dyDescent="0.5">
      <c r="F261" s="750"/>
      <c r="G261" s="750"/>
      <c r="H261" s="750"/>
      <c r="I261" s="750"/>
      <c r="T261" s="271"/>
      <c r="U261" s="271"/>
      <c r="V261" s="271"/>
      <c r="Z261" s="300"/>
      <c r="AA261" s="300"/>
      <c r="AB261" s="300"/>
      <c r="AC261" s="300"/>
      <c r="AD261" s="294"/>
      <c r="AE261" s="294"/>
      <c r="AT261" s="299"/>
      <c r="AU261" s="299"/>
      <c r="AV261" s="165"/>
      <c r="AW261" s="165"/>
      <c r="AX261" s="165"/>
      <c r="AY261" s="165"/>
      <c r="AZ261" s="165"/>
      <c r="BA261" s="165"/>
      <c r="BB261" s="165"/>
      <c r="BC261" s="165"/>
      <c r="BD261" s="165"/>
      <c r="BE261" s="165"/>
      <c r="BF261" s="165"/>
      <c r="BG261" s="165"/>
      <c r="BH261" s="165"/>
      <c r="BI261" s="163"/>
    </row>
    <row r="262" spans="6:77" ht="13.5" customHeight="1" x14ac:dyDescent="0.45">
      <c r="F262" s="751" t="s">
        <v>629</v>
      </c>
      <c r="G262" s="753" t="s">
        <v>601</v>
      </c>
      <c r="H262" s="754"/>
      <c r="I262" s="754"/>
      <c r="J262" s="754"/>
      <c r="K262" s="754"/>
      <c r="L262" s="754"/>
      <c r="M262" s="755"/>
      <c r="N262" s="756" t="s">
        <v>439</v>
      </c>
      <c r="O262" s="756"/>
      <c r="P262" s="756" t="s">
        <v>595</v>
      </c>
      <c r="Q262" s="753"/>
      <c r="R262" s="757" t="s">
        <v>630</v>
      </c>
      <c r="S262" s="758"/>
      <c r="T262" s="754" t="s">
        <v>599</v>
      </c>
      <c r="U262" s="754"/>
      <c r="V262" s="754"/>
      <c r="W262" s="754"/>
      <c r="X262" s="754"/>
      <c r="Y262" s="759"/>
      <c r="Z262" s="300"/>
      <c r="AA262" s="300"/>
      <c r="AB262" s="300"/>
      <c r="AC262" s="300"/>
      <c r="AD262" s="294"/>
      <c r="AE262" s="294"/>
      <c r="AN262" s="271"/>
      <c r="AO262" s="271"/>
      <c r="AP262" s="271"/>
      <c r="AT262" s="309"/>
      <c r="AU262" s="309"/>
      <c r="AV262" s="269"/>
      <c r="AW262" s="269"/>
      <c r="AX262" s="269"/>
      <c r="AY262" s="269"/>
      <c r="AZ262" s="269"/>
      <c r="BA262" s="269"/>
      <c r="BB262" s="269"/>
      <c r="BC262" s="269"/>
      <c r="BD262" s="269"/>
      <c r="BE262" s="269"/>
      <c r="BF262" s="269"/>
      <c r="BG262" s="269"/>
      <c r="BH262" s="269"/>
      <c r="BI262" s="163"/>
    </row>
    <row r="263" spans="6:77" ht="13.5" customHeight="1" thickBot="1" x14ac:dyDescent="0.5">
      <c r="F263" s="752"/>
      <c r="G263" s="760" t="s">
        <v>600</v>
      </c>
      <c r="H263" s="747"/>
      <c r="I263" s="747"/>
      <c r="J263" s="747"/>
      <c r="K263" s="747"/>
      <c r="L263" s="747"/>
      <c r="M263" s="761"/>
      <c r="N263" s="762" t="s">
        <v>598</v>
      </c>
      <c r="O263" s="762"/>
      <c r="P263" s="762" t="s">
        <v>596</v>
      </c>
      <c r="Q263" s="762"/>
      <c r="R263" s="745" t="s">
        <v>631</v>
      </c>
      <c r="S263" s="746"/>
      <c r="T263" s="747" t="s">
        <v>599</v>
      </c>
      <c r="U263" s="747"/>
      <c r="V263" s="747"/>
      <c r="W263" s="747"/>
      <c r="X263" s="747"/>
      <c r="Y263" s="748"/>
      <c r="Z263" s="308"/>
      <c r="AB263" s="271"/>
      <c r="AC263" s="271"/>
      <c r="AD263" s="271"/>
      <c r="AE263" s="271"/>
      <c r="AF263" s="271"/>
      <c r="AG263" s="271"/>
      <c r="AH263" s="271"/>
      <c r="AI263" s="271"/>
      <c r="AJ263" s="271"/>
      <c r="AK263" s="271"/>
      <c r="AL263" s="271"/>
      <c r="AM263" s="271"/>
      <c r="AN263" s="271"/>
      <c r="AO263" s="271"/>
      <c r="AP263" s="271"/>
      <c r="AQ263" s="271"/>
      <c r="AR263" s="271"/>
      <c r="AS263" s="271"/>
      <c r="AV263" s="163"/>
      <c r="AW263" s="163"/>
      <c r="AX263" s="163"/>
      <c r="AY263" s="163"/>
      <c r="AZ263" s="163"/>
      <c r="BA263" s="163"/>
      <c r="BB263" s="163"/>
      <c r="BC263" s="163"/>
      <c r="BD263" s="163"/>
      <c r="BE263" s="163"/>
      <c r="BF263" s="163"/>
      <c r="BG263" s="163"/>
      <c r="BH263" s="163"/>
      <c r="BI263" s="163"/>
    </row>
    <row r="264" spans="6:77" ht="24" customHeight="1" thickTop="1" x14ac:dyDescent="0.45">
      <c r="F264" s="785">
        <v>81</v>
      </c>
      <c r="G264" s="787" t="str" cm="1">
        <f t="array" aca="1" ref="G264" ca="1">IF(INDIRECT("分析依頼!$L"&amp;AA264)="","",INDIRECT("分析依頼!$L"&amp;AA264))</f>
        <v/>
      </c>
      <c r="H264" s="787"/>
      <c r="I264" s="787"/>
      <c r="J264" s="787"/>
      <c r="K264" s="787"/>
      <c r="L264" s="787"/>
      <c r="M264" s="787"/>
      <c r="N264" s="788" t="str" cm="1">
        <f t="array" aca="1" ref="N264" ca="1">IF(INDIRECT("分析依頼!$R"&amp;AA264)="","",INDIRECT("分析依頼!$R"&amp;AA264))</f>
        <v/>
      </c>
      <c r="O264" s="788"/>
      <c r="P264" s="789" t="str" cm="1">
        <f t="array" aca="1" ref="P264" ca="1">IF(INDIRECT("分析依頼!$AW"&amp;AA264)="","",INDIRECT("分析依頼!$AW"&amp;AA264))</f>
        <v/>
      </c>
      <c r="Q264" s="789"/>
      <c r="R264" s="790" t="str" cm="1">
        <f t="array" aca="1" ref="R264" ca="1">IF(INDIRECT("分析依頼!$AA"&amp;AA264)="","",INDIRECT("分析依頼!$AA"&amp;AA264))&amp;IF(INDIRECT("分析依頼!$AD"&amp;AA264)="","",INDIRECT("分析依頼!$AD"&amp;AA264))&amp;IF(INDIRECT("分析依頼!$AH"&amp;AA264)="","",INDIRECT("分析依頼!$AH"&amp;AA264))</f>
        <v/>
      </c>
      <c r="S264" s="790"/>
      <c r="T264" s="790"/>
      <c r="U264" s="790"/>
      <c r="V264" s="790"/>
      <c r="W264" s="790"/>
      <c r="X264" s="790"/>
      <c r="Y264" s="791"/>
      <c r="Z264" s="289"/>
      <c r="AA264" s="375">
        <f>AA258+1</f>
        <v>481</v>
      </c>
      <c r="AB264" s="292"/>
      <c r="AC264" s="292"/>
      <c r="AD264" s="292"/>
      <c r="AE264" s="292"/>
      <c r="AF264" s="292"/>
      <c r="AG264" s="292"/>
      <c r="AH264" s="292"/>
      <c r="AI264" s="292"/>
      <c r="AJ264" s="292"/>
      <c r="AK264" s="292"/>
      <c r="AL264" s="292"/>
      <c r="AM264" s="292"/>
      <c r="AN264" s="293"/>
      <c r="AO264" s="293"/>
      <c r="AP264" s="293"/>
      <c r="AQ264" s="293"/>
      <c r="AR264" s="293"/>
      <c r="AS264" s="293"/>
      <c r="AT264" s="292"/>
      <c r="AU264" s="292"/>
      <c r="AV264" s="292"/>
      <c r="AW264" s="270"/>
      <c r="AX264" s="270"/>
      <c r="AY264" s="270"/>
      <c r="AZ264" s="165"/>
      <c r="BA264" s="270" t="str">
        <f>IF(分析依頼!$L516="","",分析依頼!$L516)</f>
        <v/>
      </c>
      <c r="BB264" s="270"/>
      <c r="BC264" s="270"/>
      <c r="BD264" s="270"/>
      <c r="BE264" s="270"/>
      <c r="BF264" s="270"/>
      <c r="BG264" s="270"/>
      <c r="BH264" s="270"/>
      <c r="BI264" s="270"/>
      <c r="BJ264" s="272" t="str">
        <f>IF(分析依頼!$R516="","",分析依頼!$R516)</f>
        <v/>
      </c>
      <c r="BK264" s="272"/>
      <c r="BL264" s="270" t="str">
        <f>IF(分析依頼!$AW516="","",分析依頼!$AW516)</f>
        <v/>
      </c>
      <c r="BM264" s="270"/>
      <c r="BN264" s="270" t="str">
        <f>IF(分析依頼!$AA516="","",分析依頼!$AA516)&amp;IF(分析依頼!$AD516="","","/"&amp;分析依頼!$AD516)&amp;IF(分析依頼!$AH516="","","/"&amp;分析依頼!$AH516)</f>
        <v/>
      </c>
      <c r="BO264" s="270"/>
      <c r="BP264" s="270"/>
      <c r="BQ264" s="270"/>
      <c r="BR264" s="270"/>
      <c r="BS264" s="270"/>
      <c r="BT264" s="163"/>
    </row>
    <row r="265" spans="6:77" ht="24" customHeight="1" x14ac:dyDescent="0.45">
      <c r="F265" s="786"/>
      <c r="G265" s="792" t="str" cm="1">
        <f t="array" aca="1" ref="G265" ca="1">IF(INDIRECT("分析依頼!$T"&amp;AA265)="","",INDIRECT("分析依頼!$T"&amp;AA265))</f>
        <v/>
      </c>
      <c r="H265" s="793"/>
      <c r="I265" s="793"/>
      <c r="J265" s="793"/>
      <c r="K265" s="793"/>
      <c r="L265" s="793"/>
      <c r="M265" s="794"/>
      <c r="N265" s="795" t="str" cm="1">
        <f t="array" aca="1" ref="N265" ca="1">IF(INDIRECT("分析依頼!$BF"&amp;AA265)="","",INDIRECT("分析依頼!$BF"&amp;AA265))</f>
        <v/>
      </c>
      <c r="O265" s="796"/>
      <c r="P265" s="795" t="str" cm="1">
        <f t="array" aca="1" ref="P265" ca="1">IF(INDIRECT("分析依頼!$AZ"&amp;AA265)="","",INDIRECT("分析依頼!$AZ"&amp;AA265))</f>
        <v/>
      </c>
      <c r="Q265" s="796"/>
      <c r="R265" s="797" t="str" cm="1">
        <f t="array" aca="1" ref="R265" ca="1">IF(INDIRECT("分析依頼!$AL"&amp;AA265)="","",INDIRECT("分析依頼!$AL"&amp;AA265))&amp;IF(INDIRECT("分析依頼!$AO"&amp;AA265)="","",INDIRECT("分析依頼!$AO"&amp;AA265))&amp;IF(INDIRECT("分析依頼!$AS"&amp;AA265)="","",INDIRECT("分析依頼!$AS"&amp;AA265))</f>
        <v/>
      </c>
      <c r="S265" s="797"/>
      <c r="T265" s="797"/>
      <c r="U265" s="797"/>
      <c r="V265" s="797"/>
      <c r="W265" s="797"/>
      <c r="X265" s="797"/>
      <c r="Y265" s="798"/>
      <c r="Z265" s="289"/>
      <c r="AA265" s="375">
        <f>AA259+1</f>
        <v>481</v>
      </c>
      <c r="AB265" s="290"/>
      <c r="AC265" s="290"/>
      <c r="AD265" s="290"/>
      <c r="AE265" s="290"/>
      <c r="AF265" s="290"/>
      <c r="AG265" s="290"/>
      <c r="AH265" s="290"/>
      <c r="AI265" s="290"/>
      <c r="AJ265" s="291"/>
      <c r="AK265" s="291"/>
      <c r="AL265" s="292"/>
      <c r="AM265" s="292"/>
      <c r="AN265" s="293"/>
      <c r="AO265" s="293"/>
      <c r="AP265" s="293"/>
      <c r="AQ265" s="293"/>
      <c r="AR265" s="293"/>
      <c r="AS265" s="293"/>
      <c r="AT265" s="292"/>
      <c r="AU265" s="292"/>
      <c r="AV265" s="292"/>
      <c r="AW265" s="270"/>
      <c r="AX265" s="270"/>
      <c r="AY265" s="270"/>
      <c r="BA265" s="270"/>
      <c r="BB265" s="270"/>
      <c r="BC265" s="270"/>
      <c r="BD265" s="270"/>
      <c r="BE265" s="270"/>
      <c r="BF265" s="270"/>
      <c r="BG265" s="270"/>
      <c r="BH265" s="270"/>
      <c r="BI265" s="270"/>
      <c r="BJ265" s="270"/>
      <c r="BK265" s="270"/>
      <c r="BL265" s="270"/>
      <c r="BM265" s="270"/>
      <c r="BN265" s="270"/>
      <c r="BO265" s="270"/>
      <c r="BP265" s="270"/>
      <c r="BQ265" s="270"/>
      <c r="BR265" s="270"/>
      <c r="BS265" s="270"/>
      <c r="BT265" s="163"/>
    </row>
    <row r="266" spans="6:77" ht="24" customHeight="1" x14ac:dyDescent="0.45">
      <c r="F266" s="763">
        <v>82</v>
      </c>
      <c r="G266" s="765" t="str" cm="1">
        <f t="array" aca="1" ref="G266" ca="1">IF(INDIRECT("分析依頼!$L"&amp;AA266)="","",INDIRECT("分析依頼!$L"&amp;AA266))</f>
        <v/>
      </c>
      <c r="H266" s="765"/>
      <c r="I266" s="765"/>
      <c r="J266" s="765"/>
      <c r="K266" s="765"/>
      <c r="L266" s="765"/>
      <c r="M266" s="765"/>
      <c r="N266" s="766" t="str" cm="1">
        <f t="array" aca="1" ref="N266" ca="1">IF(INDIRECT("分析依頼!$R"&amp;AA266)="","",INDIRECT("分析依頼!$R"&amp;AA266))</f>
        <v/>
      </c>
      <c r="O266" s="766"/>
      <c r="P266" s="767" t="str" cm="1">
        <f t="array" aca="1" ref="P266" ca="1">IF(INDIRECT("分析依頼!$AW"&amp;AA266)="","",INDIRECT("分析依頼!$AW"&amp;AA266))</f>
        <v/>
      </c>
      <c r="Q266" s="767"/>
      <c r="R266" s="768" t="str" cm="1">
        <f t="array" aca="1" ref="R266" ca="1">IF(INDIRECT("分析依頼!$AA"&amp;AA266)="","",INDIRECT("分析依頼!$AA"&amp;AA266))&amp;IF(INDIRECT("分析依頼!$AD"&amp;AA266)="","",INDIRECT("分析依頼!$AD"&amp;AA266))&amp;IF(INDIRECT("分析依頼!$AH"&amp;AA266)="","",INDIRECT("分析依頼!$AH"&amp;AA266))</f>
        <v/>
      </c>
      <c r="S266" s="768"/>
      <c r="T266" s="768"/>
      <c r="U266" s="768"/>
      <c r="V266" s="768"/>
      <c r="W266" s="768"/>
      <c r="X266" s="768"/>
      <c r="Y266" s="769"/>
      <c r="Z266" s="289"/>
      <c r="AA266" s="375">
        <f t="shared" si="3"/>
        <v>482</v>
      </c>
      <c r="AB266" s="292"/>
      <c r="AC266" s="292"/>
      <c r="AD266" s="292"/>
      <c r="AE266" s="292"/>
      <c r="AF266" s="292"/>
      <c r="AG266" s="292"/>
      <c r="AH266" s="292"/>
      <c r="AI266" s="292"/>
      <c r="AJ266" s="292"/>
      <c r="AK266" s="292"/>
      <c r="AL266" s="292"/>
      <c r="AM266" s="292"/>
      <c r="AN266" s="293"/>
      <c r="AO266" s="293"/>
      <c r="AP266" s="293"/>
      <c r="AQ266" s="293"/>
      <c r="AR266" s="293"/>
      <c r="AS266" s="293"/>
      <c r="AT266" s="292"/>
      <c r="AU266" s="292"/>
      <c r="AV266" s="292"/>
      <c r="AW266" s="270"/>
      <c r="AX266" s="270"/>
      <c r="AY266" s="270"/>
      <c r="AZ266" s="165"/>
      <c r="BA266" s="270"/>
      <c r="BB266" s="270"/>
      <c r="BC266" s="270"/>
      <c r="BD266" s="270"/>
      <c r="BE266" s="270"/>
      <c r="BF266" s="270"/>
      <c r="BG266" s="270"/>
      <c r="BH266" s="270"/>
      <c r="BI266" s="270"/>
      <c r="BJ266" s="272"/>
      <c r="BK266" s="272"/>
      <c r="BL266" s="270"/>
      <c r="BM266" s="270"/>
      <c r="BN266" s="270"/>
      <c r="BO266" s="270"/>
      <c r="BP266" s="270"/>
      <c r="BQ266" s="270"/>
      <c r="BR266" s="270"/>
      <c r="BS266" s="270"/>
      <c r="BT266" s="163"/>
    </row>
    <row r="267" spans="6:77" ht="24" customHeight="1" x14ac:dyDescent="0.45">
      <c r="F267" s="777"/>
      <c r="G267" s="778" t="str" cm="1">
        <f t="array" aca="1" ref="G267" ca="1">IF(INDIRECT("分析依頼!$T"&amp;AA267)="","",INDIRECT("分析依頼!$T"&amp;AA267))</f>
        <v/>
      </c>
      <c r="H267" s="779"/>
      <c r="I267" s="779"/>
      <c r="J267" s="779"/>
      <c r="K267" s="779"/>
      <c r="L267" s="779"/>
      <c r="M267" s="780"/>
      <c r="N267" s="781" t="str" cm="1">
        <f t="array" aca="1" ref="N267" ca="1">IF(INDIRECT("分析依頼!$BF"&amp;AA267)="","",INDIRECT("分析依頼!$BF"&amp;AA267))</f>
        <v/>
      </c>
      <c r="O267" s="782"/>
      <c r="P267" s="781" t="str" cm="1">
        <f t="array" aca="1" ref="P267" ca="1">IF(INDIRECT("分析依頼!$AZ"&amp;AA267)="","",INDIRECT("分析依頼!$AZ"&amp;AA267))</f>
        <v/>
      </c>
      <c r="Q267" s="782"/>
      <c r="R267" s="783" t="str" cm="1">
        <f t="array" aca="1" ref="R267" ca="1">IF(INDIRECT("分析依頼!$AL"&amp;AA267)="","",INDIRECT("分析依頼!$AL"&amp;AA267))&amp;IF(INDIRECT("分析依頼!$AO"&amp;AA267)="","",INDIRECT("分析依頼!$AO"&amp;AA267))&amp;IF(INDIRECT("分析依頼!$AS"&amp;AA267)="","",INDIRECT("分析依頼!$AS"&amp;AA267))</f>
        <v/>
      </c>
      <c r="S267" s="783"/>
      <c r="T267" s="783"/>
      <c r="U267" s="783"/>
      <c r="V267" s="783"/>
      <c r="W267" s="783"/>
      <c r="X267" s="783"/>
      <c r="Y267" s="784"/>
      <c r="Z267" s="289"/>
      <c r="AA267" s="375">
        <f t="shared" si="3"/>
        <v>482</v>
      </c>
      <c r="AB267" s="294"/>
      <c r="AC267" s="294"/>
      <c r="AD267" s="294"/>
      <c r="AE267" s="294"/>
      <c r="AT267" s="292"/>
      <c r="AU267" s="292"/>
      <c r="AV267" s="292"/>
      <c r="AW267" s="270"/>
      <c r="AX267" s="270"/>
      <c r="AY267" s="270"/>
      <c r="BA267" s="270"/>
      <c r="BB267" s="270"/>
      <c r="BC267" s="270"/>
      <c r="BD267" s="270"/>
      <c r="BE267" s="270"/>
      <c r="BF267" s="270"/>
      <c r="BG267" s="270"/>
      <c r="BH267" s="270"/>
      <c r="BI267" s="270"/>
      <c r="BJ267" s="270"/>
      <c r="BK267" s="270"/>
      <c r="BL267" s="270"/>
      <c r="BM267" s="270"/>
      <c r="BN267" s="270"/>
      <c r="BO267" s="270"/>
      <c r="BP267" s="270"/>
      <c r="BQ267" s="270"/>
      <c r="BR267" s="270"/>
      <c r="BS267" s="270"/>
      <c r="BT267" s="163"/>
    </row>
    <row r="268" spans="6:77" ht="24" customHeight="1" x14ac:dyDescent="0.45">
      <c r="F268" s="785">
        <v>83</v>
      </c>
      <c r="G268" s="787" t="str" cm="1">
        <f t="array" aca="1" ref="G268" ca="1">IF(INDIRECT("分析依頼!$L"&amp;AA268)="","",INDIRECT("分析依頼!$L"&amp;AA268))</f>
        <v/>
      </c>
      <c r="H268" s="787"/>
      <c r="I268" s="787"/>
      <c r="J268" s="787"/>
      <c r="K268" s="787"/>
      <c r="L268" s="787"/>
      <c r="M268" s="787"/>
      <c r="N268" s="788" t="str" cm="1">
        <f t="array" aca="1" ref="N268" ca="1">IF(INDIRECT("分析依頼!$R"&amp;AA268)="","",INDIRECT("分析依頼!$R"&amp;AA268))</f>
        <v/>
      </c>
      <c r="O268" s="788"/>
      <c r="P268" s="789" t="str" cm="1">
        <f t="array" aca="1" ref="P268" ca="1">IF(INDIRECT("分析依頼!$AW"&amp;AA268)="","",INDIRECT("分析依頼!$AW"&amp;AA268))</f>
        <v/>
      </c>
      <c r="Q268" s="789"/>
      <c r="R268" s="790" t="str" cm="1">
        <f t="array" aca="1" ref="R268" ca="1">IF(INDIRECT("分析依頼!$AA"&amp;AA268)="","",INDIRECT("分析依頼!$AA"&amp;AA268))&amp;IF(INDIRECT("分析依頼!$AD"&amp;AA268)="","",INDIRECT("分析依頼!$AD"&amp;AA268))&amp;IF(INDIRECT("分析依頼!$AH"&amp;AA268)="","",INDIRECT("分析依頼!$AH"&amp;AA268))</f>
        <v/>
      </c>
      <c r="S268" s="790"/>
      <c r="T268" s="790"/>
      <c r="U268" s="790"/>
      <c r="V268" s="790"/>
      <c r="W268" s="790"/>
      <c r="X268" s="790"/>
      <c r="Y268" s="791"/>
      <c r="Z268" s="289"/>
      <c r="AA268" s="375">
        <f t="shared" si="3"/>
        <v>483</v>
      </c>
      <c r="AB268" s="300"/>
      <c r="AC268" s="300"/>
      <c r="AD268" s="294"/>
      <c r="AE268" s="294"/>
      <c r="AT268" s="292"/>
      <c r="AU268" s="292"/>
      <c r="AV268" s="292"/>
      <c r="AW268" s="270"/>
      <c r="AX268" s="270"/>
      <c r="AY268" s="270"/>
      <c r="AZ268" s="165"/>
      <c r="BA268" s="270"/>
      <c r="BB268" s="270"/>
      <c r="BC268" s="270"/>
      <c r="BD268" s="270"/>
      <c r="BE268" s="270"/>
      <c r="BF268" s="270"/>
      <c r="BG268" s="270"/>
      <c r="BH268" s="270"/>
      <c r="BI268" s="270"/>
      <c r="BJ268" s="272"/>
      <c r="BK268" s="272"/>
      <c r="BL268" s="270"/>
      <c r="BM268" s="270"/>
      <c r="BN268" s="270"/>
      <c r="BO268" s="270"/>
      <c r="BP268" s="270"/>
      <c r="BQ268" s="270"/>
      <c r="BR268" s="270"/>
      <c r="BS268" s="270"/>
      <c r="BT268" s="163"/>
    </row>
    <row r="269" spans="6:77" ht="24" customHeight="1" x14ac:dyDescent="0.45">
      <c r="F269" s="786"/>
      <c r="G269" s="792" t="str" cm="1">
        <f t="array" aca="1" ref="G269" ca="1">IF(INDIRECT("分析依頼!$T"&amp;AA269)="","",INDIRECT("分析依頼!$T"&amp;AA269))</f>
        <v/>
      </c>
      <c r="H269" s="793"/>
      <c r="I269" s="793"/>
      <c r="J269" s="793"/>
      <c r="K269" s="793"/>
      <c r="L269" s="793"/>
      <c r="M269" s="794"/>
      <c r="N269" s="795" t="str" cm="1">
        <f t="array" aca="1" ref="N269" ca="1">IF(INDIRECT("分析依頼!$BF"&amp;AA269)="","",INDIRECT("分析依頼!$BF"&amp;AA269))</f>
        <v/>
      </c>
      <c r="O269" s="796"/>
      <c r="P269" s="795" t="str" cm="1">
        <f t="array" aca="1" ref="P269" ca="1">IF(INDIRECT("分析依頼!$AZ"&amp;AA269)="","",INDIRECT("分析依頼!$AZ"&amp;AA269))</f>
        <v/>
      </c>
      <c r="Q269" s="796"/>
      <c r="R269" s="797" t="str" cm="1">
        <f t="array" aca="1" ref="R269" ca="1">IF(INDIRECT("分析依頼!$AL"&amp;AA269)="","",INDIRECT("分析依頼!$AL"&amp;AA269))&amp;IF(INDIRECT("分析依頼!$AO"&amp;AA269)="","",INDIRECT("分析依頼!$AO"&amp;AA269))&amp;IF(INDIRECT("分析依頼!$AS"&amp;AA269)="","",INDIRECT("分析依頼!$AS"&amp;AA269))</f>
        <v/>
      </c>
      <c r="S269" s="797"/>
      <c r="T269" s="797"/>
      <c r="U269" s="797"/>
      <c r="V269" s="797"/>
      <c r="W269" s="797"/>
      <c r="X269" s="797"/>
      <c r="Y269" s="798"/>
      <c r="Z269" s="298"/>
      <c r="AA269" s="375">
        <f t="shared" si="3"/>
        <v>483</v>
      </c>
      <c r="AB269" s="300"/>
      <c r="AC269" s="300"/>
      <c r="AD269" s="294"/>
      <c r="AE269" s="294"/>
      <c r="AN269" s="271"/>
      <c r="AO269" s="271"/>
      <c r="AP269" s="271"/>
      <c r="AT269" s="292"/>
      <c r="AU269" s="292"/>
      <c r="AV269" s="292"/>
      <c r="AW269" s="270"/>
      <c r="AX269" s="270"/>
      <c r="AY269" s="270"/>
      <c r="BA269" s="270"/>
      <c r="BB269" s="270"/>
      <c r="BC269" s="270"/>
      <c r="BD269" s="270"/>
      <c r="BE269" s="270"/>
      <c r="BF269" s="270"/>
      <c r="BG269" s="270"/>
      <c r="BH269" s="270"/>
      <c r="BI269" s="270"/>
      <c r="BJ269" s="270"/>
      <c r="BK269" s="270"/>
      <c r="BL269" s="270"/>
      <c r="BM269" s="270"/>
      <c r="BN269" s="270"/>
      <c r="BO269" s="270"/>
      <c r="BP269" s="270"/>
      <c r="BQ269" s="270"/>
      <c r="BR269" s="270"/>
      <c r="BS269" s="270"/>
      <c r="BT269" s="163"/>
    </row>
    <row r="270" spans="6:77" ht="24" customHeight="1" x14ac:dyDescent="0.45">
      <c r="F270" s="763">
        <v>84</v>
      </c>
      <c r="G270" s="765" t="str" cm="1">
        <f t="array" aca="1" ref="G270" ca="1">IF(INDIRECT("分析依頼!$L"&amp;AA270)="","",INDIRECT("分析依頼!$L"&amp;AA270))</f>
        <v/>
      </c>
      <c r="H270" s="765"/>
      <c r="I270" s="765"/>
      <c r="J270" s="765"/>
      <c r="K270" s="765"/>
      <c r="L270" s="765"/>
      <c r="M270" s="765"/>
      <c r="N270" s="766" t="str" cm="1">
        <f t="array" aca="1" ref="N270" ca="1">IF(INDIRECT("分析依頼!$R"&amp;AA270)="","",INDIRECT("分析依頼!$R"&amp;AA270))</f>
        <v/>
      </c>
      <c r="O270" s="766"/>
      <c r="P270" s="767" t="str" cm="1">
        <f t="array" aca="1" ref="P270" ca="1">IF(INDIRECT("分析依頼!$AW"&amp;AA270)="","",INDIRECT("分析依頼!$AW"&amp;AA270))</f>
        <v/>
      </c>
      <c r="Q270" s="767"/>
      <c r="R270" s="768" t="str" cm="1">
        <f t="array" aca="1" ref="R270" ca="1">IF(INDIRECT("分析依頼!$AA"&amp;AA270)="","",INDIRECT("分析依頼!$AA"&amp;AA270))&amp;IF(INDIRECT("分析依頼!$AD"&amp;AA270)="","",INDIRECT("分析依頼!$AD"&amp;AA270))&amp;IF(INDIRECT("分析依頼!$AH"&amp;AA270)="","",INDIRECT("分析依頼!$AH"&amp;AA270))</f>
        <v/>
      </c>
      <c r="S270" s="768"/>
      <c r="T270" s="768"/>
      <c r="U270" s="768"/>
      <c r="V270" s="768"/>
      <c r="W270" s="768"/>
      <c r="X270" s="768"/>
      <c r="Y270" s="769"/>
      <c r="Z270" s="300"/>
      <c r="AA270" s="375">
        <f t="shared" si="3"/>
        <v>484</v>
      </c>
      <c r="AB270" s="271"/>
      <c r="AC270" s="271"/>
      <c r="AD270" s="271"/>
      <c r="AE270" s="271"/>
      <c r="AF270" s="271"/>
      <c r="AG270" s="271"/>
      <c r="AH270" s="271"/>
      <c r="AI270" s="271"/>
      <c r="AJ270" s="271"/>
      <c r="AK270" s="271"/>
      <c r="AL270" s="271"/>
      <c r="AM270" s="271"/>
      <c r="AN270" s="271"/>
      <c r="AO270" s="271"/>
      <c r="AP270" s="271"/>
      <c r="AQ270" s="271"/>
      <c r="AR270" s="271"/>
      <c r="AS270" s="271"/>
      <c r="AT270" s="292"/>
      <c r="AU270" s="292"/>
      <c r="AV270" s="292"/>
      <c r="AW270" s="270"/>
      <c r="AX270" s="270"/>
      <c r="AY270" s="270"/>
      <c r="AZ270" s="165"/>
      <c r="BA270" s="270"/>
      <c r="BB270" s="270"/>
      <c r="BC270" s="270"/>
      <c r="BD270" s="270"/>
      <c r="BE270" s="270"/>
      <c r="BF270" s="270"/>
      <c r="BG270" s="270"/>
      <c r="BH270" s="270"/>
      <c r="BI270" s="270"/>
      <c r="BJ270" s="272"/>
      <c r="BK270" s="272"/>
      <c r="BL270" s="270"/>
      <c r="BM270" s="270"/>
      <c r="BN270" s="270"/>
      <c r="BO270" s="270"/>
      <c r="BP270" s="270"/>
      <c r="BQ270" s="270"/>
      <c r="BR270" s="270"/>
      <c r="BS270" s="270"/>
      <c r="BT270" s="163"/>
    </row>
    <row r="271" spans="6:77" ht="24" customHeight="1" x14ac:dyDescent="0.45">
      <c r="F271" s="777"/>
      <c r="G271" s="778" t="str" cm="1">
        <f t="array" aca="1" ref="G271" ca="1">IF(INDIRECT("分析依頼!$T"&amp;AA271)="","",INDIRECT("分析依頼!$T"&amp;AA271))</f>
        <v/>
      </c>
      <c r="H271" s="779"/>
      <c r="I271" s="779"/>
      <c r="J271" s="779"/>
      <c r="K271" s="779"/>
      <c r="L271" s="779"/>
      <c r="M271" s="780"/>
      <c r="N271" s="781" t="str" cm="1">
        <f t="array" aca="1" ref="N271" ca="1">IF(INDIRECT("分析依頼!$BF"&amp;AA271)="","",INDIRECT("分析依頼!$BF"&amp;AA271))</f>
        <v/>
      </c>
      <c r="O271" s="782"/>
      <c r="P271" s="781" t="str" cm="1">
        <f t="array" aca="1" ref="P271" ca="1">IF(INDIRECT("分析依頼!$AZ"&amp;AA271)="","",INDIRECT("分析依頼!$AZ"&amp;AA271))</f>
        <v/>
      </c>
      <c r="Q271" s="782"/>
      <c r="R271" s="783" t="str" cm="1">
        <f t="array" aca="1" ref="R271" ca="1">IF(INDIRECT("分析依頼!$AL"&amp;AA271)="","",INDIRECT("分析依頼!$AL"&amp;AA271))&amp;IF(INDIRECT("分析依頼!$AO"&amp;AA271)="","",INDIRECT("分析依頼!$AO"&amp;AA271))&amp;IF(INDIRECT("分析依頼!$AS"&amp;AA271)="","",INDIRECT("分析依頼!$AS"&amp;AA271))</f>
        <v/>
      </c>
      <c r="S271" s="783"/>
      <c r="T271" s="783"/>
      <c r="U271" s="783"/>
      <c r="V271" s="783"/>
      <c r="W271" s="783"/>
      <c r="X271" s="783"/>
      <c r="Y271" s="784"/>
      <c r="Z271" s="300"/>
      <c r="AA271" s="375">
        <f t="shared" si="3"/>
        <v>484</v>
      </c>
      <c r="AB271" s="271"/>
      <c r="AC271" s="271"/>
      <c r="AD271" s="271"/>
      <c r="AE271" s="271"/>
      <c r="AF271" s="271"/>
      <c r="AG271" s="271"/>
      <c r="AH271" s="271"/>
      <c r="AI271" s="271"/>
      <c r="AJ271" s="271"/>
      <c r="AK271" s="271"/>
      <c r="AL271" s="271"/>
      <c r="AM271" s="271"/>
      <c r="AN271" s="271"/>
      <c r="AO271" s="271"/>
      <c r="AP271" s="271"/>
      <c r="AQ271" s="271"/>
      <c r="AR271" s="271"/>
      <c r="AS271" s="271"/>
      <c r="AT271" s="292"/>
      <c r="AU271" s="292"/>
      <c r="AV271" s="292"/>
      <c r="AW271" s="270"/>
      <c r="AX271" s="270"/>
      <c r="AY271" s="270"/>
      <c r="BA271" s="270"/>
      <c r="BB271" s="270"/>
      <c r="BC271" s="270"/>
      <c r="BD271" s="270"/>
      <c r="BE271" s="270"/>
      <c r="BF271" s="270"/>
      <c r="BG271" s="270"/>
      <c r="BH271" s="270"/>
      <c r="BI271" s="270"/>
      <c r="BJ271" s="270"/>
      <c r="BK271" s="270"/>
      <c r="BL271" s="270"/>
      <c r="BM271" s="270"/>
      <c r="BN271" s="270"/>
      <c r="BO271" s="270"/>
      <c r="BP271" s="270"/>
      <c r="BQ271" s="270"/>
      <c r="BR271" s="270"/>
      <c r="BS271" s="270"/>
      <c r="BT271" s="163"/>
    </row>
    <row r="272" spans="6:77" ht="24" customHeight="1" x14ac:dyDescent="0.45">
      <c r="F272" s="785">
        <v>85</v>
      </c>
      <c r="G272" s="787" t="str" cm="1">
        <f t="array" aca="1" ref="G272" ca="1">IF(INDIRECT("分析依頼!$L"&amp;AA272)="","",INDIRECT("分析依頼!$L"&amp;AA272))</f>
        <v/>
      </c>
      <c r="H272" s="787"/>
      <c r="I272" s="787"/>
      <c r="J272" s="787"/>
      <c r="K272" s="787"/>
      <c r="L272" s="787"/>
      <c r="M272" s="787"/>
      <c r="N272" s="788" t="str" cm="1">
        <f t="array" aca="1" ref="N272" ca="1">IF(INDIRECT("分析依頼!$R"&amp;AA272)="","",INDIRECT("分析依頼!$R"&amp;AA272))</f>
        <v/>
      </c>
      <c r="O272" s="788"/>
      <c r="P272" s="789" t="str" cm="1">
        <f t="array" aca="1" ref="P272" ca="1">IF(INDIRECT("分析依頼!$AW"&amp;AA272)="","",INDIRECT("分析依頼!$AW"&amp;AA272))</f>
        <v/>
      </c>
      <c r="Q272" s="789"/>
      <c r="R272" s="790" t="str" cm="1">
        <f t="array" aca="1" ref="R272" ca="1">IF(INDIRECT("分析依頼!$AA"&amp;AA272)="","",INDIRECT("分析依頼!$AA"&amp;AA272))&amp;IF(INDIRECT("分析依頼!$AD"&amp;AA272)="","",INDIRECT("分析依頼!$AD"&amp;AA272))&amp;IF(INDIRECT("分析依頼!$AH"&amp;AA272)="","",INDIRECT("分析依頼!$AH"&amp;AA272))</f>
        <v/>
      </c>
      <c r="S272" s="790"/>
      <c r="T272" s="790"/>
      <c r="U272" s="790"/>
      <c r="V272" s="790"/>
      <c r="W272" s="790"/>
      <c r="X272" s="790"/>
      <c r="Y272" s="791"/>
      <c r="Z272" s="305"/>
      <c r="AA272" s="375">
        <f t="shared" si="3"/>
        <v>485</v>
      </c>
      <c r="AB272" s="290"/>
      <c r="AC272" s="290"/>
      <c r="AD272" s="290"/>
      <c r="AE272" s="290"/>
      <c r="AF272" s="290"/>
      <c r="AG272" s="290"/>
      <c r="AH272" s="290"/>
      <c r="AI272" s="290"/>
      <c r="AJ272" s="291"/>
      <c r="AK272" s="291"/>
      <c r="AL272" s="292"/>
      <c r="AM272" s="292"/>
      <c r="AN272" s="293"/>
      <c r="AO272" s="293"/>
      <c r="AP272" s="293"/>
      <c r="AQ272" s="293"/>
      <c r="AR272" s="293"/>
      <c r="AS272" s="293"/>
      <c r="AT272" s="292"/>
      <c r="AU272" s="292"/>
      <c r="AV272" s="292"/>
      <c r="AW272" s="270"/>
      <c r="AX272" s="270"/>
      <c r="AY272" s="270"/>
      <c r="AZ272" s="165"/>
      <c r="BA272" s="270"/>
      <c r="BB272" s="270"/>
      <c r="BC272" s="270"/>
      <c r="BD272" s="270"/>
      <c r="BE272" s="270"/>
      <c r="BF272" s="270"/>
      <c r="BG272" s="270"/>
      <c r="BH272" s="270"/>
      <c r="BI272" s="270"/>
      <c r="BJ272" s="272"/>
      <c r="BK272" s="272"/>
      <c r="BL272" s="270"/>
      <c r="BM272" s="270"/>
      <c r="BN272" s="270"/>
      <c r="BO272" s="270"/>
      <c r="BP272" s="270"/>
      <c r="BQ272" s="270"/>
      <c r="BR272" s="270"/>
      <c r="BS272" s="270"/>
      <c r="BT272" s="163"/>
      <c r="BU272" s="886" t="s">
        <v>452</v>
      </c>
      <c r="BV272" s="489"/>
      <c r="BW272" s="489"/>
      <c r="BX272" s="489"/>
      <c r="BY272" s="489"/>
    </row>
    <row r="273" spans="6:77" ht="24" customHeight="1" x14ac:dyDescent="0.45">
      <c r="F273" s="786"/>
      <c r="G273" s="792" t="str" cm="1">
        <f t="array" aca="1" ref="G273" ca="1">IF(INDIRECT("分析依頼!$T"&amp;AA273)="","",INDIRECT("分析依頼!$T"&amp;AA273))</f>
        <v/>
      </c>
      <c r="H273" s="793"/>
      <c r="I273" s="793"/>
      <c r="J273" s="793"/>
      <c r="K273" s="793"/>
      <c r="L273" s="793"/>
      <c r="M273" s="794"/>
      <c r="N273" s="795" t="str" cm="1">
        <f t="array" aca="1" ref="N273" ca="1">IF(INDIRECT("分析依頼!$BF"&amp;AA273)="","",INDIRECT("分析依頼!$BF"&amp;AA273))</f>
        <v/>
      </c>
      <c r="O273" s="796"/>
      <c r="P273" s="795" t="str" cm="1">
        <f t="array" aca="1" ref="P273" ca="1">IF(INDIRECT("分析依頼!$AZ"&amp;AA273)="","",INDIRECT("分析依頼!$AZ"&amp;AA273))</f>
        <v/>
      </c>
      <c r="Q273" s="796"/>
      <c r="R273" s="797" t="str" cm="1">
        <f t="array" aca="1" ref="R273" ca="1">IF(INDIRECT("分析依頼!$AL"&amp;AA273)="","",INDIRECT("分析依頼!$AL"&amp;AA273))&amp;IF(INDIRECT("分析依頼!$AO"&amp;AA273)="","",INDIRECT("分析依頼!$AO"&amp;AA273))&amp;IF(INDIRECT("分析依頼!$AS"&amp;AA273)="","",INDIRECT("分析依頼!$AS"&amp;AA273))</f>
        <v/>
      </c>
      <c r="S273" s="797"/>
      <c r="T273" s="797"/>
      <c r="U273" s="797"/>
      <c r="V273" s="797"/>
      <c r="W273" s="797"/>
      <c r="X273" s="797"/>
      <c r="Y273" s="798"/>
      <c r="Z273" s="305"/>
      <c r="AA273" s="375">
        <f t="shared" si="3"/>
        <v>485</v>
      </c>
      <c r="AB273" s="292"/>
      <c r="AC273" s="292"/>
      <c r="AD273" s="292"/>
      <c r="AE273" s="292"/>
      <c r="AF273" s="292"/>
      <c r="AG273" s="292"/>
      <c r="AH273" s="292"/>
      <c r="AI273" s="292"/>
      <c r="AJ273" s="292"/>
      <c r="AK273" s="292"/>
      <c r="AL273" s="292"/>
      <c r="AM273" s="292"/>
      <c r="AN273" s="293"/>
      <c r="AO273" s="293"/>
      <c r="AP273" s="293"/>
      <c r="AQ273" s="293"/>
      <c r="AR273" s="293"/>
      <c r="AS273" s="293"/>
      <c r="AT273" s="292"/>
      <c r="AU273" s="292"/>
      <c r="AV273" s="292"/>
      <c r="AW273" s="270"/>
      <c r="AX273" s="270"/>
      <c r="AY273" s="270"/>
      <c r="BA273" s="270"/>
      <c r="BB273" s="270"/>
      <c r="BC273" s="270"/>
      <c r="BD273" s="270"/>
      <c r="BE273" s="270"/>
      <c r="BF273" s="270"/>
      <c r="BG273" s="270"/>
      <c r="BH273" s="270"/>
      <c r="BI273" s="270"/>
      <c r="BJ273" s="270"/>
      <c r="BK273" s="270"/>
      <c r="BL273" s="270"/>
      <c r="BM273" s="270"/>
      <c r="BN273" s="270"/>
      <c r="BO273" s="270"/>
      <c r="BP273" s="270"/>
      <c r="BQ273" s="270"/>
      <c r="BR273" s="270"/>
      <c r="BS273" s="270"/>
      <c r="BT273" s="163"/>
      <c r="BU273" s="489"/>
      <c r="BV273" s="489"/>
      <c r="BW273" s="489"/>
      <c r="BX273" s="489"/>
      <c r="BY273" s="489"/>
    </row>
    <row r="274" spans="6:77" ht="24" customHeight="1" x14ac:dyDescent="0.45">
      <c r="F274" s="763">
        <v>86</v>
      </c>
      <c r="G274" s="765" t="str" cm="1">
        <f t="array" aca="1" ref="G274" ca="1">IF(INDIRECT("分析依頼!$L"&amp;AA274)="","",INDIRECT("分析依頼!$L"&amp;AA274))</f>
        <v/>
      </c>
      <c r="H274" s="765"/>
      <c r="I274" s="765"/>
      <c r="J274" s="765"/>
      <c r="K274" s="765"/>
      <c r="L274" s="765"/>
      <c r="M274" s="765"/>
      <c r="N274" s="766" t="str" cm="1">
        <f t="array" aca="1" ref="N274" ca="1">IF(INDIRECT("分析依頼!$R"&amp;AA274)="","",INDIRECT("分析依頼!$R"&amp;AA274))</f>
        <v/>
      </c>
      <c r="O274" s="766"/>
      <c r="P274" s="767" t="str" cm="1">
        <f t="array" aca="1" ref="P274" ca="1">IF(INDIRECT("分析依頼!$AW"&amp;AA274)="","",INDIRECT("分析依頼!$AW"&amp;AA274))</f>
        <v/>
      </c>
      <c r="Q274" s="767"/>
      <c r="R274" s="768" t="str" cm="1">
        <f t="array" aca="1" ref="R274" ca="1">IF(INDIRECT("分析依頼!$AA"&amp;AA274)="","",INDIRECT("分析依頼!$AA"&amp;AA274))&amp;IF(INDIRECT("分析依頼!$AD"&amp;AA274)="","",INDIRECT("分析依頼!$AD"&amp;AA274))&amp;IF(INDIRECT("分析依頼!$AH"&amp;AA274)="","",INDIRECT("分析依頼!$AH"&amp;AA274))</f>
        <v/>
      </c>
      <c r="S274" s="768"/>
      <c r="T274" s="768"/>
      <c r="U274" s="768"/>
      <c r="V274" s="768"/>
      <c r="W274" s="768"/>
      <c r="X274" s="768"/>
      <c r="Y274" s="769"/>
      <c r="Z274" s="289"/>
      <c r="AA274" s="375">
        <f t="shared" si="3"/>
        <v>486</v>
      </c>
      <c r="AB274" s="290"/>
      <c r="AC274" s="290"/>
      <c r="AD274" s="290"/>
      <c r="AE274" s="290"/>
      <c r="AF274" s="290"/>
      <c r="AG274" s="290"/>
      <c r="AH274" s="290"/>
      <c r="AI274" s="290"/>
      <c r="AJ274" s="291"/>
      <c r="AK274" s="291"/>
      <c r="AL274" s="292"/>
      <c r="AM274" s="292"/>
      <c r="AN274" s="293"/>
      <c r="AO274" s="293"/>
      <c r="AP274" s="293"/>
      <c r="AQ274" s="293"/>
      <c r="AR274" s="293"/>
      <c r="AS274" s="293"/>
      <c r="AU274" s="292"/>
      <c r="AV274" s="292"/>
      <c r="AW274" s="270"/>
      <c r="AX274" s="270"/>
      <c r="AY274" s="270"/>
      <c r="AZ274" s="165"/>
      <c r="BA274" s="270"/>
      <c r="BB274" s="270"/>
      <c r="BC274" s="270"/>
      <c r="BD274" s="270"/>
      <c r="BE274" s="270"/>
      <c r="BF274" s="270"/>
      <c r="BG274" s="270"/>
      <c r="BH274" s="270"/>
      <c r="BI274" s="270"/>
      <c r="BJ274" s="272"/>
      <c r="BK274" s="272"/>
      <c r="BL274" s="270"/>
      <c r="BM274" s="270"/>
      <c r="BN274" s="270"/>
      <c r="BO274" s="270"/>
      <c r="BP274" s="270"/>
      <c r="BQ274" s="270"/>
      <c r="BR274" s="270"/>
      <c r="BS274" s="270"/>
      <c r="BT274" s="163"/>
      <c r="BU274" s="489"/>
      <c r="BV274" s="489"/>
      <c r="BW274" s="489"/>
      <c r="BX274" s="489"/>
      <c r="BY274" s="489"/>
    </row>
    <row r="275" spans="6:77" ht="24" customHeight="1" x14ac:dyDescent="0.45">
      <c r="F275" s="777"/>
      <c r="G275" s="778" t="str" cm="1">
        <f t="array" aca="1" ref="G275" ca="1">IF(INDIRECT("分析依頼!$T"&amp;AA275)="","",INDIRECT("分析依頼!$T"&amp;AA275))</f>
        <v/>
      </c>
      <c r="H275" s="779"/>
      <c r="I275" s="779"/>
      <c r="J275" s="779"/>
      <c r="K275" s="779"/>
      <c r="L275" s="779"/>
      <c r="M275" s="780"/>
      <c r="N275" s="781" t="str" cm="1">
        <f t="array" aca="1" ref="N275" ca="1">IF(INDIRECT("分析依頼!$BF"&amp;AA275)="","",INDIRECT("分析依頼!$BF"&amp;AA275))</f>
        <v/>
      </c>
      <c r="O275" s="782"/>
      <c r="P275" s="781" t="str" cm="1">
        <f t="array" aca="1" ref="P275" ca="1">IF(INDIRECT("分析依頼!$AZ"&amp;AA275)="","",INDIRECT("分析依頼!$AZ"&amp;AA275))</f>
        <v/>
      </c>
      <c r="Q275" s="782"/>
      <c r="R275" s="783" t="str" cm="1">
        <f t="array" aca="1" ref="R275" ca="1">IF(INDIRECT("分析依頼!$AL"&amp;AA275)="","",INDIRECT("分析依頼!$AL"&amp;AA275))&amp;IF(INDIRECT("分析依頼!$AO"&amp;AA275)="","",INDIRECT("分析依頼!$AO"&amp;AA275))&amp;IF(INDIRECT("分析依頼!$AS"&amp;AA275)="","",INDIRECT("分析依頼!$AS"&amp;AA275))</f>
        <v/>
      </c>
      <c r="S275" s="783"/>
      <c r="T275" s="783"/>
      <c r="U275" s="783"/>
      <c r="V275" s="783"/>
      <c r="W275" s="783"/>
      <c r="X275" s="783"/>
      <c r="Y275" s="784"/>
      <c r="Z275" s="289"/>
      <c r="AA275" s="375">
        <f t="shared" si="3"/>
        <v>486</v>
      </c>
      <c r="AB275" s="292"/>
      <c r="AC275" s="292"/>
      <c r="AD275" s="292"/>
      <c r="AE275" s="292"/>
      <c r="AF275" s="292"/>
      <c r="AG275" s="292"/>
      <c r="AH275" s="292"/>
      <c r="AI275" s="292"/>
      <c r="AJ275" s="292"/>
      <c r="AK275" s="292"/>
      <c r="AL275" s="292"/>
      <c r="AM275" s="292"/>
      <c r="AN275" s="293"/>
      <c r="AO275" s="293"/>
      <c r="AP275" s="293"/>
      <c r="AQ275" s="293"/>
      <c r="AR275" s="293"/>
      <c r="AS275" s="293"/>
      <c r="AU275" s="292"/>
      <c r="AV275" s="292"/>
      <c r="AW275" s="270"/>
      <c r="AX275" s="270"/>
      <c r="AY275" s="270"/>
      <c r="BA275" s="270"/>
      <c r="BB275" s="270"/>
      <c r="BC275" s="270"/>
      <c r="BD275" s="270"/>
      <c r="BE275" s="270"/>
      <c r="BF275" s="270"/>
      <c r="BG275" s="270"/>
      <c r="BH275" s="270"/>
      <c r="BI275" s="270"/>
      <c r="BJ275" s="270"/>
      <c r="BK275" s="270"/>
      <c r="BL275" s="270"/>
      <c r="BM275" s="270"/>
      <c r="BN275" s="270"/>
      <c r="BO275" s="270"/>
      <c r="BP275" s="270"/>
      <c r="BQ275" s="270"/>
      <c r="BR275" s="270"/>
      <c r="BS275" s="270"/>
      <c r="BT275" s="163"/>
    </row>
    <row r="276" spans="6:77" ht="24" customHeight="1" x14ac:dyDescent="0.45">
      <c r="F276" s="785">
        <v>87</v>
      </c>
      <c r="G276" s="787" t="str" cm="1">
        <f t="array" aca="1" ref="G276" ca="1">IF(INDIRECT("分析依頼!$L"&amp;AA276)="","",INDIRECT("分析依頼!$L"&amp;AA276))</f>
        <v/>
      </c>
      <c r="H276" s="787"/>
      <c r="I276" s="787"/>
      <c r="J276" s="787"/>
      <c r="K276" s="787"/>
      <c r="L276" s="787"/>
      <c r="M276" s="787"/>
      <c r="N276" s="788" t="str" cm="1">
        <f t="array" aca="1" ref="N276" ca="1">IF(INDIRECT("分析依頼!$R"&amp;AA276)="","",INDIRECT("分析依頼!$R"&amp;AA276))</f>
        <v/>
      </c>
      <c r="O276" s="788"/>
      <c r="P276" s="789" t="str" cm="1">
        <f t="array" aca="1" ref="P276" ca="1">IF(INDIRECT("分析依頼!$AW"&amp;AA276)="","",INDIRECT("分析依頼!$AW"&amp;AA276))</f>
        <v/>
      </c>
      <c r="Q276" s="789"/>
      <c r="R276" s="790" t="str" cm="1">
        <f t="array" aca="1" ref="R276" ca="1">IF(INDIRECT("分析依頼!$AA"&amp;AA276)="","",INDIRECT("分析依頼!$AA"&amp;AA276))&amp;IF(INDIRECT("分析依頼!$AD"&amp;AA276)="","",INDIRECT("分析依頼!$AD"&amp;AA276))&amp;IF(INDIRECT("分析依頼!$AH"&amp;AA276)="","",INDIRECT("分析依頼!$AH"&amp;AA276))</f>
        <v/>
      </c>
      <c r="S276" s="790"/>
      <c r="T276" s="790"/>
      <c r="U276" s="790"/>
      <c r="V276" s="790"/>
      <c r="W276" s="790"/>
      <c r="X276" s="790"/>
      <c r="Y276" s="791"/>
      <c r="Z276" s="289"/>
      <c r="AA276" s="375">
        <f t="shared" si="3"/>
        <v>487</v>
      </c>
      <c r="AB276" s="290"/>
      <c r="AC276" s="290"/>
      <c r="AD276" s="290"/>
      <c r="AE276" s="290"/>
      <c r="AF276" s="290"/>
      <c r="AG276" s="290"/>
      <c r="AH276" s="290"/>
      <c r="AI276" s="290"/>
      <c r="AJ276" s="291"/>
      <c r="AK276" s="291"/>
      <c r="AL276" s="292"/>
      <c r="AM276" s="292"/>
      <c r="AN276" s="293"/>
      <c r="AO276" s="293"/>
      <c r="AP276" s="293"/>
      <c r="AQ276" s="293"/>
      <c r="AR276" s="293"/>
      <c r="AS276" s="293"/>
      <c r="AV276" s="294"/>
      <c r="BF276" s="270"/>
      <c r="BG276" s="270"/>
      <c r="BH276" s="270"/>
      <c r="BI276" s="270"/>
      <c r="BJ276" s="272"/>
      <c r="BK276" s="272"/>
      <c r="BL276" s="270"/>
      <c r="BM276" s="270"/>
      <c r="BN276" s="270"/>
      <c r="BO276" s="270"/>
      <c r="BP276" s="270"/>
      <c r="BQ276" s="270"/>
      <c r="BR276" s="270"/>
      <c r="BS276" s="270"/>
      <c r="BT276" s="163"/>
    </row>
    <row r="277" spans="6:77" ht="24" customHeight="1" x14ac:dyDescent="0.45">
      <c r="F277" s="786"/>
      <c r="G277" s="792" t="str" cm="1">
        <f t="array" aca="1" ref="G277" ca="1">IF(INDIRECT("分析依頼!$T"&amp;AA277)="","",INDIRECT("分析依頼!$T"&amp;AA277))</f>
        <v/>
      </c>
      <c r="H277" s="793"/>
      <c r="I277" s="793"/>
      <c r="J277" s="793"/>
      <c r="K277" s="793"/>
      <c r="L277" s="793"/>
      <c r="M277" s="794"/>
      <c r="N277" s="795" t="str" cm="1">
        <f t="array" aca="1" ref="N277" ca="1">IF(INDIRECT("分析依頼!$BF"&amp;AA277)="","",INDIRECT("分析依頼!$BF"&amp;AA277))</f>
        <v/>
      </c>
      <c r="O277" s="796"/>
      <c r="P277" s="795" t="str" cm="1">
        <f t="array" aca="1" ref="P277" ca="1">IF(INDIRECT("分析依頼!$AZ"&amp;AA277)="","",INDIRECT("分析依頼!$AZ"&amp;AA277))</f>
        <v/>
      </c>
      <c r="Q277" s="796"/>
      <c r="R277" s="797" t="str" cm="1">
        <f t="array" aca="1" ref="R277" ca="1">IF(INDIRECT("分析依頼!$AL"&amp;AA277)="","",INDIRECT("分析依頼!$AL"&amp;AA277))&amp;IF(INDIRECT("分析依頼!$AO"&amp;AA277)="","",INDIRECT("分析依頼!$AO"&amp;AA277))&amp;IF(INDIRECT("分析依頼!$AS"&amp;AA277)="","",INDIRECT("分析依頼!$AS"&amp;AA277))</f>
        <v/>
      </c>
      <c r="S277" s="797"/>
      <c r="T277" s="797"/>
      <c r="U277" s="797"/>
      <c r="V277" s="797"/>
      <c r="W277" s="797"/>
      <c r="X277" s="797"/>
      <c r="Y277" s="798"/>
      <c r="Z277" s="289"/>
      <c r="AA277" s="375">
        <f t="shared" si="3"/>
        <v>487</v>
      </c>
      <c r="AB277" s="292"/>
      <c r="AC277" s="292"/>
      <c r="AD277" s="292"/>
      <c r="AE277" s="292"/>
      <c r="AF277" s="292"/>
      <c r="AG277" s="292"/>
      <c r="AH277" s="292"/>
      <c r="AI277" s="292"/>
      <c r="AJ277" s="292"/>
      <c r="AK277" s="292"/>
      <c r="AL277" s="292"/>
      <c r="AM277" s="292"/>
      <c r="AN277" s="293"/>
      <c r="AO277" s="293"/>
      <c r="AP277" s="293"/>
      <c r="AQ277" s="293"/>
      <c r="AR277" s="293"/>
      <c r="AS277" s="293"/>
      <c r="AV277" s="294"/>
      <c r="BF277" s="270"/>
      <c r="BG277" s="270"/>
      <c r="BH277" s="270"/>
      <c r="BI277" s="270"/>
      <c r="BJ277" s="270"/>
      <c r="BK277" s="270"/>
      <c r="BL277" s="270"/>
      <c r="BM277" s="270"/>
      <c r="BN277" s="270"/>
      <c r="BO277" s="270"/>
      <c r="BP277" s="270"/>
      <c r="BQ277" s="270"/>
      <c r="BR277" s="270"/>
      <c r="BS277" s="270"/>
      <c r="BT277" s="163"/>
    </row>
    <row r="278" spans="6:77" ht="24" customHeight="1" x14ac:dyDescent="0.45">
      <c r="F278" s="763">
        <v>88</v>
      </c>
      <c r="G278" s="765" t="str" cm="1">
        <f t="array" aca="1" ref="G278" ca="1">IF(INDIRECT("分析依頼!$L"&amp;AA278)="","",INDIRECT("分析依頼!$L"&amp;AA278))</f>
        <v/>
      </c>
      <c r="H278" s="765"/>
      <c r="I278" s="765"/>
      <c r="J278" s="765"/>
      <c r="K278" s="765"/>
      <c r="L278" s="765"/>
      <c r="M278" s="765"/>
      <c r="N278" s="766" t="str" cm="1">
        <f t="array" aca="1" ref="N278" ca="1">IF(INDIRECT("分析依頼!$R"&amp;AA278)="","",INDIRECT("分析依頼!$R"&amp;AA278))</f>
        <v/>
      </c>
      <c r="O278" s="766"/>
      <c r="P278" s="767" t="str" cm="1">
        <f t="array" aca="1" ref="P278" ca="1">IF(INDIRECT("分析依頼!$AW"&amp;AA278)="","",INDIRECT("分析依頼!$AW"&amp;AA278))</f>
        <v/>
      </c>
      <c r="Q278" s="767"/>
      <c r="R278" s="768" t="str" cm="1">
        <f t="array" aca="1" ref="R278" ca="1">IF(INDIRECT("分析依頼!$AA"&amp;AA278)="","",INDIRECT("分析依頼!$AA"&amp;AA278))&amp;IF(INDIRECT("分析依頼!$AD"&amp;AA278)="","",INDIRECT("分析依頼!$AD"&amp;AA278))&amp;IF(INDIRECT("分析依頼!$AH"&amp;AA278)="","",INDIRECT("分析依頼!$AH"&amp;AA278))</f>
        <v/>
      </c>
      <c r="S278" s="768"/>
      <c r="T278" s="768"/>
      <c r="U278" s="768"/>
      <c r="V278" s="768"/>
      <c r="W278" s="768"/>
      <c r="X278" s="768"/>
      <c r="Y278" s="769"/>
      <c r="Z278" s="289"/>
      <c r="AA278" s="375">
        <f t="shared" si="3"/>
        <v>488</v>
      </c>
      <c r="AB278" s="290"/>
      <c r="AC278" s="290"/>
      <c r="AD278" s="290"/>
      <c r="AE278" s="290"/>
      <c r="AF278" s="290"/>
      <c r="AG278" s="290"/>
      <c r="AH278" s="290"/>
      <c r="AI278" s="290"/>
      <c r="AJ278" s="291"/>
      <c r="AK278" s="291"/>
      <c r="AL278" s="292"/>
      <c r="AM278" s="292"/>
      <c r="AN278" s="293"/>
      <c r="AO278" s="293"/>
      <c r="AP278" s="293"/>
      <c r="AQ278" s="293"/>
      <c r="AR278" s="293"/>
      <c r="AS278" s="293"/>
      <c r="AV278" s="294"/>
      <c r="BF278" s="270"/>
    </row>
    <row r="279" spans="6:77" ht="24" customHeight="1" x14ac:dyDescent="0.45">
      <c r="F279" s="777"/>
      <c r="G279" s="778" t="str" cm="1">
        <f t="array" aca="1" ref="G279" ca="1">IF(INDIRECT("分析依頼!$T"&amp;AA279)="","",INDIRECT("分析依頼!$T"&amp;AA279))</f>
        <v/>
      </c>
      <c r="H279" s="779"/>
      <c r="I279" s="779"/>
      <c r="J279" s="779"/>
      <c r="K279" s="779"/>
      <c r="L279" s="779"/>
      <c r="M279" s="780"/>
      <c r="N279" s="781" t="str" cm="1">
        <f t="array" aca="1" ref="N279" ca="1">IF(INDIRECT("分析依頼!$BF"&amp;AA279)="","",INDIRECT("分析依頼!$BF"&amp;AA279))</f>
        <v/>
      </c>
      <c r="O279" s="782"/>
      <c r="P279" s="781" t="str" cm="1">
        <f t="array" aca="1" ref="P279" ca="1">IF(INDIRECT("分析依頼!$AZ"&amp;AA279)="","",INDIRECT("分析依頼!$AZ"&amp;AA279))</f>
        <v/>
      </c>
      <c r="Q279" s="782"/>
      <c r="R279" s="783" t="str" cm="1">
        <f t="array" aca="1" ref="R279" ca="1">IF(INDIRECT("分析依頼!$AL"&amp;AA279)="","",INDIRECT("分析依頼!$AL"&amp;AA279))&amp;IF(INDIRECT("分析依頼!$AO"&amp;AA279)="","",INDIRECT("分析依頼!$AO"&amp;AA279))&amp;IF(INDIRECT("分析依頼!$AS"&amp;AA279)="","",INDIRECT("分析依頼!$AS"&amp;AA279))</f>
        <v/>
      </c>
      <c r="S279" s="783"/>
      <c r="T279" s="783"/>
      <c r="U279" s="783"/>
      <c r="V279" s="783"/>
      <c r="W279" s="783"/>
      <c r="X279" s="783"/>
      <c r="Y279" s="784"/>
      <c r="Z279" s="289"/>
      <c r="AA279" s="375">
        <f t="shared" si="3"/>
        <v>488</v>
      </c>
      <c r="AB279" s="292"/>
      <c r="AC279" s="292"/>
      <c r="AD279" s="292"/>
      <c r="AE279" s="292"/>
      <c r="AF279" s="292"/>
      <c r="AG279" s="292"/>
      <c r="AH279" s="292"/>
      <c r="AI279" s="292"/>
      <c r="AJ279" s="292"/>
      <c r="AK279" s="292"/>
      <c r="AL279" s="292"/>
      <c r="AM279" s="292"/>
      <c r="AN279" s="293"/>
      <c r="AO279" s="293"/>
      <c r="AP279" s="293"/>
      <c r="AQ279" s="293"/>
      <c r="AR279" s="293"/>
      <c r="AS279" s="293"/>
      <c r="AV279" s="294"/>
      <c r="BF279" s="270"/>
    </row>
    <row r="280" spans="6:77" ht="24" customHeight="1" x14ac:dyDescent="0.45">
      <c r="F280" s="785">
        <v>89</v>
      </c>
      <c r="G280" s="787" t="str" cm="1">
        <f t="array" aca="1" ref="G280" ca="1">IF(INDIRECT("分析依頼!$L"&amp;AA280)="","",INDIRECT("分析依頼!$L"&amp;AA280))</f>
        <v/>
      </c>
      <c r="H280" s="787"/>
      <c r="I280" s="787"/>
      <c r="J280" s="787"/>
      <c r="K280" s="787"/>
      <c r="L280" s="787"/>
      <c r="M280" s="787"/>
      <c r="N280" s="788" t="str" cm="1">
        <f t="array" aca="1" ref="N280" ca="1">IF(INDIRECT("分析依頼!$R"&amp;AA280)="","",INDIRECT("分析依頼!$R"&amp;AA280))</f>
        <v/>
      </c>
      <c r="O280" s="788"/>
      <c r="P280" s="789" t="str" cm="1">
        <f t="array" aca="1" ref="P280" ca="1">IF(INDIRECT("分析依頼!$AW"&amp;AA280)="","",INDIRECT("分析依頼!$AW"&amp;AA280))</f>
        <v/>
      </c>
      <c r="Q280" s="789"/>
      <c r="R280" s="790" t="str" cm="1">
        <f t="array" aca="1" ref="R280" ca="1">IF(INDIRECT("分析依頼!$AA"&amp;AA280)="","",INDIRECT("分析依頼!$AA"&amp;AA280))&amp;IF(INDIRECT("分析依頼!$AD"&amp;AA280)="","",INDIRECT("分析依頼!$AD"&amp;AA280))&amp;IF(INDIRECT("分析依頼!$AH"&amp;AA280)="","",INDIRECT("分析依頼!$AH"&amp;AA280))</f>
        <v/>
      </c>
      <c r="S280" s="790"/>
      <c r="T280" s="790"/>
      <c r="U280" s="790"/>
      <c r="V280" s="790"/>
      <c r="W280" s="790"/>
      <c r="X280" s="790"/>
      <c r="Y280" s="791"/>
      <c r="Z280" s="289"/>
      <c r="AA280" s="375">
        <f t="shared" si="3"/>
        <v>489</v>
      </c>
      <c r="AB280" s="290"/>
      <c r="AC280" s="290"/>
      <c r="AD280" s="290"/>
      <c r="AE280" s="290"/>
      <c r="AF280" s="290"/>
      <c r="AG280" s="290"/>
      <c r="AH280" s="290"/>
      <c r="AI280" s="290"/>
      <c r="AJ280" s="291"/>
      <c r="AK280" s="291"/>
      <c r="AL280" s="292"/>
      <c r="AM280" s="292"/>
      <c r="AN280" s="293"/>
      <c r="AO280" s="293"/>
      <c r="AP280" s="293"/>
      <c r="AQ280" s="293"/>
      <c r="AR280" s="293"/>
      <c r="AS280" s="293"/>
      <c r="AV280" s="294"/>
      <c r="BF280" s="270"/>
    </row>
    <row r="281" spans="6:77" ht="24" customHeight="1" x14ac:dyDescent="0.45">
      <c r="F281" s="786"/>
      <c r="G281" s="792" t="str" cm="1">
        <f t="array" aca="1" ref="G281" ca="1">IF(INDIRECT("分析依頼!$T"&amp;AA281)="","",INDIRECT("分析依頼!$T"&amp;AA281))</f>
        <v/>
      </c>
      <c r="H281" s="793"/>
      <c r="I281" s="793"/>
      <c r="J281" s="793"/>
      <c r="K281" s="793"/>
      <c r="L281" s="793"/>
      <c r="M281" s="794"/>
      <c r="N281" s="795" t="str" cm="1">
        <f t="array" aca="1" ref="N281" ca="1">IF(INDIRECT("分析依頼!$BF"&amp;AA281)="","",INDIRECT("分析依頼!$BF"&amp;AA281))</f>
        <v/>
      </c>
      <c r="O281" s="796"/>
      <c r="P281" s="795" t="str" cm="1">
        <f t="array" aca="1" ref="P281" ca="1">IF(INDIRECT("分析依頼!$AZ"&amp;AA281)="","",INDIRECT("分析依頼!$AZ"&amp;AA281))</f>
        <v/>
      </c>
      <c r="Q281" s="796"/>
      <c r="R281" s="797" t="str" cm="1">
        <f t="array" aca="1" ref="R281" ca="1">IF(INDIRECT("分析依頼!$AL"&amp;AA281)="","",INDIRECT("分析依頼!$AL"&amp;AA281))&amp;IF(INDIRECT("分析依頼!$AO"&amp;AA281)="","",INDIRECT("分析依頼!$AO"&amp;AA281))&amp;IF(INDIRECT("分析依頼!$AS"&amp;AA281)="","",INDIRECT("分析依頼!$AS"&amp;AA281))</f>
        <v/>
      </c>
      <c r="S281" s="797"/>
      <c r="T281" s="797"/>
      <c r="U281" s="797"/>
      <c r="V281" s="797"/>
      <c r="W281" s="797"/>
      <c r="X281" s="797"/>
      <c r="Y281" s="798"/>
      <c r="Z281" s="289"/>
      <c r="AA281" s="375">
        <f t="shared" si="3"/>
        <v>489</v>
      </c>
      <c r="AB281" s="292"/>
      <c r="AC281" s="292"/>
      <c r="AD281" s="292"/>
      <c r="AE281" s="292"/>
      <c r="AF281" s="292"/>
      <c r="AG281" s="292"/>
      <c r="AH281" s="292"/>
      <c r="AI281" s="292"/>
      <c r="AJ281" s="292"/>
      <c r="AK281" s="292"/>
      <c r="AL281" s="292"/>
      <c r="AM281" s="292"/>
      <c r="AN281" s="293"/>
      <c r="AO281" s="293"/>
      <c r="AP281" s="293"/>
      <c r="AQ281" s="293"/>
      <c r="AR281" s="293"/>
      <c r="AS281" s="293"/>
      <c r="AV281" s="294"/>
      <c r="BF281" s="270"/>
    </row>
    <row r="282" spans="6:77" ht="24" customHeight="1" x14ac:dyDescent="0.45">
      <c r="F282" s="763">
        <v>90</v>
      </c>
      <c r="G282" s="765" t="str" cm="1">
        <f t="array" aca="1" ref="G282" ca="1">IF(INDIRECT("分析依頼!$L"&amp;AA282)="","",INDIRECT("分析依頼!$L"&amp;AA282))</f>
        <v/>
      </c>
      <c r="H282" s="765"/>
      <c r="I282" s="765"/>
      <c r="J282" s="765"/>
      <c r="K282" s="765"/>
      <c r="L282" s="765"/>
      <c r="M282" s="765"/>
      <c r="N282" s="766" t="str" cm="1">
        <f t="array" aca="1" ref="N282" ca="1">IF(INDIRECT("分析依頼!$R"&amp;AA282)="","",INDIRECT("分析依頼!$R"&amp;AA282))</f>
        <v/>
      </c>
      <c r="O282" s="766"/>
      <c r="P282" s="767" t="str" cm="1">
        <f t="array" aca="1" ref="P282" ca="1">IF(INDIRECT("分析依頼!$AW"&amp;AA282)="","",INDIRECT("分析依頼!$AW"&amp;AA282))</f>
        <v/>
      </c>
      <c r="Q282" s="767"/>
      <c r="R282" s="768" t="str" cm="1">
        <f t="array" aca="1" ref="R282" ca="1">IF(INDIRECT("分析依頼!$AA"&amp;AA282)="","",INDIRECT("分析依頼!$AA"&amp;AA282))&amp;IF(INDIRECT("分析依頼!$AD"&amp;AA282)="","",INDIRECT("分析依頼!$AD"&amp;AA282))&amp;IF(INDIRECT("分析依頼!$AH"&amp;AA282)="","",INDIRECT("分析依頼!$AH"&amp;AA282))</f>
        <v/>
      </c>
      <c r="S282" s="768"/>
      <c r="T282" s="768"/>
      <c r="U282" s="768"/>
      <c r="V282" s="768"/>
      <c r="W282" s="768"/>
      <c r="X282" s="768"/>
      <c r="Y282" s="769"/>
      <c r="Z282" s="289"/>
      <c r="AA282" s="375">
        <f t="shared" si="3"/>
        <v>490</v>
      </c>
      <c r="AB282" s="290"/>
      <c r="AC282" s="290"/>
      <c r="AD282" s="290"/>
      <c r="AE282" s="290"/>
      <c r="AF282" s="290"/>
      <c r="AG282" s="290"/>
      <c r="AH282" s="290"/>
      <c r="AI282" s="290"/>
      <c r="AJ282" s="291"/>
      <c r="AK282" s="291"/>
      <c r="AL282" s="292"/>
      <c r="AM282" s="292"/>
      <c r="AN282" s="293"/>
      <c r="AO282" s="293"/>
      <c r="AP282" s="293"/>
      <c r="AQ282" s="293"/>
      <c r="AR282" s="293"/>
      <c r="AS282" s="293"/>
      <c r="AV282" s="294"/>
      <c r="BF282" s="270"/>
    </row>
    <row r="283" spans="6:77" ht="24" customHeight="1" x14ac:dyDescent="0.45">
      <c r="F283" s="777"/>
      <c r="G283" s="778" t="str" cm="1">
        <f t="array" aca="1" ref="G283" ca="1">IF(INDIRECT("分析依頼!$T"&amp;AA283)="","",INDIRECT("分析依頼!$T"&amp;AA283))</f>
        <v/>
      </c>
      <c r="H283" s="779"/>
      <c r="I283" s="779"/>
      <c r="J283" s="779"/>
      <c r="K283" s="779"/>
      <c r="L283" s="779"/>
      <c r="M283" s="780"/>
      <c r="N283" s="781" t="str" cm="1">
        <f t="array" aca="1" ref="N283" ca="1">IF(INDIRECT("分析依頼!$BF"&amp;AA283)="","",INDIRECT("分析依頼!$BF"&amp;AA283))</f>
        <v/>
      </c>
      <c r="O283" s="782"/>
      <c r="P283" s="781" t="str" cm="1">
        <f t="array" aca="1" ref="P283" ca="1">IF(INDIRECT("分析依頼!$AZ"&amp;AA283)="","",INDIRECT("分析依頼!$AZ"&amp;AA283))</f>
        <v/>
      </c>
      <c r="Q283" s="782"/>
      <c r="R283" s="783" t="str" cm="1">
        <f t="array" aca="1" ref="R283" ca="1">IF(INDIRECT("分析依頼!$AL"&amp;AA283)="","",INDIRECT("分析依頼!$AL"&amp;AA283))&amp;IF(INDIRECT("分析依頼!$AO"&amp;AA283)="","",INDIRECT("分析依頼!$AO"&amp;AA283))&amp;IF(INDIRECT("分析依頼!$AS"&amp;AA283)="","",INDIRECT("分析依頼!$AS"&amp;AA283))</f>
        <v/>
      </c>
      <c r="S283" s="783"/>
      <c r="T283" s="783"/>
      <c r="U283" s="783"/>
      <c r="V283" s="783"/>
      <c r="W283" s="783"/>
      <c r="X283" s="783"/>
      <c r="Y283" s="784"/>
      <c r="Z283" s="289"/>
      <c r="AA283" s="375">
        <f t="shared" si="3"/>
        <v>490</v>
      </c>
      <c r="AB283" s="292"/>
      <c r="AC283" s="292"/>
      <c r="AD283" s="292"/>
      <c r="AE283" s="292"/>
      <c r="AF283" s="292"/>
      <c r="AG283" s="292"/>
      <c r="AH283" s="292"/>
      <c r="AI283" s="292"/>
      <c r="AJ283" s="292"/>
      <c r="AK283" s="292"/>
      <c r="AL283" s="292"/>
      <c r="AM283" s="292"/>
      <c r="AN283" s="293"/>
      <c r="AO283" s="293"/>
      <c r="AP283" s="293"/>
      <c r="AQ283" s="293"/>
      <c r="AR283" s="293"/>
      <c r="AS283" s="293"/>
      <c r="AV283" s="294"/>
      <c r="BF283" s="270"/>
    </row>
    <row r="284" spans="6:77" ht="24" customHeight="1" x14ac:dyDescent="0.45">
      <c r="F284" s="785">
        <v>91</v>
      </c>
      <c r="G284" s="787" t="str" cm="1">
        <f t="array" aca="1" ref="G284" ca="1">IF(INDIRECT("分析依頼!$L"&amp;AA284)="","",INDIRECT("分析依頼!$L"&amp;AA284))</f>
        <v/>
      </c>
      <c r="H284" s="787"/>
      <c r="I284" s="787"/>
      <c r="J284" s="787"/>
      <c r="K284" s="787"/>
      <c r="L284" s="787"/>
      <c r="M284" s="787"/>
      <c r="N284" s="788" t="str" cm="1">
        <f t="array" aca="1" ref="N284" ca="1">IF(INDIRECT("分析依頼!$R"&amp;AA284)="","",INDIRECT("分析依頼!$R"&amp;AA284))</f>
        <v/>
      </c>
      <c r="O284" s="788"/>
      <c r="P284" s="789" t="str" cm="1">
        <f t="array" aca="1" ref="P284" ca="1">IF(INDIRECT("分析依頼!$AW"&amp;AA284)="","",INDIRECT("分析依頼!$AW"&amp;AA284))</f>
        <v/>
      </c>
      <c r="Q284" s="789"/>
      <c r="R284" s="790" t="str" cm="1">
        <f t="array" aca="1" ref="R284" ca="1">IF(INDIRECT("分析依頼!$AA"&amp;AA284)="","",INDIRECT("分析依頼!$AA"&amp;AA284))&amp;IF(INDIRECT("分析依頼!$AD"&amp;AA284)="","",INDIRECT("分析依頼!$AD"&amp;AA284))&amp;IF(INDIRECT("分析依頼!$AH"&amp;AA284)="","",INDIRECT("分析依頼!$AH"&amp;AA284))</f>
        <v/>
      </c>
      <c r="S284" s="790"/>
      <c r="T284" s="790"/>
      <c r="U284" s="790"/>
      <c r="V284" s="790"/>
      <c r="W284" s="790"/>
      <c r="X284" s="790"/>
      <c r="Y284" s="791"/>
      <c r="Z284" s="289"/>
      <c r="AA284" s="375">
        <f t="shared" si="3"/>
        <v>491</v>
      </c>
      <c r="AB284" s="290"/>
      <c r="AC284" s="290"/>
      <c r="AD284" s="290"/>
      <c r="AE284" s="290"/>
      <c r="AF284" s="290"/>
      <c r="AG284" s="290"/>
      <c r="AH284" s="290"/>
      <c r="AI284" s="290"/>
      <c r="AJ284" s="291"/>
      <c r="AK284" s="291"/>
      <c r="AL284" s="292"/>
      <c r="AM284" s="292"/>
      <c r="AN284" s="293"/>
      <c r="AO284" s="293"/>
      <c r="AP284" s="293"/>
      <c r="AQ284" s="293"/>
      <c r="AR284" s="293"/>
      <c r="AS284" s="293"/>
      <c r="AV284" s="294"/>
      <c r="BF284" s="270"/>
    </row>
    <row r="285" spans="6:77" ht="24" customHeight="1" x14ac:dyDescent="0.45">
      <c r="F285" s="786"/>
      <c r="G285" s="792" t="str" cm="1">
        <f t="array" aca="1" ref="G285" ca="1">IF(INDIRECT("分析依頼!$T"&amp;AA285)="","",INDIRECT("分析依頼!$T"&amp;AA285))</f>
        <v/>
      </c>
      <c r="H285" s="793"/>
      <c r="I285" s="793"/>
      <c r="J285" s="793"/>
      <c r="K285" s="793"/>
      <c r="L285" s="793"/>
      <c r="M285" s="794"/>
      <c r="N285" s="795" t="str" cm="1">
        <f t="array" aca="1" ref="N285" ca="1">IF(INDIRECT("分析依頼!$BF"&amp;AA285)="","",INDIRECT("分析依頼!$BF"&amp;AA285))</f>
        <v/>
      </c>
      <c r="O285" s="796"/>
      <c r="P285" s="795" t="str" cm="1">
        <f t="array" aca="1" ref="P285" ca="1">IF(INDIRECT("分析依頼!$AZ"&amp;AA285)="","",INDIRECT("分析依頼!$AZ"&amp;AA285))</f>
        <v/>
      </c>
      <c r="Q285" s="796"/>
      <c r="R285" s="797" t="str" cm="1">
        <f t="array" aca="1" ref="R285" ca="1">IF(INDIRECT("分析依頼!$AL"&amp;AA285)="","",INDIRECT("分析依頼!$AL"&amp;AA285))&amp;IF(INDIRECT("分析依頼!$AO"&amp;AA285)="","",INDIRECT("分析依頼!$AO"&amp;AA285))&amp;IF(INDIRECT("分析依頼!$AS"&amp;AA285)="","",INDIRECT("分析依頼!$AS"&amp;AA285))</f>
        <v/>
      </c>
      <c r="S285" s="797"/>
      <c r="T285" s="797"/>
      <c r="U285" s="797"/>
      <c r="V285" s="797"/>
      <c r="W285" s="797"/>
      <c r="X285" s="797"/>
      <c r="Y285" s="798"/>
      <c r="Z285" s="289"/>
      <c r="AA285" s="375">
        <f t="shared" si="3"/>
        <v>491</v>
      </c>
      <c r="AB285" s="292"/>
      <c r="AC285" s="292"/>
      <c r="AD285" s="292"/>
      <c r="AE285" s="292"/>
      <c r="AF285" s="292"/>
      <c r="AG285" s="292"/>
      <c r="AH285" s="292"/>
      <c r="AI285" s="292"/>
      <c r="AJ285" s="292"/>
      <c r="AK285" s="292"/>
      <c r="AL285" s="292"/>
      <c r="AM285" s="292"/>
      <c r="AN285" s="293"/>
      <c r="AO285" s="293"/>
      <c r="AP285" s="293"/>
      <c r="AQ285" s="293"/>
      <c r="AR285" s="293"/>
      <c r="AS285" s="293"/>
      <c r="AV285" s="294"/>
      <c r="BF285" s="270"/>
    </row>
    <row r="286" spans="6:77" ht="24" customHeight="1" x14ac:dyDescent="0.45">
      <c r="F286" s="763">
        <v>92</v>
      </c>
      <c r="G286" s="765" t="str" cm="1">
        <f t="array" aca="1" ref="G286" ca="1">IF(INDIRECT("分析依頼!$L"&amp;AA286)="","",INDIRECT("分析依頼!$L"&amp;AA286))</f>
        <v/>
      </c>
      <c r="H286" s="765"/>
      <c r="I286" s="765"/>
      <c r="J286" s="765"/>
      <c r="K286" s="765"/>
      <c r="L286" s="765"/>
      <c r="M286" s="765"/>
      <c r="N286" s="766" t="str" cm="1">
        <f t="array" aca="1" ref="N286" ca="1">IF(INDIRECT("分析依頼!$R"&amp;AA286)="","",INDIRECT("分析依頼!$R"&amp;AA286))</f>
        <v/>
      </c>
      <c r="O286" s="766"/>
      <c r="P286" s="767" t="str" cm="1">
        <f t="array" aca="1" ref="P286" ca="1">IF(INDIRECT("分析依頼!$AW"&amp;AA286)="","",INDIRECT("分析依頼!$AW"&amp;AA286))</f>
        <v/>
      </c>
      <c r="Q286" s="767"/>
      <c r="R286" s="768" t="str" cm="1">
        <f t="array" aca="1" ref="R286" ca="1">IF(INDIRECT("分析依頼!$AA"&amp;AA286)="","",INDIRECT("分析依頼!$AA"&amp;AA286))&amp;IF(INDIRECT("分析依頼!$AD"&amp;AA286)="","",INDIRECT("分析依頼!$AD"&amp;AA286))&amp;IF(INDIRECT("分析依頼!$AH"&amp;AA286)="","",INDIRECT("分析依頼!$AH"&amp;AA286))</f>
        <v/>
      </c>
      <c r="S286" s="768"/>
      <c r="T286" s="768"/>
      <c r="U286" s="768"/>
      <c r="V286" s="768"/>
      <c r="W286" s="768"/>
      <c r="X286" s="768"/>
      <c r="Y286" s="769"/>
      <c r="Z286" s="289"/>
      <c r="AA286" s="375">
        <f t="shared" si="3"/>
        <v>492</v>
      </c>
      <c r="AB286" s="290"/>
      <c r="AC286" s="290"/>
      <c r="AD286" s="290"/>
      <c r="AE286" s="290"/>
      <c r="AF286" s="290"/>
      <c r="AG286" s="290"/>
      <c r="AH286" s="290"/>
      <c r="AI286" s="290"/>
      <c r="AJ286" s="291"/>
      <c r="AK286" s="291"/>
      <c r="AL286" s="292"/>
      <c r="AM286" s="292"/>
      <c r="AN286" s="293"/>
      <c r="AO286" s="293"/>
      <c r="AP286" s="293"/>
      <c r="AQ286" s="293"/>
      <c r="AR286" s="293"/>
      <c r="AS286" s="293"/>
      <c r="AV286" s="294"/>
      <c r="BF286" s="270"/>
    </row>
    <row r="287" spans="6:77" ht="24" customHeight="1" x14ac:dyDescent="0.45">
      <c r="F287" s="777"/>
      <c r="G287" s="778" t="str" cm="1">
        <f t="array" aca="1" ref="G287" ca="1">IF(INDIRECT("分析依頼!$T"&amp;AA287)="","",INDIRECT("分析依頼!$T"&amp;AA287))</f>
        <v/>
      </c>
      <c r="H287" s="779"/>
      <c r="I287" s="779"/>
      <c r="J287" s="779"/>
      <c r="K287" s="779"/>
      <c r="L287" s="779"/>
      <c r="M287" s="780"/>
      <c r="N287" s="781" t="str" cm="1">
        <f t="array" aca="1" ref="N287" ca="1">IF(INDIRECT("分析依頼!$BF"&amp;AA287)="","",INDIRECT("分析依頼!$BF"&amp;AA287))</f>
        <v/>
      </c>
      <c r="O287" s="782"/>
      <c r="P287" s="781" t="str" cm="1">
        <f t="array" aca="1" ref="P287" ca="1">IF(INDIRECT("分析依頼!$AZ"&amp;AA287)="","",INDIRECT("分析依頼!$AZ"&amp;AA287))</f>
        <v/>
      </c>
      <c r="Q287" s="782"/>
      <c r="R287" s="783" t="str" cm="1">
        <f t="array" aca="1" ref="R287" ca="1">IF(INDIRECT("分析依頼!$AL"&amp;AA287)="","",INDIRECT("分析依頼!$AL"&amp;AA287))&amp;IF(INDIRECT("分析依頼!$AO"&amp;AA287)="","",INDIRECT("分析依頼!$AO"&amp;AA287))&amp;IF(INDIRECT("分析依頼!$AS"&amp;AA287)="","",INDIRECT("分析依頼!$AS"&amp;AA287))</f>
        <v/>
      </c>
      <c r="S287" s="783"/>
      <c r="T287" s="783"/>
      <c r="U287" s="783"/>
      <c r="V287" s="783"/>
      <c r="W287" s="783"/>
      <c r="X287" s="783"/>
      <c r="Y287" s="784"/>
      <c r="Z287" s="289"/>
      <c r="AA287" s="375">
        <f t="shared" si="3"/>
        <v>492</v>
      </c>
      <c r="AB287" s="292"/>
      <c r="AC287" s="292"/>
      <c r="AD287" s="292"/>
      <c r="AE287" s="292"/>
      <c r="AF287" s="292"/>
      <c r="AG287" s="292"/>
      <c r="AH287" s="292"/>
      <c r="AI287" s="292"/>
      <c r="AJ287" s="292"/>
      <c r="AK287" s="292"/>
      <c r="AL287" s="292"/>
      <c r="AM287" s="292"/>
      <c r="AN287" s="293"/>
      <c r="AO287" s="293"/>
      <c r="AP287" s="293"/>
      <c r="AQ287" s="293"/>
      <c r="AR287" s="293"/>
      <c r="AS287" s="293"/>
      <c r="AV287" s="294"/>
      <c r="BF287" s="270"/>
    </row>
    <row r="288" spans="6:77" ht="24" customHeight="1" x14ac:dyDescent="0.45">
      <c r="F288" s="785">
        <v>93</v>
      </c>
      <c r="G288" s="787" t="str" cm="1">
        <f t="array" aca="1" ref="G288" ca="1">IF(INDIRECT("分析依頼!$L"&amp;AA288)="","",INDIRECT("分析依頼!$L"&amp;AA288))</f>
        <v/>
      </c>
      <c r="H288" s="787"/>
      <c r="I288" s="787"/>
      <c r="J288" s="787"/>
      <c r="K288" s="787"/>
      <c r="L288" s="787"/>
      <c r="M288" s="787"/>
      <c r="N288" s="788" t="str" cm="1">
        <f t="array" aca="1" ref="N288" ca="1">IF(INDIRECT("分析依頼!$R"&amp;AA288)="","",INDIRECT("分析依頼!$R"&amp;AA288))</f>
        <v/>
      </c>
      <c r="O288" s="788"/>
      <c r="P288" s="789" t="str" cm="1">
        <f t="array" aca="1" ref="P288" ca="1">IF(INDIRECT("分析依頼!$AW"&amp;AA288)="","",INDIRECT("分析依頼!$AW"&amp;AA288))</f>
        <v/>
      </c>
      <c r="Q288" s="789"/>
      <c r="R288" s="790" t="str" cm="1">
        <f t="array" aca="1" ref="R288" ca="1">IF(INDIRECT("分析依頼!$AA"&amp;AA288)="","",INDIRECT("分析依頼!$AA"&amp;AA288))&amp;IF(INDIRECT("分析依頼!$AD"&amp;AA288)="","",INDIRECT("分析依頼!$AD"&amp;AA288))&amp;IF(INDIRECT("分析依頼!$AH"&amp;AA288)="","",INDIRECT("分析依頼!$AH"&amp;AA288))</f>
        <v/>
      </c>
      <c r="S288" s="790"/>
      <c r="T288" s="790"/>
      <c r="U288" s="790"/>
      <c r="V288" s="790"/>
      <c r="W288" s="790"/>
      <c r="X288" s="790"/>
      <c r="Y288" s="791"/>
      <c r="Z288" s="289"/>
      <c r="AA288" s="375">
        <f t="shared" si="3"/>
        <v>493</v>
      </c>
      <c r="AB288" s="290"/>
      <c r="AC288" s="290"/>
      <c r="AD288" s="290"/>
      <c r="AE288" s="290"/>
      <c r="AF288" s="290"/>
      <c r="AG288" s="290"/>
      <c r="AH288" s="290"/>
      <c r="AI288" s="290"/>
      <c r="AJ288" s="291"/>
      <c r="AK288" s="291"/>
      <c r="AL288" s="292"/>
      <c r="AM288" s="292"/>
      <c r="AN288" s="293"/>
      <c r="AO288" s="293"/>
      <c r="AP288" s="293"/>
      <c r="AQ288" s="293"/>
      <c r="AR288" s="293"/>
      <c r="AS288" s="293"/>
      <c r="AV288" s="294"/>
      <c r="BF288" s="270"/>
    </row>
    <row r="289" spans="1:61" ht="24" customHeight="1" x14ac:dyDescent="0.45">
      <c r="F289" s="786"/>
      <c r="G289" s="792" t="str" cm="1">
        <f t="array" aca="1" ref="G289" ca="1">IF(INDIRECT("分析依頼!$T"&amp;AA289)="","",INDIRECT("分析依頼!$T"&amp;AA289))</f>
        <v/>
      </c>
      <c r="H289" s="793"/>
      <c r="I289" s="793"/>
      <c r="J289" s="793"/>
      <c r="K289" s="793"/>
      <c r="L289" s="793"/>
      <c r="M289" s="794"/>
      <c r="N289" s="795" t="str" cm="1">
        <f t="array" aca="1" ref="N289" ca="1">IF(INDIRECT("分析依頼!$BF"&amp;AA289)="","",INDIRECT("分析依頼!$BF"&amp;AA289))</f>
        <v/>
      </c>
      <c r="O289" s="796"/>
      <c r="P289" s="795" t="str" cm="1">
        <f t="array" aca="1" ref="P289" ca="1">IF(INDIRECT("分析依頼!$AZ"&amp;AA289)="","",INDIRECT("分析依頼!$AZ"&amp;AA289))</f>
        <v/>
      </c>
      <c r="Q289" s="796"/>
      <c r="R289" s="797" t="str" cm="1">
        <f t="array" aca="1" ref="R289" ca="1">IF(INDIRECT("分析依頼!$AL"&amp;AA289)="","",INDIRECT("分析依頼!$AL"&amp;AA289))&amp;IF(INDIRECT("分析依頼!$AO"&amp;AA289)="","",INDIRECT("分析依頼!$AO"&amp;AA289))&amp;IF(INDIRECT("分析依頼!$AS"&amp;AA289)="","",INDIRECT("分析依頼!$AS"&amp;AA289))</f>
        <v/>
      </c>
      <c r="S289" s="797"/>
      <c r="T289" s="797"/>
      <c r="U289" s="797"/>
      <c r="V289" s="797"/>
      <c r="W289" s="797"/>
      <c r="X289" s="797"/>
      <c r="Y289" s="798"/>
      <c r="Z289" s="289"/>
      <c r="AA289" s="375">
        <f t="shared" si="3"/>
        <v>493</v>
      </c>
      <c r="AB289" s="292"/>
      <c r="AC289" s="292"/>
      <c r="AD289" s="292"/>
      <c r="AE289" s="292"/>
      <c r="AF289" s="292"/>
      <c r="AG289" s="292"/>
      <c r="AH289" s="292"/>
      <c r="AI289" s="292"/>
      <c r="AJ289" s="292"/>
      <c r="AK289" s="292"/>
      <c r="AL289" s="292"/>
      <c r="AM289" s="292"/>
      <c r="AN289" s="293"/>
      <c r="AO289" s="293"/>
      <c r="AP289" s="293"/>
      <c r="AQ289" s="293"/>
      <c r="AR289" s="293"/>
      <c r="AS289" s="293"/>
      <c r="AV289" s="294"/>
      <c r="BF289" s="270"/>
    </row>
    <row r="290" spans="1:61" ht="24" customHeight="1" x14ac:dyDescent="0.45">
      <c r="F290" s="763">
        <v>94</v>
      </c>
      <c r="G290" s="765" t="str" cm="1">
        <f t="array" aca="1" ref="G290" ca="1">IF(INDIRECT("分析依頼!$L"&amp;AA290)="","",INDIRECT("分析依頼!$L"&amp;AA290))</f>
        <v/>
      </c>
      <c r="H290" s="765"/>
      <c r="I290" s="765"/>
      <c r="J290" s="765"/>
      <c r="K290" s="765"/>
      <c r="L290" s="765"/>
      <c r="M290" s="765"/>
      <c r="N290" s="766" t="str" cm="1">
        <f t="array" aca="1" ref="N290" ca="1">IF(INDIRECT("分析依頼!$R"&amp;AA290)="","",INDIRECT("分析依頼!$R"&amp;AA290))</f>
        <v/>
      </c>
      <c r="O290" s="766"/>
      <c r="P290" s="767" t="str" cm="1">
        <f t="array" aca="1" ref="P290" ca="1">IF(INDIRECT("分析依頼!$AW"&amp;AA290)="","",INDIRECT("分析依頼!$AW"&amp;AA290))</f>
        <v/>
      </c>
      <c r="Q290" s="767"/>
      <c r="R290" s="768" t="str" cm="1">
        <f t="array" aca="1" ref="R290" ca="1">IF(INDIRECT("分析依頼!$AA"&amp;AA290)="","",INDIRECT("分析依頼!$AA"&amp;AA290))&amp;IF(INDIRECT("分析依頼!$AD"&amp;AA290)="","",INDIRECT("分析依頼!$AD"&amp;AA290))&amp;IF(INDIRECT("分析依頼!$AH"&amp;AA290)="","",INDIRECT("分析依頼!$AH"&amp;AA290))</f>
        <v/>
      </c>
      <c r="S290" s="768"/>
      <c r="T290" s="768"/>
      <c r="U290" s="768"/>
      <c r="V290" s="768"/>
      <c r="W290" s="768"/>
      <c r="X290" s="768"/>
      <c r="Y290" s="769"/>
      <c r="Z290" s="289"/>
      <c r="AA290" s="375">
        <f t="shared" si="3"/>
        <v>494</v>
      </c>
      <c r="AB290" s="290"/>
      <c r="AC290" s="290"/>
      <c r="AD290" s="290"/>
      <c r="AE290" s="290"/>
      <c r="AF290" s="290"/>
      <c r="AG290" s="290"/>
      <c r="AH290" s="290"/>
      <c r="AI290" s="290"/>
      <c r="AJ290" s="291"/>
      <c r="AK290" s="291"/>
      <c r="AL290" s="292"/>
      <c r="AM290" s="292"/>
      <c r="AN290" s="293"/>
      <c r="AO290" s="293"/>
      <c r="AP290" s="293"/>
      <c r="AQ290" s="293"/>
      <c r="AR290" s="293"/>
      <c r="AS290" s="293"/>
      <c r="AV290" s="294"/>
      <c r="BF290" s="165"/>
    </row>
    <row r="291" spans="1:61" ht="24" customHeight="1" x14ac:dyDescent="0.45">
      <c r="F291" s="777"/>
      <c r="G291" s="778" t="str" cm="1">
        <f t="array" aca="1" ref="G291" ca="1">IF(INDIRECT("分析依頼!$T"&amp;AA291)="","",INDIRECT("分析依頼!$T"&amp;AA291))</f>
        <v/>
      </c>
      <c r="H291" s="779"/>
      <c r="I291" s="779"/>
      <c r="J291" s="779"/>
      <c r="K291" s="779"/>
      <c r="L291" s="779"/>
      <c r="M291" s="780"/>
      <c r="N291" s="781" t="str" cm="1">
        <f t="array" aca="1" ref="N291" ca="1">IF(INDIRECT("分析依頼!$BF"&amp;AA291)="","",INDIRECT("分析依頼!$BF"&amp;AA291))</f>
        <v/>
      </c>
      <c r="O291" s="782"/>
      <c r="P291" s="781" t="str" cm="1">
        <f t="array" aca="1" ref="P291" ca="1">IF(INDIRECT("分析依頼!$AZ"&amp;AA291)="","",INDIRECT("分析依頼!$AZ"&amp;AA291))</f>
        <v/>
      </c>
      <c r="Q291" s="782"/>
      <c r="R291" s="783" t="str" cm="1">
        <f t="array" aca="1" ref="R291" ca="1">IF(INDIRECT("分析依頼!$AL"&amp;AA291)="","",INDIRECT("分析依頼!$AL"&amp;AA291))&amp;IF(INDIRECT("分析依頼!$AO"&amp;AA291)="","",INDIRECT("分析依頼!$AO"&amp;AA291))&amp;IF(INDIRECT("分析依頼!$AS"&amp;AA291)="","",INDIRECT("分析依頼!$AS"&amp;AA291))</f>
        <v/>
      </c>
      <c r="S291" s="783"/>
      <c r="T291" s="783"/>
      <c r="U291" s="783"/>
      <c r="V291" s="783"/>
      <c r="W291" s="783"/>
      <c r="X291" s="783"/>
      <c r="Y291" s="784"/>
      <c r="Z291" s="289"/>
      <c r="AA291" s="375">
        <f t="shared" si="3"/>
        <v>494</v>
      </c>
      <c r="AB291" s="292"/>
      <c r="AC291" s="292"/>
      <c r="AD291" s="292"/>
      <c r="AE291" s="292"/>
      <c r="AF291" s="292"/>
      <c r="AG291" s="292"/>
      <c r="AH291" s="292"/>
      <c r="AI291" s="292"/>
      <c r="AJ291" s="292"/>
      <c r="AK291" s="292"/>
      <c r="AL291" s="292"/>
      <c r="AM291" s="292"/>
      <c r="AN291" s="293"/>
      <c r="AO291" s="293"/>
      <c r="AP291" s="293"/>
      <c r="AQ291" s="293"/>
      <c r="AR291" s="293"/>
      <c r="AS291" s="293"/>
      <c r="AV291" s="294"/>
    </row>
    <row r="292" spans="1:61" ht="24" customHeight="1" x14ac:dyDescent="0.45">
      <c r="F292" s="785">
        <v>95</v>
      </c>
      <c r="G292" s="787" t="str" cm="1">
        <f t="array" aca="1" ref="G292" ca="1">IF(INDIRECT("分析依頼!$L"&amp;AA292)="","",INDIRECT("分析依頼!$L"&amp;AA292))</f>
        <v/>
      </c>
      <c r="H292" s="787"/>
      <c r="I292" s="787"/>
      <c r="J292" s="787"/>
      <c r="K292" s="787"/>
      <c r="L292" s="787"/>
      <c r="M292" s="787"/>
      <c r="N292" s="788" t="str" cm="1">
        <f t="array" aca="1" ref="N292" ca="1">IF(INDIRECT("分析依頼!$R"&amp;AA292)="","",INDIRECT("分析依頼!$R"&amp;AA292))</f>
        <v/>
      </c>
      <c r="O292" s="788"/>
      <c r="P292" s="789" t="str" cm="1">
        <f t="array" aca="1" ref="P292" ca="1">IF(INDIRECT("分析依頼!$AW"&amp;AA292)="","",INDIRECT("分析依頼!$AW"&amp;AA292))</f>
        <v/>
      </c>
      <c r="Q292" s="789"/>
      <c r="R292" s="790" t="str" cm="1">
        <f t="array" aca="1" ref="R292" ca="1">IF(INDIRECT("分析依頼!$AA"&amp;AA292)="","",INDIRECT("分析依頼!$AA"&amp;AA292))&amp;IF(INDIRECT("分析依頼!$AD"&amp;AA292)="","",INDIRECT("分析依頼!$AD"&amp;AA292))&amp;IF(INDIRECT("分析依頼!$AH"&amp;AA292)="","",INDIRECT("分析依頼!$AH"&amp;AA292))</f>
        <v/>
      </c>
      <c r="S292" s="790"/>
      <c r="T292" s="790"/>
      <c r="U292" s="790"/>
      <c r="V292" s="790"/>
      <c r="W292" s="790"/>
      <c r="X292" s="790"/>
      <c r="Y292" s="791"/>
      <c r="Z292" s="289"/>
      <c r="AA292" s="375">
        <f t="shared" si="3"/>
        <v>495</v>
      </c>
      <c r="AB292" s="290"/>
      <c r="AC292" s="290"/>
      <c r="AD292" s="290"/>
      <c r="AE292" s="290"/>
      <c r="AF292" s="290"/>
      <c r="AG292" s="290"/>
      <c r="AH292" s="290"/>
      <c r="AI292" s="290"/>
      <c r="AJ292" s="291"/>
      <c r="AK292" s="291"/>
      <c r="AL292" s="292"/>
      <c r="AM292" s="292"/>
      <c r="AN292" s="293"/>
      <c r="AO292" s="293"/>
      <c r="AP292" s="293"/>
      <c r="AQ292" s="293"/>
      <c r="AR292" s="293"/>
      <c r="AS292" s="293"/>
      <c r="AV292" s="294"/>
      <c r="BF292" s="165"/>
    </row>
    <row r="293" spans="1:61" ht="24" customHeight="1" x14ac:dyDescent="0.45">
      <c r="F293" s="786"/>
      <c r="G293" s="792" t="str" cm="1">
        <f t="array" aca="1" ref="G293" ca="1">IF(INDIRECT("分析依頼!$T"&amp;AA293)="","",INDIRECT("分析依頼!$T"&amp;AA293))</f>
        <v/>
      </c>
      <c r="H293" s="793"/>
      <c r="I293" s="793"/>
      <c r="J293" s="793"/>
      <c r="K293" s="793"/>
      <c r="L293" s="793"/>
      <c r="M293" s="794"/>
      <c r="N293" s="795" t="str" cm="1">
        <f t="array" aca="1" ref="N293" ca="1">IF(INDIRECT("分析依頼!$BF"&amp;AA293)="","",INDIRECT("分析依頼!$BF"&amp;AA293))</f>
        <v/>
      </c>
      <c r="O293" s="796"/>
      <c r="P293" s="795" t="str" cm="1">
        <f t="array" aca="1" ref="P293" ca="1">IF(INDIRECT("分析依頼!$AZ"&amp;AA293)="","",INDIRECT("分析依頼!$AZ"&amp;AA293))</f>
        <v/>
      </c>
      <c r="Q293" s="796"/>
      <c r="R293" s="797" t="str" cm="1">
        <f t="array" aca="1" ref="R293" ca="1">IF(INDIRECT("分析依頼!$AL"&amp;AA293)="","",INDIRECT("分析依頼!$AL"&amp;AA293))&amp;IF(INDIRECT("分析依頼!$AO"&amp;AA293)="","",INDIRECT("分析依頼!$AO"&amp;AA293))&amp;IF(INDIRECT("分析依頼!$AS"&amp;AA293)="","",INDIRECT("分析依頼!$AS"&amp;AA293))</f>
        <v/>
      </c>
      <c r="S293" s="797"/>
      <c r="T293" s="797"/>
      <c r="U293" s="797"/>
      <c r="V293" s="797"/>
      <c r="W293" s="797"/>
      <c r="X293" s="797"/>
      <c r="Y293" s="798"/>
      <c r="Z293" s="289"/>
      <c r="AA293" s="375">
        <f t="shared" si="3"/>
        <v>495</v>
      </c>
      <c r="AB293" s="292"/>
      <c r="AC293" s="292"/>
      <c r="AD293" s="292"/>
      <c r="AE293" s="292"/>
      <c r="AF293" s="292"/>
      <c r="AG293" s="292"/>
      <c r="AH293" s="292"/>
      <c r="AI293" s="292"/>
      <c r="AJ293" s="292"/>
      <c r="AK293" s="292"/>
      <c r="AL293" s="292"/>
      <c r="AM293" s="292"/>
      <c r="AN293" s="293"/>
      <c r="AO293" s="293"/>
      <c r="AP293" s="293"/>
      <c r="AQ293" s="293"/>
      <c r="AR293" s="293"/>
      <c r="AS293" s="293"/>
      <c r="AV293" s="294"/>
    </row>
    <row r="294" spans="1:61" ht="24" customHeight="1" x14ac:dyDescent="0.45">
      <c r="F294" s="763">
        <v>96</v>
      </c>
      <c r="G294" s="765" t="str" cm="1">
        <f t="array" aca="1" ref="G294" ca="1">IF(INDIRECT("分析依頼!$L"&amp;AA294)="","",INDIRECT("分析依頼!$L"&amp;AA294))</f>
        <v/>
      </c>
      <c r="H294" s="765"/>
      <c r="I294" s="765"/>
      <c r="J294" s="765"/>
      <c r="K294" s="765"/>
      <c r="L294" s="765"/>
      <c r="M294" s="765"/>
      <c r="N294" s="766" t="str" cm="1">
        <f t="array" aca="1" ref="N294" ca="1">IF(INDIRECT("分析依頼!$R"&amp;AA294)="","",INDIRECT("分析依頼!$R"&amp;AA294))</f>
        <v/>
      </c>
      <c r="O294" s="766"/>
      <c r="P294" s="767" t="str" cm="1">
        <f t="array" aca="1" ref="P294" ca="1">IF(INDIRECT("分析依頼!$AW"&amp;AA294)="","",INDIRECT("分析依頼!$AW"&amp;AA294))</f>
        <v/>
      </c>
      <c r="Q294" s="767"/>
      <c r="R294" s="768" t="str" cm="1">
        <f t="array" aca="1" ref="R294" ca="1">IF(INDIRECT("分析依頼!$AA"&amp;AA294)="","",INDIRECT("分析依頼!$AA"&amp;AA294))&amp;IF(INDIRECT("分析依頼!$AD"&amp;AA294)="","",INDIRECT("分析依頼!$AD"&amp;AA294))&amp;IF(INDIRECT("分析依頼!$AH"&amp;AA294)="","",INDIRECT("分析依頼!$AH"&amp;AA294))</f>
        <v/>
      </c>
      <c r="S294" s="768"/>
      <c r="T294" s="768"/>
      <c r="U294" s="768"/>
      <c r="V294" s="768"/>
      <c r="W294" s="768"/>
      <c r="X294" s="768"/>
      <c r="Y294" s="769"/>
      <c r="Z294" s="289"/>
      <c r="AA294" s="375">
        <f t="shared" si="3"/>
        <v>496</v>
      </c>
      <c r="AB294" s="290"/>
      <c r="AC294" s="290"/>
      <c r="AD294" s="290"/>
      <c r="AE294" s="290"/>
      <c r="AF294" s="290"/>
      <c r="AG294" s="290"/>
      <c r="AH294" s="290"/>
      <c r="AI294" s="290"/>
      <c r="AJ294" s="291"/>
      <c r="AK294" s="291"/>
      <c r="AL294" s="292"/>
      <c r="AM294" s="292"/>
      <c r="AN294" s="293"/>
      <c r="AO294" s="293"/>
      <c r="AP294" s="293"/>
      <c r="AQ294" s="293"/>
      <c r="AR294" s="293"/>
      <c r="AS294" s="293"/>
      <c r="AV294" s="294"/>
      <c r="BF294" s="165"/>
    </row>
    <row r="295" spans="1:61" ht="24" customHeight="1" thickBot="1" x14ac:dyDescent="0.5">
      <c r="F295" s="764"/>
      <c r="G295" s="770" t="str" cm="1">
        <f t="array" aca="1" ref="G295" ca="1">IF(INDIRECT("分析依頼!$T"&amp;AA295)="","",INDIRECT("分析依頼!$T"&amp;AA295))</f>
        <v/>
      </c>
      <c r="H295" s="771"/>
      <c r="I295" s="771"/>
      <c r="J295" s="771"/>
      <c r="K295" s="771"/>
      <c r="L295" s="771"/>
      <c r="M295" s="772"/>
      <c r="N295" s="773" t="str" cm="1">
        <f t="array" aca="1" ref="N295" ca="1">IF(INDIRECT("分析依頼!$BF"&amp;AA295)="","",INDIRECT("分析依頼!$BF"&amp;AA295))</f>
        <v/>
      </c>
      <c r="O295" s="774"/>
      <c r="P295" s="773" t="str" cm="1">
        <f t="array" aca="1" ref="P295" ca="1">IF(INDIRECT("分析依頼!$AZ"&amp;AA295)="","",INDIRECT("分析依頼!$AZ"&amp;AA295))</f>
        <v/>
      </c>
      <c r="Q295" s="774"/>
      <c r="R295" s="775" t="str" cm="1">
        <f t="array" aca="1" ref="R295" ca="1">IF(INDIRECT("分析依頼!$AL"&amp;AA295)="","",INDIRECT("分析依頼!$AL"&amp;AA295))&amp;IF(INDIRECT("分析依頼!$AO"&amp;AA295)="","",INDIRECT("分析依頼!$AO"&amp;AA295))&amp;IF(INDIRECT("分析依頼!$AS"&amp;AA295)="","",INDIRECT("分析依頼!$AS"&amp;AA295))</f>
        <v/>
      </c>
      <c r="S295" s="775"/>
      <c r="T295" s="775"/>
      <c r="U295" s="775"/>
      <c r="V295" s="775"/>
      <c r="W295" s="775"/>
      <c r="X295" s="775"/>
      <c r="Y295" s="776"/>
      <c r="Z295" s="289"/>
      <c r="AA295" s="375">
        <f t="shared" si="3"/>
        <v>496</v>
      </c>
      <c r="AB295" s="292"/>
      <c r="AC295" s="292"/>
      <c r="AD295" s="292"/>
      <c r="AE295" s="292"/>
      <c r="AF295" s="292"/>
      <c r="AG295" s="292"/>
      <c r="AH295" s="292"/>
      <c r="AI295" s="292"/>
      <c r="AJ295" s="292"/>
      <c r="AK295" s="292"/>
      <c r="AL295" s="292"/>
      <c r="AM295" s="292"/>
      <c r="AN295" s="293"/>
      <c r="AO295" s="293"/>
      <c r="AP295" s="293"/>
      <c r="AQ295" s="293"/>
      <c r="AR295" s="293"/>
      <c r="AS295" s="293"/>
      <c r="AV295" s="294"/>
    </row>
    <row r="296" spans="1:61" ht="9" customHeight="1" x14ac:dyDescent="0.45">
      <c r="F296" s="749" t="s">
        <v>632</v>
      </c>
      <c r="G296" s="749"/>
      <c r="H296" s="749"/>
      <c r="I296" s="749"/>
      <c r="Z296" s="298"/>
      <c r="AB296" s="294"/>
      <c r="AC296" s="294"/>
      <c r="AD296" s="294"/>
      <c r="AE296" s="294"/>
      <c r="AT296" s="299"/>
      <c r="AU296" s="299"/>
      <c r="AV296" s="165"/>
      <c r="AW296" s="165"/>
      <c r="AX296" s="165"/>
      <c r="AY296" s="165"/>
      <c r="AZ296" s="165"/>
      <c r="BA296" s="165"/>
      <c r="BB296" s="165"/>
      <c r="BC296" s="165"/>
      <c r="BD296" s="165"/>
      <c r="BE296" s="165"/>
      <c r="BF296" s="165"/>
      <c r="BG296" s="165"/>
      <c r="BH296" s="165"/>
      <c r="BI296" s="163"/>
    </row>
    <row r="297" spans="1:61" ht="9" customHeight="1" thickBot="1" x14ac:dyDescent="0.5">
      <c r="F297" s="750"/>
      <c r="G297" s="750"/>
      <c r="H297" s="750"/>
      <c r="I297" s="750"/>
      <c r="T297" s="271"/>
      <c r="U297" s="271"/>
      <c r="V297" s="271"/>
      <c r="Z297" s="300"/>
      <c r="AA297" s="300"/>
      <c r="AB297" s="300"/>
      <c r="AC297" s="300"/>
      <c r="AD297" s="294"/>
      <c r="AE297" s="294"/>
      <c r="AT297" s="299"/>
      <c r="AU297" s="299"/>
      <c r="AV297" s="165"/>
      <c r="AW297" s="165"/>
      <c r="AX297" s="165"/>
      <c r="AY297" s="165"/>
      <c r="AZ297" s="165"/>
      <c r="BA297" s="165"/>
      <c r="BB297" s="165"/>
      <c r="BC297" s="165"/>
      <c r="BD297" s="165"/>
      <c r="BE297" s="165"/>
      <c r="BF297" s="165"/>
      <c r="BG297" s="165"/>
      <c r="BH297" s="165"/>
      <c r="BI297" s="163"/>
    </row>
    <row r="298" spans="1:61" s="453" customFormat="1" ht="13.5" customHeight="1" x14ac:dyDescent="0.45">
      <c r="A298" s="157"/>
      <c r="B298" s="157"/>
      <c r="C298" s="157"/>
      <c r="D298" s="157"/>
      <c r="E298" s="157"/>
      <c r="F298" s="751" t="s">
        <v>629</v>
      </c>
      <c r="G298" s="753" t="s">
        <v>601</v>
      </c>
      <c r="H298" s="754"/>
      <c r="I298" s="754"/>
      <c r="J298" s="754"/>
      <c r="K298" s="754"/>
      <c r="L298" s="754"/>
      <c r="M298" s="755"/>
      <c r="N298" s="756" t="s">
        <v>439</v>
      </c>
      <c r="O298" s="756"/>
      <c r="P298" s="756" t="s">
        <v>595</v>
      </c>
      <c r="Q298" s="753"/>
      <c r="R298" s="757" t="s">
        <v>630</v>
      </c>
      <c r="S298" s="758"/>
      <c r="T298" s="754" t="s">
        <v>599</v>
      </c>
      <c r="U298" s="754"/>
      <c r="V298" s="754"/>
      <c r="W298" s="754"/>
      <c r="X298" s="754"/>
      <c r="Y298" s="759"/>
      <c r="Z298" s="448"/>
      <c r="AA298" s="448"/>
      <c r="AB298" s="448"/>
      <c r="AC298" s="448"/>
      <c r="AD298" s="449"/>
      <c r="AE298" s="449"/>
      <c r="AF298" s="449"/>
      <c r="AG298" s="449"/>
      <c r="AH298" s="449"/>
      <c r="AI298" s="449"/>
      <c r="AJ298" s="449"/>
      <c r="AK298" s="449"/>
      <c r="AL298" s="449"/>
      <c r="AM298" s="449"/>
      <c r="AN298" s="450"/>
      <c r="AO298" s="450"/>
      <c r="AP298" s="450"/>
      <c r="AQ298" s="449"/>
      <c r="AR298" s="449"/>
      <c r="AS298" s="449"/>
      <c r="AT298" s="451"/>
      <c r="AU298" s="451"/>
      <c r="AV298" s="452"/>
      <c r="AW298" s="452"/>
      <c r="AX298" s="452"/>
      <c r="AY298" s="452"/>
      <c r="AZ298" s="452"/>
      <c r="BA298" s="452"/>
      <c r="BB298" s="452"/>
      <c r="BC298" s="452"/>
      <c r="BD298" s="452"/>
      <c r="BE298" s="452"/>
      <c r="BF298" s="452"/>
      <c r="BG298" s="452"/>
      <c r="BH298" s="452"/>
    </row>
    <row r="299" spans="1:61" s="163" customFormat="1" ht="13.5" customHeight="1" thickBot="1" x14ac:dyDescent="0.5">
      <c r="A299" s="157"/>
      <c r="B299" s="157"/>
      <c r="C299" s="157"/>
      <c r="D299" s="157"/>
      <c r="E299" s="157"/>
      <c r="F299" s="752"/>
      <c r="G299" s="760" t="s">
        <v>600</v>
      </c>
      <c r="H299" s="747"/>
      <c r="I299" s="747"/>
      <c r="J299" s="747"/>
      <c r="K299" s="747"/>
      <c r="L299" s="747"/>
      <c r="M299" s="761"/>
      <c r="N299" s="762" t="s">
        <v>598</v>
      </c>
      <c r="O299" s="762"/>
      <c r="P299" s="762" t="s">
        <v>596</v>
      </c>
      <c r="Q299" s="762"/>
      <c r="R299" s="745" t="s">
        <v>631</v>
      </c>
      <c r="S299" s="746"/>
      <c r="T299" s="747" t="s">
        <v>599</v>
      </c>
      <c r="U299" s="747"/>
      <c r="V299" s="747"/>
      <c r="W299" s="747"/>
      <c r="X299" s="747"/>
      <c r="Y299" s="748"/>
      <c r="Z299" s="308"/>
      <c r="AA299" s="271"/>
      <c r="AB299" s="271"/>
      <c r="AC299" s="271"/>
      <c r="AD299" s="271"/>
      <c r="AE299" s="271"/>
      <c r="AF299" s="271"/>
      <c r="AG299" s="271"/>
      <c r="AH299" s="271"/>
      <c r="AI299" s="271"/>
      <c r="AJ299" s="271"/>
      <c r="AK299" s="271"/>
      <c r="AL299" s="271"/>
      <c r="AM299" s="271"/>
      <c r="AN299" s="271"/>
      <c r="AO299" s="271"/>
      <c r="AP299" s="271"/>
      <c r="AQ299" s="271"/>
      <c r="AR299" s="271"/>
      <c r="AS299" s="271"/>
      <c r="AT299" s="294"/>
      <c r="AU299" s="294"/>
    </row>
    <row r="300" spans="1:61" s="163" customFormat="1" ht="24" customHeight="1" thickTop="1" x14ac:dyDescent="0.45">
      <c r="A300" s="157"/>
      <c r="B300" s="157"/>
      <c r="C300" s="157"/>
      <c r="D300" s="157"/>
      <c r="E300" s="157"/>
      <c r="F300" s="785">
        <v>97</v>
      </c>
      <c r="G300" s="787" t="str" cm="1">
        <f t="array" aca="1" ref="G300" ca="1">IF(INDIRECT("分析依頼!$L"&amp;AA300)="","",INDIRECT("分析依頼!$L"&amp;AA300))</f>
        <v/>
      </c>
      <c r="H300" s="787"/>
      <c r="I300" s="787"/>
      <c r="J300" s="787"/>
      <c r="K300" s="787"/>
      <c r="L300" s="787"/>
      <c r="M300" s="787"/>
      <c r="N300" s="788" t="str" cm="1">
        <f t="array" aca="1" ref="N300" ca="1">IF(INDIRECT("分析依頼!$R"&amp;AA300)="","",INDIRECT("分析依頼!$R"&amp;AA300))</f>
        <v/>
      </c>
      <c r="O300" s="788"/>
      <c r="P300" s="789" t="str" cm="1">
        <f t="array" aca="1" ref="P300" ca="1">IF(INDIRECT("分析依頼!$AW"&amp;AA300)="","",INDIRECT("分析依頼!$AW"&amp;AA300))</f>
        <v/>
      </c>
      <c r="Q300" s="789"/>
      <c r="R300" s="790" t="str" cm="1">
        <f t="array" aca="1" ref="R300" ca="1">IF(INDIRECT("分析依頼!$AA"&amp;AA300)="","",INDIRECT("分析依頼!$AA"&amp;AA300))&amp;IF(INDIRECT("分析依頼!$AD"&amp;AA300)="","",INDIRECT("分析依頼!$AD"&amp;AA300))&amp;IF(INDIRECT("分析依頼!$AH"&amp;AA300)="","",INDIRECT("分析依頼!$AH"&amp;AA300))</f>
        <v/>
      </c>
      <c r="S300" s="790"/>
      <c r="T300" s="790"/>
      <c r="U300" s="790"/>
      <c r="V300" s="790"/>
      <c r="W300" s="790"/>
      <c r="X300" s="790"/>
      <c r="Y300" s="791"/>
      <c r="Z300" s="289"/>
      <c r="AA300" s="375">
        <f>AA294+1</f>
        <v>497</v>
      </c>
      <c r="AB300" s="290"/>
      <c r="AC300" s="290"/>
      <c r="AD300" s="290"/>
      <c r="AE300" s="290"/>
      <c r="AF300" s="290"/>
      <c r="AG300" s="290"/>
      <c r="AH300" s="290"/>
      <c r="AI300" s="290"/>
      <c r="AJ300" s="291"/>
      <c r="AK300" s="291"/>
      <c r="AL300" s="292"/>
      <c r="AM300" s="292"/>
      <c r="AN300" s="293"/>
      <c r="AO300" s="293"/>
      <c r="AP300" s="293"/>
      <c r="AQ300" s="293"/>
      <c r="AR300" s="293"/>
      <c r="AS300" s="293"/>
      <c r="AT300" s="294"/>
      <c r="AU300" s="294"/>
      <c r="AV300" s="294"/>
      <c r="BF300" s="165"/>
    </row>
    <row r="301" spans="1:61" s="163" customFormat="1" ht="24" customHeight="1" x14ac:dyDescent="0.45">
      <c r="A301" s="157"/>
      <c r="B301" s="157"/>
      <c r="C301" s="157"/>
      <c r="D301" s="157"/>
      <c r="E301" s="157"/>
      <c r="F301" s="786"/>
      <c r="G301" s="792" t="str" cm="1">
        <f t="array" aca="1" ref="G301" ca="1">IF(INDIRECT("分析依頼!$T"&amp;AA301)="","",INDIRECT("分析依頼!$T"&amp;AA301))</f>
        <v/>
      </c>
      <c r="H301" s="793"/>
      <c r="I301" s="793"/>
      <c r="J301" s="793"/>
      <c r="K301" s="793"/>
      <c r="L301" s="793"/>
      <c r="M301" s="794"/>
      <c r="N301" s="795" t="str" cm="1">
        <f t="array" aca="1" ref="N301" ca="1">IF(INDIRECT("分析依頼!$BF"&amp;AA301)="","",INDIRECT("分析依頼!$BF"&amp;AA301))</f>
        <v/>
      </c>
      <c r="O301" s="796"/>
      <c r="P301" s="795" t="str" cm="1">
        <f t="array" aca="1" ref="P301" ca="1">IF(INDIRECT("分析依頼!$AZ"&amp;AA301)="","",INDIRECT("分析依頼!$AZ"&amp;AA301))</f>
        <v/>
      </c>
      <c r="Q301" s="796"/>
      <c r="R301" s="797" t="str" cm="1">
        <f t="array" aca="1" ref="R301" ca="1">IF(INDIRECT("分析依頼!$AL"&amp;AA301)="","",INDIRECT("分析依頼!$AL"&amp;AA301))&amp;IF(INDIRECT("分析依頼!$AO"&amp;AA301)="","",INDIRECT("分析依頼!$AO"&amp;AA301))&amp;IF(INDIRECT("分析依頼!$AS"&amp;AA301)="","",INDIRECT("分析依頼!$AS"&amp;AA301))</f>
        <v/>
      </c>
      <c r="S301" s="797"/>
      <c r="T301" s="797"/>
      <c r="U301" s="797"/>
      <c r="V301" s="797"/>
      <c r="W301" s="797"/>
      <c r="X301" s="797"/>
      <c r="Y301" s="798"/>
      <c r="Z301" s="289"/>
      <c r="AA301" s="375">
        <f>AA295+1</f>
        <v>497</v>
      </c>
      <c r="AB301" s="292"/>
      <c r="AC301" s="292"/>
      <c r="AD301" s="292"/>
      <c r="AE301" s="292"/>
      <c r="AF301" s="292"/>
      <c r="AG301" s="292"/>
      <c r="AH301" s="292"/>
      <c r="AI301" s="292"/>
      <c r="AJ301" s="292"/>
      <c r="AK301" s="292"/>
      <c r="AL301" s="292"/>
      <c r="AM301" s="292"/>
      <c r="AN301" s="293"/>
      <c r="AO301" s="293"/>
      <c r="AP301" s="293"/>
      <c r="AQ301" s="293"/>
      <c r="AR301" s="293"/>
      <c r="AS301" s="293"/>
      <c r="AT301" s="294"/>
      <c r="AU301" s="294"/>
      <c r="AV301" s="294"/>
    </row>
    <row r="302" spans="1:61" s="163" customFormat="1" ht="24" customHeight="1" x14ac:dyDescent="0.45">
      <c r="A302" s="157"/>
      <c r="B302" s="157"/>
      <c r="C302" s="157"/>
      <c r="D302" s="157"/>
      <c r="E302" s="157"/>
      <c r="F302" s="763">
        <v>98</v>
      </c>
      <c r="G302" s="765" t="str" cm="1">
        <f t="array" aca="1" ref="G302" ca="1">IF(INDIRECT("分析依頼!$L"&amp;AA302)="","",INDIRECT("分析依頼!$L"&amp;AA302))</f>
        <v/>
      </c>
      <c r="H302" s="765"/>
      <c r="I302" s="765"/>
      <c r="J302" s="765"/>
      <c r="K302" s="765"/>
      <c r="L302" s="765"/>
      <c r="M302" s="765"/>
      <c r="N302" s="766" t="str" cm="1">
        <f t="array" aca="1" ref="N302" ca="1">IF(INDIRECT("分析依頼!$R"&amp;AA302)="","",INDIRECT("分析依頼!$R"&amp;AA302))</f>
        <v/>
      </c>
      <c r="O302" s="766"/>
      <c r="P302" s="767" t="str" cm="1">
        <f t="array" aca="1" ref="P302" ca="1">IF(INDIRECT("分析依頼!$AW"&amp;AA302)="","",INDIRECT("分析依頼!$AW"&amp;AA302))</f>
        <v/>
      </c>
      <c r="Q302" s="767"/>
      <c r="R302" s="768" t="str" cm="1">
        <f t="array" aca="1" ref="R302" ca="1">IF(INDIRECT("分析依頼!$AA"&amp;AA302)="","",INDIRECT("分析依頼!$AA"&amp;AA302))&amp;IF(INDIRECT("分析依頼!$AD"&amp;AA302)="","",INDIRECT("分析依頼!$AD"&amp;AA302))&amp;IF(INDIRECT("分析依頼!$AH"&amp;AA302)="","",INDIRECT("分析依頼!$AH"&amp;AA302))</f>
        <v/>
      </c>
      <c r="S302" s="768"/>
      <c r="T302" s="768"/>
      <c r="U302" s="768"/>
      <c r="V302" s="768"/>
      <c r="W302" s="768"/>
      <c r="X302" s="768"/>
      <c r="Y302" s="769"/>
      <c r="Z302" s="289"/>
      <c r="AA302" s="375">
        <f t="shared" si="3"/>
        <v>498</v>
      </c>
      <c r="AB302" s="290"/>
      <c r="AC302" s="290"/>
      <c r="AD302" s="290"/>
      <c r="AE302" s="290"/>
      <c r="AF302" s="290"/>
      <c r="AG302" s="290"/>
      <c r="AH302" s="290"/>
      <c r="AI302" s="290"/>
      <c r="AJ302" s="291"/>
      <c r="AK302" s="291"/>
      <c r="AL302" s="292"/>
      <c r="AM302" s="292"/>
      <c r="AN302" s="293"/>
      <c r="AO302" s="293"/>
      <c r="AP302" s="293"/>
      <c r="AQ302" s="293"/>
      <c r="AR302" s="293"/>
      <c r="AS302" s="293"/>
      <c r="AT302" s="294"/>
      <c r="AU302" s="294"/>
      <c r="AV302" s="294"/>
      <c r="BF302" s="165"/>
    </row>
    <row r="303" spans="1:61" s="163" customFormat="1" ht="24" customHeight="1" x14ac:dyDescent="0.45">
      <c r="A303" s="157"/>
      <c r="B303" s="157"/>
      <c r="C303" s="157"/>
      <c r="D303" s="157"/>
      <c r="E303" s="157"/>
      <c r="F303" s="777"/>
      <c r="G303" s="778" t="str" cm="1">
        <f t="array" aca="1" ref="G303" ca="1">IF(INDIRECT("分析依頼!$T"&amp;AA303)="","",INDIRECT("分析依頼!$T"&amp;AA303))</f>
        <v/>
      </c>
      <c r="H303" s="779"/>
      <c r="I303" s="779"/>
      <c r="J303" s="779"/>
      <c r="K303" s="779"/>
      <c r="L303" s="779"/>
      <c r="M303" s="780"/>
      <c r="N303" s="781" t="str" cm="1">
        <f t="array" aca="1" ref="N303" ca="1">IF(INDIRECT("分析依頼!$BF"&amp;AA303)="","",INDIRECT("分析依頼!$BF"&amp;AA303))</f>
        <v/>
      </c>
      <c r="O303" s="782"/>
      <c r="P303" s="781" t="str" cm="1">
        <f t="array" aca="1" ref="P303" ca="1">IF(INDIRECT("分析依頼!$AZ"&amp;AA303)="","",INDIRECT("分析依頼!$AZ"&amp;AA303))</f>
        <v/>
      </c>
      <c r="Q303" s="782"/>
      <c r="R303" s="783" t="str" cm="1">
        <f t="array" aca="1" ref="R303" ca="1">IF(INDIRECT("分析依頼!$AL"&amp;AA303)="","",INDIRECT("分析依頼!$AL"&amp;AA303))&amp;IF(INDIRECT("分析依頼!$AO"&amp;AA303)="","",INDIRECT("分析依頼!$AO"&amp;AA303))&amp;IF(INDIRECT("分析依頼!$AS"&amp;AA303)="","",INDIRECT("分析依頼!$AS"&amp;AA303))</f>
        <v/>
      </c>
      <c r="S303" s="783"/>
      <c r="T303" s="783"/>
      <c r="U303" s="783"/>
      <c r="V303" s="783"/>
      <c r="W303" s="783"/>
      <c r="X303" s="783"/>
      <c r="Y303" s="784"/>
      <c r="Z303" s="289"/>
      <c r="AA303" s="375">
        <f t="shared" si="3"/>
        <v>498</v>
      </c>
      <c r="AB303" s="292"/>
      <c r="AC303" s="292"/>
      <c r="AD303" s="292"/>
      <c r="AE303" s="292"/>
      <c r="AF303" s="292"/>
      <c r="AG303" s="292"/>
      <c r="AH303" s="292"/>
      <c r="AI303" s="292"/>
      <c r="AJ303" s="292"/>
      <c r="AK303" s="292"/>
      <c r="AL303" s="292"/>
      <c r="AM303" s="292"/>
      <c r="AN303" s="293"/>
      <c r="AO303" s="293"/>
      <c r="AP303" s="293"/>
      <c r="AQ303" s="293"/>
      <c r="AR303" s="293"/>
      <c r="AS303" s="293"/>
      <c r="AT303" s="294"/>
      <c r="AU303" s="294"/>
      <c r="AV303" s="294"/>
    </row>
    <row r="304" spans="1:61" s="163" customFormat="1" ht="24" customHeight="1" x14ac:dyDescent="0.45">
      <c r="A304" s="157"/>
      <c r="B304" s="157"/>
      <c r="C304" s="157"/>
      <c r="D304" s="157"/>
      <c r="E304" s="157"/>
      <c r="F304" s="785">
        <v>99</v>
      </c>
      <c r="G304" s="787" t="str" cm="1">
        <f t="array" aca="1" ref="G304" ca="1">IF(INDIRECT("分析依頼!$L"&amp;AA304)="","",INDIRECT("分析依頼!$L"&amp;AA304))</f>
        <v/>
      </c>
      <c r="H304" s="787"/>
      <c r="I304" s="787"/>
      <c r="J304" s="787"/>
      <c r="K304" s="787"/>
      <c r="L304" s="787"/>
      <c r="M304" s="787"/>
      <c r="N304" s="788" t="str" cm="1">
        <f t="array" aca="1" ref="N304" ca="1">IF(INDIRECT("分析依頼!$R"&amp;AA304)="","",INDIRECT("分析依頼!$R"&amp;AA304))</f>
        <v/>
      </c>
      <c r="O304" s="788"/>
      <c r="P304" s="789" t="str" cm="1">
        <f t="array" aca="1" ref="P304" ca="1">IF(INDIRECT("分析依頼!$AW"&amp;AA304)="","",INDIRECT("分析依頼!$AW"&amp;AA304))</f>
        <v/>
      </c>
      <c r="Q304" s="789"/>
      <c r="R304" s="790" t="str" cm="1">
        <f t="array" aca="1" ref="R304" ca="1">IF(INDIRECT("分析依頼!$AA"&amp;AA304)="","",INDIRECT("分析依頼!$AA"&amp;AA304))&amp;IF(INDIRECT("分析依頼!$AD"&amp;AA304)="","",INDIRECT("分析依頼!$AD"&amp;AA304))&amp;IF(INDIRECT("分析依頼!$AH"&amp;AA304)="","",INDIRECT("分析依頼!$AH"&amp;AA304))</f>
        <v/>
      </c>
      <c r="S304" s="790"/>
      <c r="T304" s="790"/>
      <c r="U304" s="790"/>
      <c r="V304" s="790"/>
      <c r="W304" s="790"/>
      <c r="X304" s="790"/>
      <c r="Y304" s="791"/>
      <c r="Z304" s="289"/>
      <c r="AA304" s="375">
        <f t="shared" si="3"/>
        <v>499</v>
      </c>
      <c r="AB304" s="290"/>
      <c r="AC304" s="290"/>
      <c r="AD304" s="290"/>
      <c r="AE304" s="290"/>
      <c r="AF304" s="290"/>
      <c r="AG304" s="290"/>
      <c r="AH304" s="290"/>
      <c r="AI304" s="290"/>
      <c r="AJ304" s="291"/>
      <c r="AK304" s="291"/>
      <c r="AL304" s="292"/>
      <c r="AM304" s="292"/>
      <c r="AN304" s="293"/>
      <c r="AO304" s="293"/>
      <c r="AP304" s="293"/>
      <c r="AQ304" s="293"/>
      <c r="AR304" s="293"/>
      <c r="AS304" s="293"/>
      <c r="AT304" s="294"/>
      <c r="AU304" s="294"/>
      <c r="AV304" s="294"/>
      <c r="BF304" s="165"/>
    </row>
    <row r="305" spans="1:77" s="163" customFormat="1" ht="24" customHeight="1" x14ac:dyDescent="0.45">
      <c r="A305" s="157"/>
      <c r="B305" s="157"/>
      <c r="C305" s="157"/>
      <c r="D305" s="157"/>
      <c r="E305" s="157"/>
      <c r="F305" s="786"/>
      <c r="G305" s="792" t="str" cm="1">
        <f t="array" aca="1" ref="G305" ca="1">IF(INDIRECT("分析依頼!$T"&amp;AA305)="","",INDIRECT("分析依頼!$T"&amp;AA305))</f>
        <v/>
      </c>
      <c r="H305" s="793"/>
      <c r="I305" s="793"/>
      <c r="J305" s="793"/>
      <c r="K305" s="793"/>
      <c r="L305" s="793"/>
      <c r="M305" s="794"/>
      <c r="N305" s="795" t="str" cm="1">
        <f t="array" aca="1" ref="N305" ca="1">IF(INDIRECT("分析依頼!$BF"&amp;AA305)="","",INDIRECT("分析依頼!$BF"&amp;AA305))</f>
        <v/>
      </c>
      <c r="O305" s="796"/>
      <c r="P305" s="795" t="str" cm="1">
        <f t="array" aca="1" ref="P305" ca="1">IF(INDIRECT("分析依頼!$AZ"&amp;AA305)="","",INDIRECT("分析依頼!$AZ"&amp;AA305))</f>
        <v/>
      </c>
      <c r="Q305" s="796"/>
      <c r="R305" s="797" t="str" cm="1">
        <f t="array" aca="1" ref="R305" ca="1">IF(INDIRECT("分析依頼!$AL"&amp;AA305)="","",INDIRECT("分析依頼!$AL"&amp;AA305))&amp;IF(INDIRECT("分析依頼!$AO"&amp;AA305)="","",INDIRECT("分析依頼!$AO"&amp;AA305))&amp;IF(INDIRECT("分析依頼!$AS"&amp;AA305)="","",INDIRECT("分析依頼!$AS"&amp;AA305))</f>
        <v/>
      </c>
      <c r="S305" s="797"/>
      <c r="T305" s="797"/>
      <c r="U305" s="797"/>
      <c r="V305" s="797"/>
      <c r="W305" s="797"/>
      <c r="X305" s="797"/>
      <c r="Y305" s="798"/>
      <c r="Z305" s="289"/>
      <c r="AA305" s="375">
        <f t="shared" si="3"/>
        <v>499</v>
      </c>
      <c r="AB305" s="292"/>
      <c r="AC305" s="292"/>
      <c r="AD305" s="292"/>
      <c r="AE305" s="292"/>
      <c r="AF305" s="292"/>
      <c r="AG305" s="292"/>
      <c r="AH305" s="292"/>
      <c r="AI305" s="292"/>
      <c r="AJ305" s="292"/>
      <c r="AK305" s="292"/>
      <c r="AL305" s="292"/>
      <c r="AM305" s="292"/>
      <c r="AN305" s="293"/>
      <c r="AO305" s="293"/>
      <c r="AP305" s="293"/>
      <c r="AQ305" s="293"/>
      <c r="AR305" s="293"/>
      <c r="AS305" s="293"/>
      <c r="AT305" s="294"/>
      <c r="AU305" s="294"/>
      <c r="AV305" s="294"/>
    </row>
    <row r="306" spans="1:77" s="163" customFormat="1" ht="24" customHeight="1" x14ac:dyDescent="0.45">
      <c r="A306" s="157"/>
      <c r="B306" s="157"/>
      <c r="C306" s="157"/>
      <c r="D306" s="157"/>
      <c r="E306" s="157"/>
      <c r="F306" s="763">
        <v>100</v>
      </c>
      <c r="G306" s="765" t="str" cm="1">
        <f t="array" aca="1" ref="G306" ca="1">IF(INDIRECT("分析依頼!$L"&amp;AA306)="","",INDIRECT("分析依頼!$L"&amp;AA306))</f>
        <v/>
      </c>
      <c r="H306" s="765"/>
      <c r="I306" s="765"/>
      <c r="J306" s="765"/>
      <c r="K306" s="765"/>
      <c r="L306" s="765"/>
      <c r="M306" s="765"/>
      <c r="N306" s="766" t="str" cm="1">
        <f t="array" aca="1" ref="N306" ca="1">IF(INDIRECT("分析依頼!$R"&amp;AA306)="","",INDIRECT("分析依頼!$R"&amp;AA306))</f>
        <v/>
      </c>
      <c r="O306" s="766"/>
      <c r="P306" s="767" t="str" cm="1">
        <f t="array" aca="1" ref="P306" ca="1">IF(INDIRECT("分析依頼!$AW"&amp;AA306)="","",INDIRECT("分析依頼!$AW"&amp;AA306))</f>
        <v/>
      </c>
      <c r="Q306" s="767"/>
      <c r="R306" s="768" t="str" cm="1">
        <f t="array" aca="1" ref="R306" ca="1">IF(INDIRECT("分析依頼!$AA"&amp;AA306)="","",INDIRECT("分析依頼!$AA"&amp;AA306))&amp;IF(INDIRECT("分析依頼!$AD"&amp;AA306)="","",INDIRECT("分析依頼!$AD"&amp;AA306))&amp;IF(INDIRECT("分析依頼!$AH"&amp;AA306)="","",INDIRECT("分析依頼!$AH"&amp;AA306))</f>
        <v/>
      </c>
      <c r="S306" s="768"/>
      <c r="T306" s="768"/>
      <c r="U306" s="768"/>
      <c r="V306" s="768"/>
      <c r="W306" s="768"/>
      <c r="X306" s="768"/>
      <c r="Y306" s="769"/>
      <c r="Z306" s="289"/>
      <c r="AA306" s="375">
        <f t="shared" ref="AA306:AA307" si="4">AA304+1</f>
        <v>500</v>
      </c>
      <c r="AB306" s="294"/>
      <c r="AC306" s="294"/>
      <c r="AD306" s="294"/>
      <c r="AE306" s="294"/>
      <c r="AF306" s="294"/>
      <c r="AG306" s="294"/>
      <c r="AH306" s="294"/>
      <c r="AI306" s="294"/>
      <c r="AJ306" s="294"/>
      <c r="AK306" s="294"/>
      <c r="AL306" s="294"/>
      <c r="AM306" s="294"/>
      <c r="AN306" s="294"/>
      <c r="AO306" s="294"/>
      <c r="AP306" s="294"/>
      <c r="AQ306" s="294"/>
      <c r="AR306" s="294"/>
      <c r="AS306" s="294"/>
      <c r="AT306" s="294"/>
      <c r="AU306" s="294"/>
    </row>
    <row r="307" spans="1:77" s="459" customFormat="1" ht="24" customHeight="1" thickBot="1" x14ac:dyDescent="0.5">
      <c r="A307" s="157"/>
      <c r="B307" s="157"/>
      <c r="C307" s="157"/>
      <c r="D307" s="157"/>
      <c r="E307" s="157"/>
      <c r="F307" s="764"/>
      <c r="G307" s="770" t="str" cm="1">
        <f t="array" aca="1" ref="G307" ca="1">IF(INDIRECT("分析依頼!$T"&amp;AA307)="","",INDIRECT("分析依頼!$T"&amp;AA307))</f>
        <v/>
      </c>
      <c r="H307" s="771"/>
      <c r="I307" s="771"/>
      <c r="J307" s="771"/>
      <c r="K307" s="771"/>
      <c r="L307" s="771"/>
      <c r="M307" s="772"/>
      <c r="N307" s="773" t="str" cm="1">
        <f t="array" aca="1" ref="N307" ca="1">IF(INDIRECT("分析依頼!$BF"&amp;AA307)="","",INDIRECT("分析依頼!$BF"&amp;AA307))</f>
        <v/>
      </c>
      <c r="O307" s="774"/>
      <c r="P307" s="773" t="str" cm="1">
        <f t="array" aca="1" ref="P307" ca="1">IF(INDIRECT("分析依頼!$AZ"&amp;AA307)="","",INDIRECT("分析依頼!$AZ"&amp;AA307))</f>
        <v/>
      </c>
      <c r="Q307" s="774"/>
      <c r="R307" s="775" t="str" cm="1">
        <f t="array" aca="1" ref="R307" ca="1">IF(INDIRECT("分析依頼!$AL"&amp;AA307)="","",INDIRECT("分析依頼!$AL"&amp;AA307))&amp;IF(INDIRECT("分析依頼!$AO"&amp;AA307)="","",INDIRECT("分析依頼!$AO"&amp;AA307))&amp;IF(INDIRECT("分析依頼!$AS"&amp;AA307)="","",INDIRECT("分析依頼!$AS"&amp;AA307))</f>
        <v/>
      </c>
      <c r="S307" s="775"/>
      <c r="T307" s="775"/>
      <c r="U307" s="775"/>
      <c r="V307" s="775"/>
      <c r="W307" s="775"/>
      <c r="X307" s="775"/>
      <c r="Y307" s="776"/>
      <c r="Z307" s="454"/>
      <c r="AA307" s="455">
        <f t="shared" si="4"/>
        <v>500</v>
      </c>
      <c r="AB307" s="456"/>
      <c r="AC307" s="456"/>
      <c r="AD307" s="456"/>
      <c r="AE307" s="456"/>
      <c r="AF307" s="456"/>
      <c r="AG307" s="456"/>
      <c r="AH307" s="456"/>
      <c r="AI307" s="456"/>
      <c r="AJ307" s="456"/>
      <c r="AK307" s="456"/>
      <c r="AL307" s="456"/>
      <c r="AM307" s="456"/>
      <c r="AN307" s="456"/>
      <c r="AO307" s="456"/>
      <c r="AP307" s="456"/>
      <c r="AQ307" s="456"/>
      <c r="AR307" s="456"/>
      <c r="AS307" s="456"/>
      <c r="AT307" s="456"/>
      <c r="AU307" s="457"/>
      <c r="AV307" s="458"/>
      <c r="AW307" s="458"/>
      <c r="AX307" s="458"/>
      <c r="AY307" s="458"/>
      <c r="AZ307" s="458"/>
      <c r="BA307" s="458"/>
      <c r="BB307" s="458"/>
      <c r="BC307" s="458"/>
      <c r="BD307" s="458"/>
      <c r="BE307" s="458"/>
      <c r="BF307" s="458"/>
      <c r="BG307" s="458"/>
      <c r="BH307" s="458"/>
    </row>
    <row r="308" spans="1:77" ht="22.5" customHeight="1" x14ac:dyDescent="0.45">
      <c r="F308" s="376"/>
      <c r="G308" s="290"/>
      <c r="H308" s="290"/>
      <c r="I308" s="290"/>
      <c r="J308" s="290"/>
      <c r="K308" s="290"/>
      <c r="L308" s="290"/>
      <c r="M308" s="290"/>
      <c r="N308" s="291"/>
      <c r="O308" s="291"/>
      <c r="P308" s="292"/>
      <c r="Q308" s="292"/>
      <c r="R308" s="293"/>
      <c r="S308" s="293"/>
      <c r="T308" s="293"/>
      <c r="U308" s="293"/>
      <c r="V308" s="293"/>
      <c r="W308" s="293"/>
      <c r="X308" s="293"/>
      <c r="Y308" s="293"/>
      <c r="Z308" s="289"/>
      <c r="AA308" s="375"/>
      <c r="AB308" s="294"/>
      <c r="AC308" s="294"/>
      <c r="AD308" s="294"/>
      <c r="AE308" s="294"/>
      <c r="AV308" s="294"/>
      <c r="BF308" s="165"/>
    </row>
    <row r="309" spans="1:77" ht="22.5" customHeight="1" x14ac:dyDescent="0.45">
      <c r="F309" s="376"/>
      <c r="G309" s="292"/>
      <c r="H309" s="292"/>
      <c r="I309" s="292"/>
      <c r="J309" s="292"/>
      <c r="K309" s="292"/>
      <c r="L309" s="292"/>
      <c r="M309" s="292"/>
      <c r="N309" s="292"/>
      <c r="O309" s="292"/>
      <c r="P309" s="292"/>
      <c r="Q309" s="292"/>
      <c r="R309" s="293"/>
      <c r="S309" s="293"/>
      <c r="T309" s="293"/>
      <c r="U309" s="293"/>
      <c r="V309" s="293"/>
      <c r="W309" s="293"/>
      <c r="X309" s="293"/>
      <c r="Y309" s="293"/>
      <c r="Z309" s="289"/>
      <c r="AA309" s="375"/>
      <c r="AB309" s="300"/>
      <c r="AC309" s="300"/>
      <c r="AD309" s="294"/>
      <c r="AE309" s="294"/>
      <c r="AV309" s="294"/>
    </row>
    <row r="310" spans="1:77" ht="22.5" customHeight="1" x14ac:dyDescent="0.45">
      <c r="F310" s="376"/>
      <c r="G310" s="290"/>
      <c r="H310" s="290"/>
      <c r="I310" s="290"/>
      <c r="J310" s="290"/>
      <c r="K310" s="290"/>
      <c r="L310" s="290"/>
      <c r="M310" s="290"/>
      <c r="N310" s="291"/>
      <c r="O310" s="291"/>
      <c r="P310" s="292"/>
      <c r="Q310" s="292"/>
      <c r="R310" s="293"/>
      <c r="S310" s="293"/>
      <c r="T310" s="293"/>
      <c r="U310" s="293"/>
      <c r="V310" s="293"/>
      <c r="W310" s="293"/>
      <c r="X310" s="293"/>
      <c r="Y310" s="293"/>
      <c r="Z310" s="298"/>
      <c r="AA310" s="375"/>
      <c r="AB310" s="300"/>
      <c r="AC310" s="300"/>
      <c r="AD310" s="294"/>
      <c r="AE310" s="294"/>
      <c r="AN310" s="271"/>
      <c r="AO310" s="271"/>
      <c r="AP310" s="271"/>
      <c r="AV310" s="294"/>
      <c r="BF310" s="165"/>
    </row>
    <row r="311" spans="1:77" ht="22.5" customHeight="1" x14ac:dyDescent="0.45">
      <c r="F311" s="376"/>
      <c r="G311" s="292"/>
      <c r="H311" s="292"/>
      <c r="I311" s="292"/>
      <c r="J311" s="292"/>
      <c r="K311" s="292"/>
      <c r="L311" s="292"/>
      <c r="M311" s="292"/>
      <c r="N311" s="292"/>
      <c r="O311" s="292"/>
      <c r="P311" s="292"/>
      <c r="Q311" s="292"/>
      <c r="R311" s="293"/>
      <c r="S311" s="293"/>
      <c r="T311" s="293"/>
      <c r="U311" s="293"/>
      <c r="V311" s="293"/>
      <c r="W311" s="293"/>
      <c r="X311" s="293"/>
      <c r="Y311" s="293"/>
      <c r="Z311" s="300"/>
      <c r="AA311" s="375"/>
      <c r="AB311" s="271"/>
      <c r="AC311" s="271"/>
      <c r="AD311" s="271"/>
      <c r="AE311" s="271"/>
      <c r="AF311" s="271"/>
      <c r="AG311" s="271"/>
      <c r="AH311" s="271"/>
      <c r="AI311" s="271"/>
      <c r="AJ311" s="271"/>
      <c r="AK311" s="271"/>
      <c r="AL311" s="271"/>
      <c r="AM311" s="271"/>
      <c r="AN311" s="271"/>
      <c r="AO311" s="271"/>
      <c r="AP311" s="271"/>
      <c r="AQ311" s="271"/>
      <c r="AR311" s="271"/>
      <c r="AS311" s="271"/>
      <c r="AV311" s="294"/>
    </row>
    <row r="312" spans="1:77" ht="22.5" customHeight="1" x14ac:dyDescent="0.45">
      <c r="F312" s="376"/>
      <c r="G312" s="290"/>
      <c r="H312" s="290"/>
      <c r="I312" s="290"/>
      <c r="J312" s="290"/>
      <c r="K312" s="290"/>
      <c r="L312" s="290"/>
      <c r="M312" s="290"/>
      <c r="N312" s="291"/>
      <c r="O312" s="291"/>
      <c r="P312" s="292"/>
      <c r="Q312" s="292"/>
      <c r="R312" s="293"/>
      <c r="S312" s="293"/>
      <c r="T312" s="293"/>
      <c r="U312" s="293"/>
      <c r="V312" s="293"/>
      <c r="W312" s="293"/>
      <c r="X312" s="293"/>
      <c r="Y312" s="293"/>
      <c r="Z312" s="300"/>
      <c r="AA312" s="375"/>
      <c r="AB312" s="271"/>
      <c r="AC312" s="271"/>
      <c r="AD312" s="271"/>
      <c r="AE312" s="271"/>
      <c r="AF312" s="271"/>
      <c r="AG312" s="271"/>
      <c r="AH312" s="271"/>
      <c r="AI312" s="271"/>
      <c r="AJ312" s="271"/>
      <c r="AK312" s="271"/>
      <c r="AL312" s="271"/>
      <c r="AM312" s="271"/>
      <c r="AN312" s="271"/>
      <c r="AO312" s="271"/>
      <c r="AP312" s="271"/>
      <c r="AQ312" s="271"/>
      <c r="AR312" s="271"/>
      <c r="AS312" s="271"/>
      <c r="AT312" s="306"/>
      <c r="AV312" s="294"/>
      <c r="BF312" s="165"/>
    </row>
    <row r="313" spans="1:77" ht="22.5" customHeight="1" x14ac:dyDescent="0.45">
      <c r="F313" s="376"/>
      <c r="G313" s="292"/>
      <c r="H313" s="292"/>
      <c r="I313" s="292"/>
      <c r="J313" s="292"/>
      <c r="K313" s="292"/>
      <c r="L313" s="292"/>
      <c r="M313" s="292"/>
      <c r="N313" s="292"/>
      <c r="O313" s="292"/>
      <c r="P313" s="292"/>
      <c r="Q313" s="292"/>
      <c r="R313" s="293"/>
      <c r="S313" s="293"/>
      <c r="T313" s="293"/>
      <c r="U313" s="293"/>
      <c r="V313" s="293"/>
      <c r="W313" s="293"/>
      <c r="X313" s="293"/>
      <c r="Y313" s="293"/>
      <c r="Z313" s="305"/>
      <c r="AA313" s="375"/>
      <c r="AB313" s="290"/>
      <c r="AC313" s="290"/>
      <c r="AD313" s="290"/>
      <c r="AE313" s="290"/>
      <c r="AF313" s="290"/>
      <c r="AG313" s="290"/>
      <c r="AH313" s="290"/>
      <c r="AI313" s="290"/>
      <c r="AJ313" s="291"/>
      <c r="AK313" s="291"/>
      <c r="AL313" s="292"/>
      <c r="AM313" s="292"/>
      <c r="AN313" s="293"/>
      <c r="AO313" s="293"/>
      <c r="AP313" s="293"/>
      <c r="AQ313" s="293"/>
      <c r="AR313" s="293"/>
      <c r="AS313" s="293"/>
      <c r="AT313" s="306"/>
      <c r="AV313" s="294"/>
      <c r="BU313" s="886" t="s">
        <v>452</v>
      </c>
      <c r="BV313" s="489"/>
      <c r="BW313" s="489"/>
      <c r="BX313" s="489"/>
      <c r="BY313" s="489"/>
    </row>
    <row r="314" spans="1:77" ht="22.5" customHeight="1" x14ac:dyDescent="0.45">
      <c r="F314" s="376"/>
      <c r="G314" s="290"/>
      <c r="H314" s="290"/>
      <c r="I314" s="290"/>
      <c r="J314" s="290"/>
      <c r="K314" s="290"/>
      <c r="L314" s="290"/>
      <c r="M314" s="290"/>
      <c r="N314" s="291"/>
      <c r="O314" s="291"/>
      <c r="P314" s="292"/>
      <c r="Q314" s="292"/>
      <c r="R314" s="293"/>
      <c r="S314" s="293"/>
      <c r="T314" s="293"/>
      <c r="U314" s="293"/>
      <c r="V314" s="293"/>
      <c r="W314" s="293"/>
      <c r="X314" s="293"/>
      <c r="Y314" s="293"/>
      <c r="Z314" s="305"/>
      <c r="AA314" s="375"/>
      <c r="AB314" s="292"/>
      <c r="AC314" s="292"/>
      <c r="AD314" s="292"/>
      <c r="AE314" s="292"/>
      <c r="AF314" s="292"/>
      <c r="AG314" s="292"/>
      <c r="AH314" s="292"/>
      <c r="AI314" s="292"/>
      <c r="AJ314" s="292"/>
      <c r="AK314" s="292"/>
      <c r="AL314" s="292"/>
      <c r="AM314" s="292"/>
      <c r="AN314" s="293"/>
      <c r="AO314" s="293"/>
      <c r="AP314" s="293"/>
      <c r="AQ314" s="293"/>
      <c r="AR314" s="293"/>
      <c r="AS314" s="293"/>
      <c r="AT314" s="306"/>
      <c r="AU314" s="306"/>
      <c r="AV314" s="306"/>
      <c r="BF314" s="165"/>
      <c r="BU314" s="489"/>
      <c r="BV314" s="489"/>
      <c r="BW314" s="489"/>
      <c r="BX314" s="489"/>
      <c r="BY314" s="489"/>
    </row>
    <row r="315" spans="1:77" ht="22.5" customHeight="1" x14ac:dyDescent="0.45">
      <c r="F315" s="376"/>
      <c r="G315" s="292"/>
      <c r="H315" s="292"/>
      <c r="I315" s="292"/>
      <c r="J315" s="292"/>
      <c r="K315" s="292"/>
      <c r="L315" s="292"/>
      <c r="M315" s="292"/>
      <c r="N315" s="292"/>
      <c r="O315" s="292"/>
      <c r="P315" s="292"/>
      <c r="Q315" s="292"/>
      <c r="R315" s="293"/>
      <c r="S315" s="293"/>
      <c r="T315" s="293"/>
      <c r="U315" s="293"/>
      <c r="V315" s="293"/>
      <c r="W315" s="293"/>
      <c r="X315" s="293"/>
      <c r="Y315" s="293"/>
      <c r="Z315" s="289"/>
      <c r="AA315" s="375"/>
      <c r="AB315" s="290"/>
      <c r="AC315" s="290"/>
      <c r="AD315" s="290"/>
      <c r="AE315" s="290"/>
      <c r="AF315" s="290"/>
      <c r="AG315" s="290"/>
      <c r="AH315" s="290"/>
      <c r="AI315" s="290"/>
      <c r="AJ315" s="291"/>
      <c r="AK315" s="291"/>
      <c r="AL315" s="292"/>
      <c r="AM315" s="292"/>
      <c r="AN315" s="293"/>
      <c r="AO315" s="293"/>
      <c r="AP315" s="293"/>
      <c r="AQ315" s="293"/>
      <c r="AR315" s="293"/>
      <c r="AS315" s="293"/>
      <c r="AU315" s="306"/>
      <c r="AV315" s="306"/>
      <c r="BU315" s="489"/>
      <c r="BV315" s="489"/>
      <c r="BW315" s="489"/>
      <c r="BX315" s="489"/>
      <c r="BY315" s="489"/>
    </row>
    <row r="316" spans="1:77" ht="22.5" customHeight="1" x14ac:dyDescent="0.45">
      <c r="F316" s="376"/>
      <c r="G316" s="290"/>
      <c r="H316" s="290"/>
      <c r="I316" s="290"/>
      <c r="J316" s="290"/>
      <c r="K316" s="290"/>
      <c r="L316" s="290"/>
      <c r="M316" s="290"/>
      <c r="N316" s="291"/>
      <c r="O316" s="291"/>
      <c r="P316" s="292"/>
      <c r="Q316" s="292"/>
      <c r="R316" s="293"/>
      <c r="S316" s="293"/>
      <c r="T316" s="293"/>
      <c r="U316" s="293"/>
      <c r="V316" s="293"/>
      <c r="W316" s="293"/>
      <c r="X316" s="293"/>
      <c r="Y316" s="293"/>
      <c r="Z316" s="289"/>
      <c r="AA316" s="375"/>
      <c r="AB316" s="292"/>
      <c r="AC316" s="292"/>
      <c r="AD316" s="292"/>
      <c r="AE316" s="292"/>
      <c r="AF316" s="292"/>
      <c r="AG316" s="292"/>
      <c r="AH316" s="292"/>
      <c r="AI316" s="292"/>
      <c r="AJ316" s="292"/>
      <c r="AK316" s="292"/>
      <c r="AL316" s="292"/>
      <c r="AM316" s="292"/>
      <c r="AN316" s="293"/>
      <c r="AO316" s="293"/>
      <c r="AP316" s="293"/>
      <c r="AQ316" s="293"/>
      <c r="AR316" s="293"/>
      <c r="AS316" s="293"/>
      <c r="AU316" s="306"/>
      <c r="AV316" s="306"/>
      <c r="BF316" s="165"/>
    </row>
    <row r="317" spans="1:77" ht="22.5" customHeight="1" x14ac:dyDescent="0.45">
      <c r="F317" s="376"/>
      <c r="G317" s="292"/>
      <c r="H317" s="292"/>
      <c r="I317" s="292"/>
      <c r="J317" s="292"/>
      <c r="K317" s="292"/>
      <c r="L317" s="292"/>
      <c r="M317" s="292"/>
      <c r="N317" s="292"/>
      <c r="O317" s="292"/>
      <c r="P317" s="292"/>
      <c r="Q317" s="292"/>
      <c r="R317" s="293"/>
      <c r="S317" s="293"/>
      <c r="T317" s="293"/>
      <c r="U317" s="293"/>
      <c r="V317" s="293"/>
      <c r="W317" s="293"/>
      <c r="X317" s="293"/>
      <c r="Y317" s="293"/>
      <c r="Z317" s="289"/>
      <c r="AA317" s="375"/>
      <c r="AB317" s="290"/>
      <c r="AC317" s="290"/>
      <c r="AD317" s="290"/>
      <c r="AE317" s="290"/>
      <c r="AF317" s="290"/>
      <c r="AG317" s="290"/>
      <c r="AH317" s="290"/>
      <c r="AI317" s="290"/>
      <c r="AJ317" s="291"/>
      <c r="AK317" s="291"/>
      <c r="AL317" s="292"/>
      <c r="AM317" s="292"/>
      <c r="AN317" s="293"/>
      <c r="AO317" s="293"/>
      <c r="AP317" s="293"/>
      <c r="AQ317" s="293"/>
      <c r="AR317" s="293"/>
      <c r="AS317" s="293"/>
      <c r="AV317" s="294"/>
    </row>
    <row r="318" spans="1:77" ht="22.5" customHeight="1" x14ac:dyDescent="0.45">
      <c r="F318" s="376"/>
      <c r="G318" s="290"/>
      <c r="H318" s="290"/>
      <c r="I318" s="290"/>
      <c r="J318" s="290"/>
      <c r="K318" s="290"/>
      <c r="L318" s="290"/>
      <c r="M318" s="290"/>
      <c r="N318" s="291"/>
      <c r="O318" s="291"/>
      <c r="P318" s="292"/>
      <c r="Q318" s="292"/>
      <c r="R318" s="293"/>
      <c r="S318" s="293"/>
      <c r="T318" s="293"/>
      <c r="U318" s="293"/>
      <c r="V318" s="293"/>
      <c r="W318" s="293"/>
      <c r="X318" s="293"/>
      <c r="Y318" s="293"/>
      <c r="Z318" s="289"/>
      <c r="AA318" s="375"/>
      <c r="AB318" s="292"/>
      <c r="AC318" s="292"/>
      <c r="AD318" s="292"/>
      <c r="AE318" s="292"/>
      <c r="AF318" s="292"/>
      <c r="AG318" s="292"/>
      <c r="AH318" s="292"/>
      <c r="AI318" s="292"/>
      <c r="AJ318" s="292"/>
      <c r="AK318" s="292"/>
      <c r="AL318" s="292"/>
      <c r="AM318" s="292"/>
      <c r="AN318" s="293"/>
      <c r="AO318" s="293"/>
      <c r="AP318" s="293"/>
      <c r="AQ318" s="293"/>
      <c r="AR318" s="293"/>
      <c r="AS318" s="293"/>
      <c r="AV318" s="294"/>
      <c r="BF318" s="165"/>
    </row>
    <row r="319" spans="1:77" ht="30" customHeight="1" x14ac:dyDescent="0.45">
      <c r="F319" s="376"/>
      <c r="G319" s="292"/>
      <c r="H319" s="292"/>
      <c r="I319" s="292"/>
      <c r="J319" s="292"/>
      <c r="K319" s="292"/>
      <c r="L319" s="292"/>
      <c r="M319" s="292"/>
      <c r="N319" s="292"/>
      <c r="O319" s="292"/>
      <c r="P319" s="292"/>
      <c r="Q319" s="292"/>
      <c r="R319" s="293"/>
      <c r="S319" s="293"/>
      <c r="T319" s="293"/>
      <c r="U319" s="293"/>
      <c r="V319" s="293"/>
      <c r="W319" s="293"/>
      <c r="X319" s="293"/>
      <c r="Y319" s="293"/>
      <c r="Z319" s="289"/>
      <c r="AA319" s="375"/>
      <c r="AB319" s="290"/>
      <c r="AC319" s="290"/>
      <c r="AD319" s="290"/>
      <c r="AE319" s="290"/>
      <c r="AF319" s="290"/>
      <c r="AG319" s="290"/>
      <c r="AH319" s="290"/>
      <c r="AI319" s="290"/>
      <c r="AJ319" s="291"/>
      <c r="AK319" s="291"/>
      <c r="AL319" s="292"/>
      <c r="AM319" s="292"/>
      <c r="AN319" s="293"/>
      <c r="AO319" s="293"/>
      <c r="AP319" s="293"/>
      <c r="AQ319" s="293"/>
      <c r="AR319" s="293"/>
      <c r="AS319" s="293"/>
      <c r="AV319" s="294"/>
    </row>
    <row r="320" spans="1:77" ht="30" customHeight="1" x14ac:dyDescent="0.45">
      <c r="F320" s="289"/>
      <c r="G320" s="374"/>
      <c r="H320" s="374"/>
      <c r="I320" s="374"/>
      <c r="J320" s="374"/>
      <c r="K320" s="374"/>
      <c r="L320" s="374"/>
      <c r="M320" s="374"/>
      <c r="N320" s="374"/>
      <c r="O320" s="374"/>
      <c r="P320" s="374"/>
      <c r="Q320" s="374"/>
      <c r="R320" s="374"/>
      <c r="S320" s="374"/>
      <c r="T320" s="302"/>
      <c r="U320" s="302"/>
      <c r="V320" s="303"/>
      <c r="W320" s="303"/>
      <c r="X320" s="304"/>
      <c r="Y320" s="304"/>
      <c r="Z320" s="289"/>
      <c r="AA320" s="375"/>
      <c r="AB320" s="292"/>
      <c r="AC320" s="292"/>
      <c r="AD320" s="292"/>
      <c r="AE320" s="292"/>
      <c r="AF320" s="292"/>
      <c r="AG320" s="292"/>
      <c r="AH320" s="292"/>
      <c r="AI320" s="292"/>
      <c r="AJ320" s="292"/>
      <c r="AK320" s="292"/>
      <c r="AL320" s="292"/>
      <c r="AM320" s="292"/>
      <c r="AN320" s="293"/>
      <c r="AO320" s="293"/>
      <c r="AP320" s="293"/>
      <c r="AQ320" s="293"/>
      <c r="AR320" s="293"/>
      <c r="AS320" s="293"/>
      <c r="AV320" s="294"/>
      <c r="BF320" s="165"/>
      <c r="BV320" s="270"/>
      <c r="BW320" s="270"/>
      <c r="BX320" s="270"/>
      <c r="BY320" s="270"/>
    </row>
    <row r="321" spans="6:77" ht="30" customHeight="1" x14ac:dyDescent="0.45">
      <c r="F321" s="289"/>
      <c r="G321" s="374"/>
      <c r="H321" s="374"/>
      <c r="I321" s="374"/>
      <c r="J321" s="374"/>
      <c r="K321" s="374"/>
      <c r="L321" s="374"/>
      <c r="M321" s="374"/>
      <c r="N321" s="374"/>
      <c r="O321" s="374"/>
      <c r="P321" s="374"/>
      <c r="Q321" s="374"/>
      <c r="R321" s="374"/>
      <c r="S321" s="374"/>
      <c r="T321" s="302"/>
      <c r="U321" s="302"/>
      <c r="V321" s="303"/>
      <c r="W321" s="303"/>
      <c r="X321" s="304"/>
      <c r="Y321" s="304"/>
      <c r="Z321" s="289"/>
      <c r="AA321" s="375"/>
      <c r="AB321" s="290"/>
      <c r="AC321" s="290"/>
      <c r="AD321" s="290"/>
      <c r="AE321" s="290"/>
      <c r="AF321" s="290"/>
      <c r="AG321" s="290"/>
      <c r="AH321" s="290"/>
      <c r="AI321" s="290"/>
      <c r="AJ321" s="291"/>
      <c r="AK321" s="291"/>
      <c r="AL321" s="292"/>
      <c r="AM321" s="292"/>
      <c r="AN321" s="293"/>
      <c r="AO321" s="293"/>
      <c r="AP321" s="293"/>
      <c r="AQ321" s="293"/>
      <c r="AR321" s="293"/>
      <c r="AS321" s="293"/>
      <c r="AV321" s="294"/>
      <c r="BV321" s="270"/>
      <c r="BW321" s="270"/>
      <c r="BX321" s="270"/>
      <c r="BY321" s="270"/>
    </row>
    <row r="322" spans="6:77" ht="30" customHeight="1" x14ac:dyDescent="0.45">
      <c r="F322" s="289"/>
      <c r="G322" s="374"/>
      <c r="H322" s="374"/>
      <c r="I322" s="374"/>
      <c r="J322" s="374"/>
      <c r="K322" s="374"/>
      <c r="L322" s="374"/>
      <c r="M322" s="374"/>
      <c r="N322" s="374"/>
      <c r="O322" s="374"/>
      <c r="P322" s="374"/>
      <c r="Q322" s="374"/>
      <c r="R322" s="374"/>
      <c r="S322" s="374"/>
      <c r="T322" s="302"/>
      <c r="U322" s="302"/>
      <c r="V322" s="303"/>
      <c r="W322" s="303"/>
      <c r="X322" s="304"/>
      <c r="Y322" s="304"/>
      <c r="Z322" s="289"/>
      <c r="AA322" s="375"/>
      <c r="AB322" s="292"/>
      <c r="AC322" s="292"/>
      <c r="AD322" s="292"/>
      <c r="AE322" s="292"/>
      <c r="AF322" s="292"/>
      <c r="AG322" s="292"/>
      <c r="AH322" s="292"/>
      <c r="AI322" s="292"/>
      <c r="AJ322" s="292"/>
      <c r="AK322" s="292"/>
      <c r="AL322" s="292"/>
      <c r="AM322" s="292"/>
      <c r="AN322" s="293"/>
      <c r="AO322" s="293"/>
      <c r="AP322" s="293"/>
      <c r="AQ322" s="293"/>
      <c r="AR322" s="293"/>
      <c r="AS322" s="293"/>
      <c r="AV322" s="294"/>
      <c r="BF322" s="165"/>
    </row>
    <row r="323" spans="6:77" ht="30" customHeight="1" x14ac:dyDescent="0.45">
      <c r="F323" s="289"/>
      <c r="G323" s="374"/>
      <c r="H323" s="374"/>
      <c r="I323" s="374"/>
      <c r="J323" s="374"/>
      <c r="K323" s="374"/>
      <c r="L323" s="374"/>
      <c r="M323" s="374"/>
      <c r="N323" s="374"/>
      <c r="O323" s="374"/>
      <c r="P323" s="374"/>
      <c r="Q323" s="374"/>
      <c r="R323" s="374"/>
      <c r="S323" s="374"/>
      <c r="T323" s="302"/>
      <c r="U323" s="302"/>
      <c r="V323" s="303"/>
      <c r="W323" s="303"/>
      <c r="X323" s="304"/>
      <c r="Y323" s="304"/>
      <c r="Z323" s="289"/>
      <c r="AA323" s="375"/>
      <c r="AB323" s="290"/>
      <c r="AC323" s="290"/>
      <c r="AD323" s="290"/>
      <c r="AE323" s="290"/>
      <c r="AF323" s="290"/>
      <c r="AG323" s="290"/>
      <c r="AH323" s="290"/>
      <c r="AI323" s="290"/>
      <c r="AJ323" s="291"/>
      <c r="AK323" s="291"/>
      <c r="AL323" s="292"/>
      <c r="AM323" s="292"/>
      <c r="AN323" s="293"/>
      <c r="AO323" s="293"/>
      <c r="AP323" s="293"/>
      <c r="AQ323" s="293"/>
      <c r="AR323" s="293"/>
      <c r="AS323" s="293"/>
      <c r="AV323" s="294"/>
    </row>
    <row r="324" spans="6:77" ht="30" customHeight="1" x14ac:dyDescent="0.45">
      <c r="F324" s="289"/>
      <c r="G324" s="374"/>
      <c r="H324" s="374"/>
      <c r="I324" s="374"/>
      <c r="J324" s="374"/>
      <c r="K324" s="374"/>
      <c r="L324" s="374"/>
      <c r="M324" s="374"/>
      <c r="N324" s="374"/>
      <c r="O324" s="374"/>
      <c r="P324" s="374"/>
      <c r="Q324" s="374"/>
      <c r="R324" s="374"/>
      <c r="S324" s="374"/>
      <c r="T324" s="302"/>
      <c r="U324" s="302"/>
      <c r="V324" s="303"/>
      <c r="W324" s="303"/>
      <c r="X324" s="304"/>
      <c r="Y324" s="304"/>
      <c r="Z324" s="289"/>
      <c r="AA324" s="375"/>
      <c r="AB324" s="292"/>
      <c r="AC324" s="292"/>
      <c r="AD324" s="292"/>
      <c r="AE324" s="292"/>
      <c r="AF324" s="292"/>
      <c r="AG324" s="292"/>
      <c r="AH324" s="292"/>
      <c r="AI324" s="292"/>
      <c r="AJ324" s="292"/>
      <c r="AK324" s="292"/>
      <c r="AL324" s="292"/>
      <c r="AM324" s="292"/>
      <c r="AN324" s="293"/>
      <c r="AO324" s="293"/>
      <c r="AP324" s="293"/>
      <c r="AQ324" s="293"/>
      <c r="AR324" s="293"/>
      <c r="AS324" s="293"/>
      <c r="AV324" s="294"/>
    </row>
    <row r="325" spans="6:77" ht="30" customHeight="1" x14ac:dyDescent="0.45">
      <c r="F325" s="289"/>
      <c r="G325" s="374"/>
      <c r="H325" s="374"/>
      <c r="I325" s="374"/>
      <c r="J325" s="374"/>
      <c r="K325" s="374"/>
      <c r="L325" s="374"/>
      <c r="M325" s="374"/>
      <c r="N325" s="374"/>
      <c r="O325" s="374"/>
      <c r="P325" s="374"/>
      <c r="Q325" s="374"/>
      <c r="R325" s="374"/>
      <c r="S325" s="374"/>
      <c r="T325" s="302"/>
      <c r="U325" s="302"/>
      <c r="V325" s="303"/>
      <c r="W325" s="303"/>
      <c r="X325" s="304"/>
      <c r="Y325" s="304"/>
      <c r="Z325" s="289"/>
      <c r="AA325" s="375"/>
      <c r="AB325" s="290"/>
      <c r="AC325" s="290"/>
      <c r="AD325" s="290"/>
      <c r="AE325" s="290"/>
      <c r="AF325" s="290"/>
      <c r="AG325" s="290"/>
      <c r="AH325" s="290"/>
      <c r="AI325" s="290"/>
      <c r="AJ325" s="291"/>
      <c r="AK325" s="291"/>
      <c r="AL325" s="292"/>
      <c r="AM325" s="292"/>
      <c r="AN325" s="293"/>
      <c r="AO325" s="293"/>
      <c r="AP325" s="293"/>
      <c r="AQ325" s="293"/>
      <c r="AR325" s="293"/>
      <c r="AS325" s="293"/>
      <c r="AV325" s="294"/>
    </row>
    <row r="326" spans="6:77" ht="30" customHeight="1" x14ac:dyDescent="0.45">
      <c r="F326" s="289"/>
      <c r="G326" s="374"/>
      <c r="H326" s="374"/>
      <c r="I326" s="374"/>
      <c r="J326" s="374"/>
      <c r="K326" s="374"/>
      <c r="L326" s="374"/>
      <c r="M326" s="374"/>
      <c r="N326" s="374"/>
      <c r="O326" s="374"/>
      <c r="P326" s="374"/>
      <c r="Q326" s="374"/>
      <c r="R326" s="374"/>
      <c r="S326" s="374"/>
      <c r="T326" s="302"/>
      <c r="U326" s="302"/>
      <c r="V326" s="303"/>
      <c r="W326" s="303"/>
      <c r="X326" s="304"/>
      <c r="Y326" s="304"/>
      <c r="Z326" s="289"/>
      <c r="AA326" s="375"/>
      <c r="AB326" s="292"/>
      <c r="AC326" s="292"/>
      <c r="AD326" s="292"/>
      <c r="AE326" s="292"/>
      <c r="AF326" s="292"/>
      <c r="AG326" s="292"/>
      <c r="AH326" s="292"/>
      <c r="AI326" s="292"/>
      <c r="AJ326" s="292"/>
      <c r="AK326" s="292"/>
      <c r="AL326" s="292"/>
      <c r="AM326" s="292"/>
      <c r="AN326" s="293"/>
      <c r="AO326" s="293"/>
      <c r="AP326" s="293"/>
      <c r="AQ326" s="293"/>
      <c r="AR326" s="293"/>
      <c r="AS326" s="293"/>
      <c r="AV326" s="294"/>
    </row>
    <row r="327" spans="6:77" ht="30" customHeight="1" x14ac:dyDescent="0.45">
      <c r="F327" s="289"/>
      <c r="G327" s="374"/>
      <c r="H327" s="374"/>
      <c r="I327" s="374"/>
      <c r="J327" s="374"/>
      <c r="K327" s="374"/>
      <c r="L327" s="374"/>
      <c r="M327" s="374"/>
      <c r="N327" s="374"/>
      <c r="O327" s="374"/>
      <c r="P327" s="374"/>
      <c r="Q327" s="374"/>
      <c r="R327" s="374"/>
      <c r="S327" s="374"/>
      <c r="T327" s="302"/>
      <c r="U327" s="302"/>
      <c r="V327" s="303"/>
      <c r="W327" s="303"/>
      <c r="X327" s="304"/>
      <c r="Y327" s="304"/>
      <c r="Z327" s="289"/>
      <c r="AA327" s="375"/>
      <c r="AB327" s="290"/>
      <c r="AC327" s="290"/>
      <c r="AD327" s="290"/>
      <c r="AE327" s="290"/>
      <c r="AF327" s="290"/>
      <c r="AG327" s="290"/>
      <c r="AH327" s="290"/>
      <c r="AI327" s="290"/>
      <c r="AJ327" s="291"/>
      <c r="AK327" s="291"/>
      <c r="AL327" s="292"/>
      <c r="AM327" s="292"/>
      <c r="AN327" s="293"/>
      <c r="AO327" s="293"/>
      <c r="AP327" s="293"/>
      <c r="AQ327" s="293"/>
      <c r="AR327" s="293"/>
      <c r="AS327" s="293"/>
      <c r="AV327" s="294"/>
    </row>
    <row r="328" spans="6:77" ht="30" customHeight="1" x14ac:dyDescent="0.45">
      <c r="F328" s="289"/>
      <c r="G328" s="374"/>
      <c r="H328" s="374"/>
      <c r="I328" s="374"/>
      <c r="J328" s="374"/>
      <c r="K328" s="374"/>
      <c r="L328" s="374"/>
      <c r="M328" s="374"/>
      <c r="N328" s="374"/>
      <c r="O328" s="374"/>
      <c r="P328" s="374"/>
      <c r="Q328" s="374"/>
      <c r="R328" s="374"/>
      <c r="S328" s="374"/>
      <c r="T328" s="302"/>
      <c r="U328" s="302"/>
      <c r="V328" s="303"/>
      <c r="W328" s="303"/>
      <c r="X328" s="304"/>
      <c r="Y328" s="304"/>
      <c r="Z328" s="289"/>
      <c r="AA328" s="375"/>
      <c r="AB328" s="292"/>
      <c r="AC328" s="292"/>
      <c r="AD328" s="292"/>
      <c r="AE328" s="292"/>
      <c r="AF328" s="292"/>
      <c r="AG328" s="292"/>
      <c r="AH328" s="292"/>
      <c r="AI328" s="292"/>
      <c r="AJ328" s="292"/>
      <c r="AK328" s="292"/>
      <c r="AL328" s="292"/>
      <c r="AM328" s="292"/>
      <c r="AN328" s="293"/>
      <c r="AO328" s="293"/>
      <c r="AP328" s="293"/>
      <c r="AQ328" s="293"/>
      <c r="AR328" s="293"/>
      <c r="AS328" s="293"/>
      <c r="AV328" s="294"/>
    </row>
    <row r="329" spans="6:77" ht="30" customHeight="1" x14ac:dyDescent="0.45">
      <c r="F329" s="289"/>
      <c r="G329" s="374"/>
      <c r="H329" s="374"/>
      <c r="I329" s="374"/>
      <c r="J329" s="374"/>
      <c r="K329" s="374"/>
      <c r="L329" s="374"/>
      <c r="M329" s="374"/>
      <c r="N329" s="374"/>
      <c r="O329" s="374"/>
      <c r="P329" s="374"/>
      <c r="Q329" s="374"/>
      <c r="R329" s="374"/>
      <c r="S329" s="374"/>
      <c r="T329" s="302"/>
      <c r="U329" s="302"/>
      <c r="V329" s="303"/>
      <c r="W329" s="303"/>
      <c r="X329" s="304"/>
      <c r="Y329" s="304"/>
      <c r="Z329" s="289"/>
      <c r="AA329" s="375"/>
      <c r="AB329" s="290"/>
      <c r="AC329" s="290"/>
      <c r="AD329" s="290"/>
      <c r="AE329" s="290"/>
      <c r="AF329" s="290"/>
      <c r="AG329" s="290"/>
      <c r="AH329" s="290"/>
      <c r="AI329" s="290"/>
      <c r="AJ329" s="291"/>
      <c r="AK329" s="291"/>
      <c r="AL329" s="292"/>
      <c r="AM329" s="292"/>
      <c r="AN329" s="293"/>
      <c r="AO329" s="293"/>
      <c r="AP329" s="293"/>
      <c r="AQ329" s="293"/>
      <c r="AR329" s="293"/>
      <c r="AS329" s="293"/>
      <c r="AV329" s="294"/>
    </row>
    <row r="330" spans="6:77" ht="30" customHeight="1" x14ac:dyDescent="0.45">
      <c r="F330" s="289"/>
      <c r="G330" s="374"/>
      <c r="H330" s="374"/>
      <c r="I330" s="374"/>
      <c r="J330" s="374"/>
      <c r="K330" s="374"/>
      <c r="L330" s="374"/>
      <c r="M330" s="374"/>
      <c r="N330" s="374"/>
      <c r="O330" s="374"/>
      <c r="P330" s="374"/>
      <c r="Q330" s="374"/>
      <c r="R330" s="374"/>
      <c r="S330" s="374"/>
      <c r="T330" s="302"/>
      <c r="U330" s="302"/>
      <c r="V330" s="303"/>
      <c r="W330" s="303"/>
      <c r="X330" s="304"/>
      <c r="Y330" s="304"/>
      <c r="Z330" s="289"/>
      <c r="AA330" s="375"/>
      <c r="AB330" s="292"/>
      <c r="AC330" s="292"/>
      <c r="AD330" s="292"/>
      <c r="AE330" s="292"/>
      <c r="AF330" s="292"/>
      <c r="AG330" s="292"/>
      <c r="AH330" s="292"/>
      <c r="AI330" s="292"/>
      <c r="AJ330" s="292"/>
      <c r="AK330" s="292"/>
      <c r="AL330" s="292"/>
      <c r="AM330" s="292"/>
      <c r="AN330" s="293"/>
      <c r="AO330" s="293"/>
      <c r="AP330" s="293"/>
      <c r="AQ330" s="293"/>
      <c r="AR330" s="293"/>
      <c r="AS330" s="293"/>
      <c r="AV330" s="294"/>
    </row>
    <row r="331" spans="6:77" ht="30" customHeight="1" x14ac:dyDescent="0.45">
      <c r="F331" s="289"/>
      <c r="G331" s="374"/>
      <c r="H331" s="374"/>
      <c r="I331" s="374"/>
      <c r="J331" s="374"/>
      <c r="K331" s="374"/>
      <c r="L331" s="374"/>
      <c r="M331" s="374"/>
      <c r="N331" s="374"/>
      <c r="O331" s="374"/>
      <c r="P331" s="374"/>
      <c r="Q331" s="374"/>
      <c r="R331" s="374"/>
      <c r="S331" s="374"/>
      <c r="T331" s="302"/>
      <c r="U331" s="302"/>
      <c r="V331" s="303"/>
      <c r="W331" s="303"/>
      <c r="X331" s="304"/>
      <c r="Y331" s="304"/>
      <c r="Z331" s="289"/>
      <c r="AA331" s="375"/>
      <c r="AB331" s="290"/>
      <c r="AC331" s="290"/>
      <c r="AD331" s="290"/>
      <c r="AE331" s="290"/>
      <c r="AF331" s="290"/>
      <c r="AG331" s="290"/>
      <c r="AH331" s="290"/>
      <c r="AI331" s="290"/>
      <c r="AJ331" s="291"/>
      <c r="AK331" s="291"/>
      <c r="AL331" s="292"/>
      <c r="AM331" s="292"/>
      <c r="AN331" s="293"/>
      <c r="AO331" s="293"/>
      <c r="AP331" s="293"/>
      <c r="AQ331" s="293"/>
      <c r="AR331" s="293"/>
      <c r="AS331" s="293"/>
      <c r="AV331" s="294"/>
    </row>
    <row r="332" spans="6:77" ht="30" customHeight="1" x14ac:dyDescent="0.45">
      <c r="F332" s="314"/>
      <c r="Z332" s="289"/>
      <c r="AA332" s="375"/>
      <c r="AB332" s="292"/>
      <c r="AC332" s="292"/>
      <c r="AD332" s="292"/>
      <c r="AE332" s="292"/>
      <c r="AF332" s="292"/>
      <c r="AG332" s="292"/>
      <c r="AH332" s="292"/>
      <c r="AI332" s="292"/>
      <c r="AJ332" s="292"/>
      <c r="AK332" s="292"/>
      <c r="AL332" s="292"/>
      <c r="AM332" s="292"/>
      <c r="AN332" s="293"/>
      <c r="AO332" s="293"/>
      <c r="AP332" s="293"/>
      <c r="AQ332" s="293"/>
      <c r="AR332" s="293"/>
      <c r="AS332" s="293"/>
      <c r="AV332" s="294"/>
    </row>
    <row r="333" spans="6:77" ht="30" customHeight="1" x14ac:dyDescent="0.45">
      <c r="F333" s="314"/>
      <c r="Y333" s="163"/>
      <c r="Z333" s="289"/>
      <c r="AA333" s="375"/>
      <c r="AB333" s="290"/>
      <c r="AC333" s="290"/>
      <c r="AD333" s="290"/>
      <c r="AE333" s="290"/>
      <c r="AF333" s="290"/>
      <c r="AG333" s="290"/>
      <c r="AH333" s="290"/>
      <c r="AI333" s="290"/>
      <c r="AJ333" s="291"/>
      <c r="AK333" s="291"/>
      <c r="AL333" s="292"/>
      <c r="AM333" s="292"/>
      <c r="AN333" s="293"/>
      <c r="AO333" s="293"/>
      <c r="AP333" s="293"/>
      <c r="AQ333" s="293"/>
      <c r="AR333" s="293"/>
      <c r="AS333" s="293"/>
      <c r="AV333" s="294"/>
    </row>
    <row r="334" spans="6:77" ht="30" customHeight="1" x14ac:dyDescent="0.45">
      <c r="F334" s="314"/>
      <c r="Y334" s="163"/>
      <c r="Z334" s="289"/>
      <c r="AA334" s="375"/>
      <c r="AB334" s="292"/>
      <c r="AC334" s="292"/>
      <c r="AD334" s="292"/>
      <c r="AE334" s="292"/>
      <c r="AF334" s="292"/>
      <c r="AG334" s="292"/>
      <c r="AH334" s="292"/>
      <c r="AI334" s="292"/>
      <c r="AJ334" s="292"/>
      <c r="AK334" s="292"/>
      <c r="AL334" s="292"/>
      <c r="AM334" s="292"/>
      <c r="AN334" s="293"/>
      <c r="AO334" s="293"/>
      <c r="AP334" s="293"/>
      <c r="AQ334" s="293"/>
      <c r="AR334" s="293"/>
      <c r="AS334" s="293"/>
      <c r="AV334" s="294"/>
    </row>
    <row r="335" spans="6:77" ht="30" customHeight="1" x14ac:dyDescent="0.45">
      <c r="F335" s="314"/>
      <c r="Y335" s="163"/>
      <c r="Z335" s="289"/>
      <c r="AA335" s="375"/>
      <c r="AB335" s="290"/>
      <c r="AC335" s="290"/>
      <c r="AD335" s="290"/>
      <c r="AE335" s="290"/>
      <c r="AF335" s="290"/>
      <c r="AG335" s="290"/>
      <c r="AH335" s="290"/>
      <c r="AI335" s="290"/>
      <c r="AJ335" s="291"/>
      <c r="AK335" s="291"/>
      <c r="AL335" s="292"/>
      <c r="AM335" s="292"/>
      <c r="AN335" s="293"/>
      <c r="AO335" s="293"/>
      <c r="AP335" s="293"/>
      <c r="AQ335" s="293"/>
      <c r="AR335" s="293"/>
      <c r="AS335" s="293"/>
      <c r="AV335" s="294"/>
    </row>
    <row r="336" spans="6:77" ht="30" customHeight="1" x14ac:dyDescent="0.45">
      <c r="F336" s="314"/>
      <c r="Y336" s="163"/>
      <c r="Z336" s="289"/>
      <c r="AA336" s="375"/>
      <c r="AB336" s="292"/>
      <c r="AC336" s="292"/>
      <c r="AD336" s="292"/>
      <c r="AE336" s="292"/>
      <c r="AF336" s="292"/>
      <c r="AG336" s="292"/>
      <c r="AH336" s="292"/>
      <c r="AI336" s="292"/>
      <c r="AJ336" s="292"/>
      <c r="AK336" s="292"/>
      <c r="AL336" s="292"/>
      <c r="AM336" s="292"/>
      <c r="AN336" s="293"/>
      <c r="AO336" s="293"/>
      <c r="AP336" s="293"/>
      <c r="AQ336" s="293"/>
      <c r="AR336" s="293"/>
      <c r="AS336" s="293"/>
      <c r="AV336" s="294"/>
    </row>
    <row r="337" spans="6:77" ht="30" customHeight="1" x14ac:dyDescent="0.45">
      <c r="F337" s="314"/>
      <c r="Y337" s="163"/>
      <c r="Z337" s="289"/>
      <c r="AA337" s="375"/>
      <c r="AB337" s="290"/>
      <c r="AC337" s="290"/>
      <c r="AD337" s="290"/>
      <c r="AE337" s="290"/>
      <c r="AF337" s="290"/>
      <c r="AG337" s="290"/>
      <c r="AH337" s="290"/>
      <c r="AI337" s="290"/>
      <c r="AJ337" s="291"/>
      <c r="AK337" s="291"/>
      <c r="AL337" s="292"/>
      <c r="AM337" s="292"/>
      <c r="AN337" s="293"/>
      <c r="AO337" s="293"/>
      <c r="AP337" s="293"/>
      <c r="AQ337" s="293"/>
      <c r="AR337" s="293"/>
      <c r="AS337" s="293"/>
      <c r="AV337" s="294"/>
    </row>
    <row r="338" spans="6:77" ht="30" customHeight="1" x14ac:dyDescent="0.45">
      <c r="F338" s="314"/>
      <c r="Y338" s="163"/>
      <c r="Z338" s="289"/>
      <c r="AA338" s="375"/>
      <c r="AB338" s="292"/>
      <c r="AC338" s="292"/>
      <c r="AD338" s="292"/>
      <c r="AE338" s="292"/>
      <c r="AF338" s="292"/>
      <c r="AG338" s="292"/>
      <c r="AH338" s="292"/>
      <c r="AI338" s="292"/>
      <c r="AJ338" s="292"/>
      <c r="AK338" s="292"/>
      <c r="AL338" s="292"/>
      <c r="AM338" s="292"/>
      <c r="AN338" s="293"/>
      <c r="AO338" s="293"/>
      <c r="AP338" s="293"/>
      <c r="AQ338" s="293"/>
      <c r="AR338" s="293"/>
      <c r="AS338" s="293"/>
      <c r="AV338" s="294"/>
    </row>
    <row r="339" spans="6:77" ht="30" customHeight="1" x14ac:dyDescent="0.45">
      <c r="F339" s="314"/>
      <c r="Y339" s="163"/>
      <c r="Z339" s="289"/>
      <c r="AA339" s="375"/>
      <c r="AB339" s="290"/>
      <c r="AC339" s="290"/>
      <c r="AD339" s="290"/>
      <c r="AE339" s="290"/>
      <c r="AF339" s="290"/>
      <c r="AG339" s="290"/>
      <c r="AH339" s="290"/>
      <c r="AI339" s="290"/>
      <c r="AJ339" s="291"/>
      <c r="AK339" s="291"/>
      <c r="AL339" s="292"/>
      <c r="AM339" s="292"/>
      <c r="AN339" s="293"/>
      <c r="AO339" s="293"/>
      <c r="AP339" s="293"/>
      <c r="AQ339" s="293"/>
      <c r="AR339" s="293"/>
      <c r="AS339" s="293"/>
      <c r="AV339" s="294"/>
    </row>
    <row r="340" spans="6:77" ht="30" customHeight="1" x14ac:dyDescent="0.45">
      <c r="F340" s="314"/>
      <c r="Y340" s="163"/>
      <c r="Z340" s="289"/>
      <c r="AA340" s="375"/>
      <c r="AB340" s="292"/>
      <c r="AC340" s="292"/>
      <c r="AD340" s="292"/>
      <c r="AE340" s="292"/>
      <c r="AF340" s="292"/>
      <c r="AG340" s="292"/>
      <c r="AH340" s="292"/>
      <c r="AI340" s="292"/>
      <c r="AJ340" s="292"/>
      <c r="AK340" s="292"/>
      <c r="AL340" s="292"/>
      <c r="AM340" s="292"/>
      <c r="AN340" s="293"/>
      <c r="AO340" s="293"/>
      <c r="AP340" s="293"/>
      <c r="AQ340" s="293"/>
      <c r="AR340" s="293"/>
      <c r="AS340" s="293"/>
      <c r="AV340" s="294"/>
    </row>
    <row r="341" spans="6:77" ht="30" customHeight="1" x14ac:dyDescent="0.45">
      <c r="F341" s="314"/>
      <c r="Y341" s="163"/>
      <c r="Z341" s="289"/>
      <c r="AA341" s="375"/>
      <c r="AB341" s="290"/>
      <c r="AC341" s="290"/>
      <c r="AD341" s="290"/>
      <c r="AE341" s="290"/>
      <c r="AF341" s="290"/>
      <c r="AG341" s="290"/>
      <c r="AH341" s="290"/>
      <c r="AI341" s="290"/>
      <c r="AJ341" s="291"/>
      <c r="AK341" s="291"/>
      <c r="AL341" s="292"/>
      <c r="AM341" s="292"/>
      <c r="AN341" s="293"/>
      <c r="AO341" s="293"/>
      <c r="AP341" s="293"/>
      <c r="AQ341" s="293"/>
      <c r="AR341" s="293"/>
      <c r="AS341" s="293"/>
      <c r="AV341" s="294"/>
    </row>
    <row r="342" spans="6:77" ht="30" customHeight="1" x14ac:dyDescent="0.45">
      <c r="F342" s="314"/>
      <c r="Y342" s="163"/>
      <c r="Z342" s="289"/>
      <c r="AA342" s="375"/>
      <c r="AB342" s="292"/>
      <c r="AC342" s="292"/>
      <c r="AD342" s="292"/>
      <c r="AE342" s="292"/>
      <c r="AF342" s="292"/>
      <c r="AG342" s="292"/>
      <c r="AH342" s="292"/>
      <c r="AI342" s="292"/>
      <c r="AJ342" s="292"/>
      <c r="AK342" s="292"/>
      <c r="AL342" s="292"/>
      <c r="AM342" s="292"/>
      <c r="AN342" s="293"/>
      <c r="AO342" s="293"/>
      <c r="AP342" s="293"/>
      <c r="AQ342" s="293"/>
      <c r="AR342" s="293"/>
      <c r="AS342" s="293"/>
      <c r="AV342" s="294"/>
      <c r="AW342" s="163"/>
      <c r="AX342" s="163"/>
      <c r="AY342" s="163"/>
      <c r="AZ342" s="163"/>
      <c r="BA342" s="163"/>
      <c r="BB342" s="163"/>
      <c r="BC342" s="163"/>
      <c r="BD342" s="163"/>
      <c r="BE342" s="163"/>
      <c r="BF342" s="163"/>
      <c r="BG342" s="163"/>
      <c r="BH342" s="163"/>
      <c r="BI342" s="163"/>
      <c r="BJ342" s="163"/>
      <c r="BK342" s="163"/>
      <c r="BL342" s="163"/>
      <c r="BM342" s="163"/>
      <c r="BN342" s="163"/>
      <c r="BO342" s="163"/>
      <c r="BP342" s="163"/>
      <c r="BQ342" s="163"/>
      <c r="BR342" s="163"/>
      <c r="BS342" s="163"/>
      <c r="BT342" s="163"/>
    </row>
    <row r="343" spans="6:77" ht="30" customHeight="1" x14ac:dyDescent="0.45">
      <c r="F343" s="274"/>
      <c r="Y343" s="163"/>
      <c r="Z343" s="289"/>
      <c r="AA343" s="375"/>
      <c r="AB343" s="294"/>
      <c r="AC343" s="294"/>
      <c r="AD343" s="294"/>
      <c r="AE343" s="294"/>
      <c r="AT343" s="299"/>
      <c r="AV343" s="294"/>
      <c r="AW343" s="163"/>
      <c r="AX343" s="163"/>
      <c r="AY343" s="163"/>
      <c r="AZ343" s="163"/>
      <c r="BA343" s="163"/>
      <c r="BB343" s="163"/>
      <c r="BC343" s="163"/>
      <c r="BD343" s="163"/>
      <c r="BE343" s="163"/>
      <c r="BF343" s="163"/>
      <c r="BG343" s="163"/>
      <c r="BH343" s="163"/>
      <c r="BI343" s="163"/>
      <c r="BJ343" s="163"/>
      <c r="BK343" s="163"/>
      <c r="BL343" s="163"/>
      <c r="BM343" s="163"/>
      <c r="BN343" s="163"/>
      <c r="BO343" s="163"/>
      <c r="BP343" s="163"/>
      <c r="BQ343" s="163"/>
      <c r="BR343" s="163"/>
      <c r="BS343" s="163"/>
      <c r="BT343" s="163"/>
    </row>
    <row r="344" spans="6:77" ht="30" customHeight="1" x14ac:dyDescent="0.45">
      <c r="F344" s="274"/>
      <c r="Z344" s="289"/>
      <c r="AA344" s="375"/>
      <c r="AB344" s="300"/>
      <c r="AC344" s="300"/>
      <c r="AD344" s="294"/>
      <c r="AE344" s="294"/>
      <c r="AV344" s="294"/>
      <c r="AW344" s="163"/>
      <c r="AX344" s="163"/>
      <c r="AY344" s="163"/>
      <c r="AZ344" s="163"/>
      <c r="BA344" s="163"/>
      <c r="BB344" s="163"/>
      <c r="BC344" s="163"/>
      <c r="BD344" s="163"/>
      <c r="BE344" s="163"/>
      <c r="BF344" s="163"/>
      <c r="BG344" s="163"/>
      <c r="BH344" s="163"/>
      <c r="BI344" s="163"/>
      <c r="BJ344" s="163"/>
      <c r="BK344" s="163"/>
      <c r="BL344" s="163"/>
      <c r="BM344" s="163"/>
      <c r="BN344" s="163"/>
      <c r="BO344" s="163"/>
      <c r="BP344" s="163"/>
      <c r="BQ344" s="163"/>
      <c r="BR344" s="163"/>
      <c r="BS344" s="163"/>
      <c r="BT344" s="163"/>
    </row>
    <row r="345" spans="6:77" ht="30" customHeight="1" x14ac:dyDescent="0.45">
      <c r="F345" s="274"/>
      <c r="Z345" s="298"/>
      <c r="AA345" s="375"/>
      <c r="AB345" s="300"/>
      <c r="AC345" s="300"/>
      <c r="AD345" s="294"/>
      <c r="AE345" s="294"/>
      <c r="AN345" s="271"/>
      <c r="AO345" s="271"/>
      <c r="AP345" s="271"/>
      <c r="AU345" s="299"/>
      <c r="AV345" s="299"/>
      <c r="AW345" s="165"/>
      <c r="AX345" s="165"/>
      <c r="AY345" s="165"/>
      <c r="AZ345" s="165"/>
      <c r="BA345" s="165"/>
      <c r="BB345" s="165"/>
      <c r="BC345" s="165"/>
      <c r="BD345" s="165"/>
      <c r="BE345" s="165"/>
      <c r="BF345" s="165"/>
      <c r="BG345" s="165"/>
      <c r="BH345" s="165"/>
      <c r="BI345" s="163"/>
      <c r="BJ345" s="163"/>
      <c r="BK345" s="163"/>
      <c r="BL345" s="163"/>
      <c r="BM345" s="163"/>
      <c r="BN345" s="163"/>
      <c r="BO345" s="163"/>
      <c r="BP345" s="163"/>
      <c r="BQ345" s="163"/>
      <c r="BR345" s="163"/>
      <c r="BS345" s="163"/>
      <c r="BT345" s="163"/>
    </row>
    <row r="346" spans="6:77" ht="30" customHeight="1" x14ac:dyDescent="0.45">
      <c r="F346" s="274"/>
      <c r="Z346" s="300"/>
      <c r="AA346" s="375"/>
      <c r="AB346" s="271"/>
      <c r="AC346" s="271"/>
      <c r="AD346" s="271"/>
      <c r="AE346" s="271"/>
      <c r="AF346" s="271"/>
      <c r="AG346" s="271"/>
      <c r="AH346" s="271"/>
      <c r="AI346" s="271"/>
      <c r="AJ346" s="271"/>
      <c r="AK346" s="271"/>
      <c r="AL346" s="271"/>
      <c r="AM346" s="271"/>
      <c r="AN346" s="271"/>
      <c r="AO346" s="271"/>
      <c r="AP346" s="271"/>
      <c r="AQ346" s="271"/>
      <c r="AR346" s="271"/>
      <c r="AS346" s="271"/>
      <c r="AV346" s="294"/>
      <c r="AW346" s="163"/>
      <c r="AX346" s="163"/>
      <c r="AY346" s="163"/>
      <c r="AZ346" s="163"/>
      <c r="BA346" s="163"/>
      <c r="BB346" s="163"/>
      <c r="BC346" s="163"/>
      <c r="BD346" s="163"/>
      <c r="BE346" s="163"/>
      <c r="BF346" s="163"/>
      <c r="BG346" s="163"/>
      <c r="BH346" s="163"/>
      <c r="BI346" s="163"/>
      <c r="BJ346" s="163"/>
      <c r="BK346" s="163"/>
      <c r="BL346" s="163"/>
      <c r="BM346" s="163"/>
      <c r="BN346" s="163"/>
      <c r="BO346" s="163"/>
      <c r="BP346" s="163"/>
      <c r="BQ346" s="163"/>
      <c r="BR346" s="163"/>
      <c r="BS346" s="163"/>
      <c r="BT346" s="163"/>
    </row>
    <row r="347" spans="6:77" ht="30" customHeight="1" x14ac:dyDescent="0.45">
      <c r="F347" s="274"/>
      <c r="Z347" s="300"/>
      <c r="AA347" s="375"/>
      <c r="AB347" s="271"/>
      <c r="AC347" s="271"/>
      <c r="AD347" s="271"/>
      <c r="AE347" s="271"/>
      <c r="AF347" s="271"/>
      <c r="AG347" s="271"/>
      <c r="AH347" s="271"/>
      <c r="AI347" s="271"/>
      <c r="AJ347" s="271"/>
      <c r="AK347" s="271"/>
      <c r="AL347" s="271"/>
      <c r="AM347" s="271"/>
      <c r="AN347" s="271"/>
      <c r="AO347" s="271"/>
      <c r="AP347" s="271"/>
      <c r="AQ347" s="271"/>
      <c r="AR347" s="271"/>
      <c r="AS347" s="271"/>
      <c r="AV347" s="294"/>
      <c r="AW347" s="163"/>
      <c r="AX347" s="163"/>
      <c r="AY347" s="163"/>
      <c r="AZ347" s="163"/>
      <c r="BA347" s="163"/>
      <c r="BB347" s="163"/>
      <c r="BC347" s="163"/>
      <c r="BD347" s="163"/>
      <c r="BE347" s="163"/>
      <c r="BF347" s="163"/>
      <c r="BG347" s="163"/>
      <c r="BH347" s="163"/>
      <c r="BI347" s="163"/>
      <c r="BJ347" s="163"/>
      <c r="BK347" s="163"/>
      <c r="BL347" s="163"/>
      <c r="BM347" s="163"/>
      <c r="BN347" s="163"/>
      <c r="BO347" s="163"/>
      <c r="BP347" s="163"/>
      <c r="BQ347" s="163"/>
      <c r="BR347" s="163"/>
      <c r="BS347" s="163"/>
      <c r="BT347" s="163"/>
    </row>
    <row r="348" spans="6:77" ht="30" customHeight="1" x14ac:dyDescent="0.45">
      <c r="F348" s="274"/>
      <c r="Z348" s="305"/>
      <c r="AA348" s="375"/>
      <c r="AB348" s="290"/>
      <c r="AC348" s="290"/>
      <c r="AD348" s="290"/>
      <c r="AE348" s="290"/>
      <c r="AF348" s="290"/>
      <c r="AG348" s="290"/>
      <c r="AH348" s="290"/>
      <c r="AI348" s="290"/>
      <c r="AJ348" s="291"/>
      <c r="AK348" s="291"/>
      <c r="AL348" s="292"/>
      <c r="AM348" s="292"/>
      <c r="AN348" s="293"/>
      <c r="AO348" s="293"/>
      <c r="AP348" s="293"/>
      <c r="AQ348" s="293"/>
      <c r="AR348" s="293"/>
      <c r="AS348" s="293"/>
      <c r="AV348" s="294"/>
      <c r="AW348" s="163"/>
      <c r="AX348" s="163"/>
      <c r="AY348" s="163"/>
      <c r="AZ348" s="163"/>
      <c r="BA348" s="163"/>
      <c r="BB348" s="163"/>
      <c r="BC348" s="163"/>
      <c r="BD348" s="163"/>
      <c r="BE348" s="163"/>
      <c r="BF348" s="163"/>
      <c r="BG348" s="163"/>
      <c r="BH348" s="163"/>
      <c r="BI348" s="163"/>
      <c r="BJ348" s="163"/>
      <c r="BK348" s="163"/>
      <c r="BL348" s="163"/>
      <c r="BM348" s="163"/>
      <c r="BN348" s="163"/>
      <c r="BO348" s="163"/>
      <c r="BP348" s="163"/>
      <c r="BQ348" s="163"/>
      <c r="BR348" s="163"/>
      <c r="BS348" s="163"/>
      <c r="BT348" s="163"/>
      <c r="BU348" s="886" t="s">
        <v>452</v>
      </c>
      <c r="BV348" s="489"/>
      <c r="BW348" s="489"/>
      <c r="BX348" s="489"/>
      <c r="BY348" s="489"/>
    </row>
    <row r="349" spans="6:77" ht="30" customHeight="1" x14ac:dyDescent="0.45">
      <c r="F349" s="274"/>
      <c r="Z349" s="305"/>
      <c r="AA349" s="375"/>
      <c r="AB349" s="292"/>
      <c r="AC349" s="292"/>
      <c r="AD349" s="292"/>
      <c r="AE349" s="292"/>
      <c r="AF349" s="292"/>
      <c r="AG349" s="292"/>
      <c r="AH349" s="292"/>
      <c r="AI349" s="292"/>
      <c r="AJ349" s="292"/>
      <c r="AK349" s="292"/>
      <c r="AL349" s="292"/>
      <c r="AM349" s="292"/>
      <c r="AN349" s="293"/>
      <c r="AO349" s="293"/>
      <c r="AP349" s="293"/>
      <c r="AQ349" s="293"/>
      <c r="AR349" s="293"/>
      <c r="AS349" s="293"/>
      <c r="AV349" s="294"/>
      <c r="AW349" s="163"/>
      <c r="AX349" s="163"/>
      <c r="AY349" s="163"/>
      <c r="AZ349" s="163"/>
      <c r="BA349" s="163"/>
      <c r="BB349" s="163"/>
      <c r="BC349" s="163"/>
      <c r="BD349" s="163"/>
      <c r="BE349" s="163"/>
      <c r="BF349" s="163"/>
      <c r="BG349" s="163"/>
      <c r="BH349" s="163"/>
      <c r="BI349" s="163"/>
      <c r="BJ349" s="163"/>
      <c r="BK349" s="163"/>
      <c r="BL349" s="163"/>
      <c r="BM349" s="163"/>
      <c r="BN349" s="163"/>
      <c r="BO349" s="163"/>
      <c r="BP349" s="163"/>
      <c r="BQ349" s="163"/>
      <c r="BR349" s="163"/>
      <c r="BS349" s="163"/>
      <c r="BT349" s="163"/>
      <c r="BU349" s="489"/>
      <c r="BV349" s="489"/>
      <c r="BW349" s="489"/>
      <c r="BX349" s="489"/>
      <c r="BY349" s="489"/>
    </row>
    <row r="350" spans="6:77" ht="30" customHeight="1" x14ac:dyDescent="0.45">
      <c r="F350" s="274"/>
      <c r="Z350" s="289"/>
      <c r="AA350" s="375"/>
      <c r="AB350" s="290"/>
      <c r="AC350" s="290"/>
      <c r="AD350" s="290"/>
      <c r="AE350" s="290"/>
      <c r="AF350" s="290"/>
      <c r="AG350" s="290"/>
      <c r="AH350" s="290"/>
      <c r="AI350" s="290"/>
      <c r="AJ350" s="291"/>
      <c r="AK350" s="291"/>
      <c r="AL350" s="292"/>
      <c r="AM350" s="292"/>
      <c r="AN350" s="293"/>
      <c r="AO350" s="293"/>
      <c r="AP350" s="293"/>
      <c r="AQ350" s="293"/>
      <c r="AR350" s="293"/>
      <c r="AS350" s="293"/>
      <c r="AV350" s="294"/>
      <c r="AW350" s="163"/>
      <c r="AX350" s="163"/>
      <c r="AY350" s="163"/>
      <c r="AZ350" s="163"/>
      <c r="BA350" s="163"/>
      <c r="BB350" s="163"/>
      <c r="BC350" s="163"/>
      <c r="BD350" s="163"/>
      <c r="BE350" s="163"/>
      <c r="BF350" s="163"/>
      <c r="BG350" s="163"/>
      <c r="BH350" s="163"/>
      <c r="BI350" s="163"/>
      <c r="BJ350" s="163"/>
      <c r="BK350" s="163"/>
      <c r="BL350" s="163"/>
      <c r="BM350" s="163"/>
      <c r="BN350" s="163"/>
      <c r="BO350" s="163"/>
      <c r="BP350" s="163"/>
      <c r="BQ350" s="163"/>
      <c r="BR350" s="163"/>
      <c r="BS350" s="163"/>
      <c r="BT350" s="163"/>
      <c r="BU350" s="489"/>
      <c r="BV350" s="489"/>
      <c r="BW350" s="489"/>
      <c r="BX350" s="489"/>
      <c r="BY350" s="489"/>
    </row>
    <row r="351" spans="6:77" ht="30" customHeight="1" x14ac:dyDescent="0.45">
      <c r="F351" s="274"/>
      <c r="Z351" s="289"/>
      <c r="AA351" s="375"/>
      <c r="AB351" s="292"/>
      <c r="AC351" s="292"/>
      <c r="AD351" s="292"/>
      <c r="AE351" s="292"/>
      <c r="AF351" s="292"/>
      <c r="AG351" s="292"/>
      <c r="AH351" s="292"/>
      <c r="AI351" s="292"/>
      <c r="AJ351" s="292"/>
      <c r="AK351" s="292"/>
      <c r="AL351" s="292"/>
      <c r="AM351" s="292"/>
      <c r="AN351" s="293"/>
      <c r="AO351" s="293"/>
      <c r="AP351" s="293"/>
      <c r="AQ351" s="293"/>
      <c r="AR351" s="293"/>
      <c r="AS351" s="293"/>
      <c r="AV351" s="294"/>
      <c r="AW351" s="163"/>
      <c r="AX351" s="163"/>
      <c r="AY351" s="163"/>
      <c r="AZ351" s="163"/>
      <c r="BA351" s="163"/>
      <c r="BB351" s="163"/>
      <c r="BC351" s="163"/>
      <c r="BD351" s="163"/>
      <c r="BE351" s="163"/>
      <c r="BF351" s="163"/>
      <c r="BG351" s="163"/>
      <c r="BH351" s="163"/>
      <c r="BI351" s="163"/>
      <c r="BJ351" s="163"/>
      <c r="BK351" s="163"/>
      <c r="BL351" s="163"/>
      <c r="BM351" s="163"/>
      <c r="BN351" s="163"/>
      <c r="BO351" s="163"/>
      <c r="BP351" s="163"/>
      <c r="BQ351" s="163"/>
      <c r="BR351" s="163"/>
      <c r="BS351" s="163"/>
      <c r="BT351" s="163"/>
    </row>
    <row r="352" spans="6:77" ht="30" customHeight="1" x14ac:dyDescent="0.45">
      <c r="F352" s="274"/>
      <c r="Z352" s="289"/>
      <c r="AA352" s="375"/>
      <c r="AB352" s="290"/>
      <c r="AC352" s="290"/>
      <c r="AD352" s="290"/>
      <c r="AE352" s="290"/>
      <c r="AF352" s="290"/>
      <c r="AG352" s="290"/>
      <c r="AH352" s="290"/>
      <c r="AI352" s="290"/>
      <c r="AJ352" s="291"/>
      <c r="AK352" s="291"/>
      <c r="AL352" s="292"/>
      <c r="AM352" s="292"/>
      <c r="AN352" s="293"/>
      <c r="AO352" s="293"/>
      <c r="AP352" s="293"/>
      <c r="AQ352" s="293"/>
      <c r="AR352" s="293"/>
      <c r="AS352" s="293"/>
      <c r="AV352" s="294"/>
      <c r="AW352" s="163"/>
      <c r="AX352" s="163"/>
      <c r="AY352" s="163"/>
      <c r="AZ352" s="163"/>
      <c r="BA352" s="163"/>
      <c r="BB352" s="163"/>
      <c r="BC352" s="163"/>
      <c r="BD352" s="163"/>
      <c r="BE352" s="163"/>
      <c r="BF352" s="163"/>
      <c r="BG352" s="163"/>
      <c r="BH352" s="163"/>
      <c r="BI352" s="163"/>
      <c r="BJ352" s="163"/>
      <c r="BK352" s="163"/>
      <c r="BL352" s="163"/>
      <c r="BM352" s="163"/>
      <c r="BN352" s="163"/>
      <c r="BO352" s="163"/>
      <c r="BP352" s="163"/>
      <c r="BQ352" s="163"/>
      <c r="BR352" s="163"/>
      <c r="BS352" s="163"/>
      <c r="BT352" s="163"/>
    </row>
    <row r="353" spans="6:72" ht="30" customHeight="1" x14ac:dyDescent="0.45">
      <c r="F353" s="274"/>
      <c r="Z353" s="289"/>
      <c r="AA353" s="375"/>
      <c r="AB353" s="292"/>
      <c r="AC353" s="292"/>
      <c r="AD353" s="292"/>
      <c r="AE353" s="292"/>
      <c r="AF353" s="292"/>
      <c r="AG353" s="292"/>
      <c r="AH353" s="292"/>
      <c r="AI353" s="292"/>
      <c r="AJ353" s="292"/>
      <c r="AK353" s="292"/>
      <c r="AL353" s="292"/>
      <c r="AM353" s="292"/>
      <c r="AN353" s="293"/>
      <c r="AO353" s="293"/>
      <c r="AP353" s="293"/>
      <c r="AQ353" s="293"/>
      <c r="AR353" s="293"/>
      <c r="AS353" s="293"/>
      <c r="AV353" s="294"/>
      <c r="AW353" s="163"/>
      <c r="AX353" s="163"/>
      <c r="AY353" s="163"/>
      <c r="AZ353" s="163"/>
      <c r="BA353" s="163"/>
      <c r="BB353" s="163"/>
      <c r="BC353" s="163"/>
      <c r="BD353" s="163"/>
      <c r="BE353" s="163"/>
      <c r="BF353" s="163"/>
      <c r="BG353" s="163"/>
      <c r="BH353" s="163"/>
      <c r="BI353" s="163"/>
      <c r="BJ353" s="163"/>
      <c r="BK353" s="163"/>
      <c r="BL353" s="163"/>
      <c r="BM353" s="163"/>
      <c r="BN353" s="163"/>
      <c r="BO353" s="163"/>
      <c r="BP353" s="163"/>
      <c r="BQ353" s="163"/>
      <c r="BR353" s="163"/>
      <c r="BS353" s="163"/>
      <c r="BT353" s="163"/>
    </row>
    <row r="354" spans="6:72" ht="30" customHeight="1" x14ac:dyDescent="0.45">
      <c r="F354" s="274"/>
      <c r="Z354" s="289"/>
      <c r="AA354" s="375"/>
      <c r="AB354" s="290"/>
      <c r="AC354" s="290"/>
      <c r="AD354" s="290"/>
      <c r="AE354" s="290"/>
      <c r="AF354" s="290"/>
      <c r="AG354" s="290"/>
      <c r="AH354" s="290"/>
      <c r="AI354" s="290"/>
      <c r="AJ354" s="291"/>
      <c r="AK354" s="291"/>
      <c r="AL354" s="292"/>
      <c r="AM354" s="292"/>
      <c r="AN354" s="293"/>
      <c r="AO354" s="293"/>
      <c r="AP354" s="293"/>
      <c r="AQ354" s="293"/>
      <c r="AR354" s="293"/>
      <c r="AS354" s="293"/>
      <c r="AV354" s="294"/>
      <c r="AW354" s="163"/>
      <c r="AX354" s="163"/>
      <c r="AY354" s="163"/>
      <c r="AZ354" s="163"/>
      <c r="BA354" s="163"/>
      <c r="BB354" s="163"/>
      <c r="BC354" s="163"/>
      <c r="BD354" s="163"/>
      <c r="BE354" s="163"/>
      <c r="BF354" s="163"/>
      <c r="BG354" s="163"/>
      <c r="BH354" s="163"/>
      <c r="BI354" s="163"/>
      <c r="BJ354" s="163"/>
      <c r="BK354" s="163"/>
      <c r="BL354" s="163"/>
      <c r="BM354" s="163"/>
      <c r="BN354" s="163"/>
      <c r="BO354" s="163"/>
      <c r="BP354" s="163"/>
      <c r="BQ354" s="163"/>
      <c r="BR354" s="163"/>
      <c r="BS354" s="163"/>
      <c r="BT354" s="163"/>
    </row>
    <row r="355" spans="6:72" ht="30" customHeight="1" x14ac:dyDescent="0.45">
      <c r="Z355" s="289"/>
      <c r="AA355" s="375"/>
      <c r="AB355" s="292"/>
      <c r="AC355" s="292"/>
      <c r="AD355" s="292"/>
      <c r="AE355" s="292"/>
      <c r="AF355" s="292"/>
      <c r="AG355" s="292"/>
      <c r="AH355" s="292"/>
      <c r="AI355" s="292"/>
      <c r="AJ355" s="292"/>
      <c r="AK355" s="292"/>
      <c r="AL355" s="292"/>
      <c r="AM355" s="292"/>
      <c r="AN355" s="293"/>
      <c r="AO355" s="293"/>
      <c r="AP355" s="293"/>
      <c r="AQ355" s="293"/>
      <c r="AR355" s="293"/>
      <c r="AS355" s="293"/>
      <c r="AV355" s="294"/>
      <c r="AW355" s="163"/>
      <c r="AX355" s="163"/>
      <c r="AY355" s="163"/>
      <c r="AZ355" s="163"/>
      <c r="BA355" s="163"/>
      <c r="BB355" s="163"/>
      <c r="BC355" s="163"/>
      <c r="BD355" s="163"/>
      <c r="BE355" s="163"/>
      <c r="BF355" s="163"/>
      <c r="BG355" s="163"/>
      <c r="BH355" s="163"/>
      <c r="BI355" s="163"/>
      <c r="BJ355" s="163"/>
      <c r="BK355" s="163"/>
      <c r="BL355" s="163"/>
      <c r="BM355" s="163"/>
      <c r="BN355" s="163"/>
      <c r="BO355" s="163"/>
      <c r="BP355" s="163"/>
      <c r="BQ355" s="163"/>
      <c r="BR355" s="163"/>
      <c r="BS355" s="163"/>
      <c r="BT355" s="163"/>
    </row>
    <row r="356" spans="6:72" ht="30" customHeight="1" x14ac:dyDescent="0.45">
      <c r="Z356" s="289"/>
      <c r="AA356" s="375"/>
      <c r="AB356" s="290"/>
      <c r="AC356" s="290"/>
      <c r="AD356" s="290"/>
      <c r="AE356" s="290"/>
      <c r="AF356" s="290"/>
      <c r="AG356" s="290"/>
      <c r="AH356" s="290"/>
      <c r="AI356" s="290"/>
      <c r="AJ356" s="291"/>
      <c r="AK356" s="291"/>
      <c r="AL356" s="292"/>
      <c r="AM356" s="292"/>
      <c r="AN356" s="293"/>
      <c r="AO356" s="293"/>
      <c r="AP356" s="293"/>
      <c r="AQ356" s="293"/>
      <c r="AR356" s="293"/>
      <c r="AS356" s="293"/>
      <c r="AV356" s="294"/>
      <c r="AW356" s="163"/>
      <c r="AX356" s="163"/>
      <c r="AY356" s="163"/>
      <c r="AZ356" s="163"/>
      <c r="BA356" s="163"/>
      <c r="BB356" s="163"/>
      <c r="BC356" s="163"/>
      <c r="BD356" s="163"/>
      <c r="BE356" s="163"/>
      <c r="BF356" s="163"/>
      <c r="BG356" s="163"/>
      <c r="BH356" s="163"/>
      <c r="BI356" s="163"/>
      <c r="BJ356" s="163"/>
      <c r="BK356" s="163"/>
      <c r="BL356" s="163"/>
      <c r="BM356" s="163"/>
      <c r="BN356" s="163"/>
      <c r="BO356" s="163"/>
      <c r="BP356" s="163"/>
      <c r="BQ356" s="163"/>
      <c r="BR356" s="163"/>
      <c r="BS356" s="163"/>
      <c r="BT356" s="163"/>
    </row>
    <row r="357" spans="6:72" ht="30" customHeight="1" x14ac:dyDescent="0.45">
      <c r="Z357" s="289"/>
      <c r="AA357" s="375"/>
      <c r="AB357" s="292"/>
      <c r="AC357" s="292"/>
      <c r="AD357" s="292"/>
      <c r="AE357" s="292"/>
      <c r="AF357" s="292"/>
      <c r="AG357" s="292"/>
      <c r="AH357" s="292"/>
      <c r="AI357" s="292"/>
      <c r="AJ357" s="292"/>
      <c r="AK357" s="292"/>
      <c r="AL357" s="292"/>
      <c r="AM357" s="292"/>
      <c r="AN357" s="293"/>
      <c r="AO357" s="293"/>
      <c r="AP357" s="293"/>
      <c r="AQ357" s="293"/>
      <c r="AR357" s="293"/>
      <c r="AS357" s="293"/>
      <c r="AV357" s="294"/>
      <c r="AW357" s="163"/>
      <c r="AX357" s="163"/>
      <c r="AY357" s="163"/>
      <c r="AZ357" s="163"/>
      <c r="BA357" s="163"/>
      <c r="BB357" s="163"/>
      <c r="BC357" s="163"/>
      <c r="BD357" s="163"/>
      <c r="BE357" s="163"/>
      <c r="BF357" s="163"/>
      <c r="BG357" s="163"/>
      <c r="BH357" s="163"/>
      <c r="BI357" s="163"/>
      <c r="BJ357" s="163"/>
      <c r="BK357" s="163"/>
      <c r="BL357" s="163"/>
      <c r="BM357" s="163"/>
      <c r="BN357" s="163"/>
      <c r="BO357" s="163"/>
      <c r="BP357" s="163"/>
      <c r="BQ357" s="163"/>
      <c r="BR357" s="163"/>
      <c r="BS357" s="163"/>
      <c r="BT357" s="163"/>
    </row>
    <row r="358" spans="6:72" ht="30" customHeight="1" x14ac:dyDescent="0.45">
      <c r="Z358" s="289"/>
      <c r="AA358" s="375"/>
      <c r="AB358" s="290"/>
      <c r="AC358" s="290"/>
      <c r="AD358" s="290"/>
      <c r="AE358" s="290"/>
      <c r="AF358" s="290"/>
      <c r="AG358" s="290"/>
      <c r="AH358" s="290"/>
      <c r="AI358" s="290"/>
      <c r="AJ358" s="291"/>
      <c r="AK358" s="291"/>
      <c r="AL358" s="292"/>
      <c r="AM358" s="292"/>
      <c r="AN358" s="293"/>
      <c r="AO358" s="293"/>
      <c r="AP358" s="293"/>
      <c r="AQ358" s="293"/>
      <c r="AR358" s="293"/>
      <c r="AS358" s="293"/>
      <c r="AV358" s="294"/>
      <c r="AW358" s="163"/>
      <c r="AX358" s="163"/>
      <c r="AY358" s="163"/>
      <c r="AZ358" s="163"/>
      <c r="BA358" s="163"/>
      <c r="BB358" s="163"/>
      <c r="BC358" s="163"/>
      <c r="BD358" s="163"/>
      <c r="BE358" s="163"/>
      <c r="BF358" s="163"/>
      <c r="BG358" s="163"/>
      <c r="BH358" s="163"/>
      <c r="BI358" s="163"/>
      <c r="BJ358" s="163"/>
      <c r="BK358" s="163"/>
      <c r="BL358" s="163"/>
      <c r="BM358" s="163"/>
      <c r="BN358" s="163"/>
      <c r="BO358" s="163"/>
      <c r="BP358" s="163"/>
      <c r="BQ358" s="163"/>
      <c r="BR358" s="163"/>
      <c r="BS358" s="163"/>
      <c r="BT358" s="163"/>
    </row>
    <row r="359" spans="6:72" ht="30" customHeight="1" x14ac:dyDescent="0.45">
      <c r="Z359" s="289"/>
      <c r="AA359" s="375"/>
      <c r="AB359" s="292"/>
      <c r="AC359" s="292"/>
      <c r="AD359" s="292"/>
      <c r="AE359" s="292"/>
      <c r="AF359" s="292"/>
      <c r="AG359" s="292"/>
      <c r="AH359" s="292"/>
      <c r="AI359" s="292"/>
      <c r="AJ359" s="292"/>
      <c r="AK359" s="292"/>
      <c r="AL359" s="292"/>
      <c r="AM359" s="292"/>
      <c r="AN359" s="293"/>
      <c r="AO359" s="293"/>
      <c r="AP359" s="293"/>
      <c r="AQ359" s="293"/>
      <c r="AR359" s="293"/>
      <c r="AS359" s="293"/>
      <c r="AV359" s="294"/>
      <c r="AW359" s="163"/>
      <c r="AX359" s="163"/>
      <c r="AY359" s="163"/>
      <c r="AZ359" s="163"/>
      <c r="BA359" s="163"/>
      <c r="BB359" s="163"/>
      <c r="BC359" s="163"/>
      <c r="BD359" s="163"/>
      <c r="BE359" s="163"/>
      <c r="BF359" s="163"/>
      <c r="BG359" s="163"/>
      <c r="BH359" s="163"/>
      <c r="BI359" s="163"/>
      <c r="BJ359" s="163"/>
      <c r="BK359" s="163"/>
      <c r="BL359" s="163"/>
      <c r="BM359" s="163"/>
      <c r="BN359" s="163"/>
      <c r="BO359" s="163"/>
      <c r="BP359" s="163"/>
      <c r="BQ359" s="163"/>
      <c r="BR359" s="163"/>
      <c r="BS359" s="163"/>
      <c r="BT359" s="163"/>
    </row>
    <row r="360" spans="6:72" ht="30" customHeight="1" x14ac:dyDescent="0.45">
      <c r="Z360" s="289"/>
      <c r="AA360" s="375"/>
      <c r="AB360" s="290"/>
      <c r="AC360" s="290"/>
      <c r="AD360" s="290"/>
      <c r="AE360" s="290"/>
      <c r="AF360" s="290"/>
      <c r="AG360" s="290"/>
      <c r="AH360" s="290"/>
      <c r="AI360" s="290"/>
      <c r="AJ360" s="291"/>
      <c r="AK360" s="291"/>
      <c r="AL360" s="292"/>
      <c r="AM360" s="292"/>
      <c r="AN360" s="293"/>
      <c r="AO360" s="293"/>
      <c r="AP360" s="293"/>
      <c r="AQ360" s="293"/>
      <c r="AR360" s="293"/>
      <c r="AS360" s="293"/>
      <c r="AV360" s="294"/>
      <c r="AW360" s="163"/>
      <c r="AX360" s="163"/>
      <c r="AY360" s="163"/>
      <c r="AZ360" s="163"/>
      <c r="BA360" s="163"/>
      <c r="BB360" s="163"/>
      <c r="BC360" s="163"/>
      <c r="BD360" s="163"/>
      <c r="BE360" s="163"/>
      <c r="BF360" s="163"/>
      <c r="BG360" s="163"/>
      <c r="BH360" s="163"/>
      <c r="BI360" s="163"/>
      <c r="BJ360" s="163"/>
      <c r="BK360" s="163"/>
      <c r="BL360" s="163"/>
      <c r="BM360" s="163"/>
      <c r="BN360" s="163"/>
      <c r="BO360" s="163"/>
      <c r="BP360" s="163"/>
      <c r="BQ360" s="163"/>
      <c r="BR360" s="163"/>
      <c r="BS360" s="163"/>
      <c r="BT360" s="163"/>
    </row>
    <row r="361" spans="6:72" ht="30" customHeight="1" x14ac:dyDescent="0.45">
      <c r="Z361" s="289"/>
      <c r="AA361" s="375"/>
      <c r="AB361" s="292"/>
      <c r="AC361" s="292"/>
      <c r="AD361" s="292"/>
      <c r="AE361" s="292"/>
      <c r="AF361" s="292"/>
      <c r="AG361" s="292"/>
      <c r="AH361" s="292"/>
      <c r="AI361" s="292"/>
      <c r="AJ361" s="292"/>
      <c r="AK361" s="292"/>
      <c r="AL361" s="292"/>
      <c r="AM361" s="292"/>
      <c r="AN361" s="293"/>
      <c r="AO361" s="293"/>
      <c r="AP361" s="293"/>
      <c r="AQ361" s="293"/>
      <c r="AR361" s="293"/>
      <c r="AS361" s="293"/>
      <c r="AV361" s="294"/>
      <c r="AW361" s="163"/>
      <c r="AX361" s="163"/>
      <c r="AY361" s="163"/>
      <c r="AZ361" s="163"/>
      <c r="BA361" s="163"/>
      <c r="BB361" s="163"/>
      <c r="BC361" s="163"/>
      <c r="BD361" s="163"/>
      <c r="BE361" s="163"/>
      <c r="BF361" s="163"/>
      <c r="BG361" s="163"/>
      <c r="BH361" s="163"/>
      <c r="BI361" s="163"/>
      <c r="BJ361" s="163"/>
      <c r="BK361" s="163"/>
      <c r="BL361" s="163"/>
      <c r="BM361" s="163"/>
      <c r="BN361" s="163"/>
      <c r="BO361" s="163"/>
      <c r="BP361" s="163"/>
      <c r="BQ361" s="163"/>
      <c r="BR361" s="163"/>
      <c r="BS361" s="163"/>
      <c r="BT361" s="163"/>
    </row>
    <row r="362" spans="6:72" ht="30" customHeight="1" x14ac:dyDescent="0.45">
      <c r="Z362" s="289"/>
      <c r="AA362" s="375"/>
      <c r="AB362" s="290"/>
      <c r="AC362" s="290"/>
      <c r="AD362" s="290"/>
      <c r="AE362" s="290"/>
      <c r="AF362" s="290"/>
      <c r="AG362" s="290"/>
      <c r="AH362" s="290"/>
      <c r="AI362" s="290"/>
      <c r="AJ362" s="291"/>
      <c r="AK362" s="291"/>
      <c r="AL362" s="292"/>
      <c r="AM362" s="292"/>
      <c r="AN362" s="293"/>
      <c r="AO362" s="293"/>
      <c r="AP362" s="293"/>
      <c r="AQ362" s="293"/>
      <c r="AR362" s="293"/>
      <c r="AS362" s="293"/>
      <c r="AV362" s="294"/>
      <c r="BF362" s="163"/>
      <c r="BG362" s="163"/>
      <c r="BH362" s="163"/>
      <c r="BI362" s="163"/>
      <c r="BJ362" s="163"/>
      <c r="BK362" s="163"/>
      <c r="BL362" s="163"/>
      <c r="BM362" s="163"/>
      <c r="BN362" s="163"/>
      <c r="BO362" s="163"/>
      <c r="BP362" s="163"/>
      <c r="BQ362" s="163"/>
      <c r="BR362" s="163"/>
      <c r="BS362" s="163"/>
      <c r="BT362" s="163"/>
    </row>
    <row r="363" spans="6:72" ht="30" customHeight="1" x14ac:dyDescent="0.45">
      <c r="Z363" s="289"/>
      <c r="AA363" s="375"/>
      <c r="AB363" s="292"/>
      <c r="AC363" s="292"/>
      <c r="AD363" s="292"/>
      <c r="AE363" s="292"/>
      <c r="AF363" s="292"/>
      <c r="AG363" s="292"/>
      <c r="AH363" s="292"/>
      <c r="AI363" s="292"/>
      <c r="AJ363" s="292"/>
      <c r="AK363" s="292"/>
      <c r="AL363" s="292"/>
      <c r="AM363" s="292"/>
      <c r="AN363" s="293"/>
      <c r="AO363" s="293"/>
      <c r="AP363" s="293"/>
      <c r="AQ363" s="293"/>
      <c r="AR363" s="293"/>
      <c r="AS363" s="293"/>
      <c r="AV363" s="294"/>
      <c r="BF363" s="163"/>
      <c r="BG363" s="163"/>
      <c r="BH363" s="163"/>
      <c r="BI363" s="163"/>
      <c r="BJ363" s="163"/>
      <c r="BK363" s="163"/>
      <c r="BL363" s="163"/>
      <c r="BM363" s="163"/>
      <c r="BN363" s="163"/>
      <c r="BO363" s="163"/>
      <c r="BP363" s="163"/>
      <c r="BQ363" s="163"/>
      <c r="BR363" s="163"/>
      <c r="BS363" s="163"/>
      <c r="BT363" s="163"/>
    </row>
    <row r="364" spans="6:72" ht="30" customHeight="1" x14ac:dyDescent="0.45">
      <c r="Z364" s="289"/>
      <c r="AA364" s="375"/>
      <c r="AB364" s="290"/>
      <c r="AC364" s="290"/>
      <c r="AD364" s="290"/>
      <c r="AE364" s="290"/>
      <c r="AF364" s="290"/>
      <c r="AG364" s="290"/>
      <c r="AH364" s="290"/>
      <c r="AI364" s="290"/>
      <c r="AJ364" s="291"/>
      <c r="AK364" s="291"/>
      <c r="AL364" s="292"/>
      <c r="AM364" s="292"/>
      <c r="AN364" s="293"/>
      <c r="AO364" s="293"/>
      <c r="AP364" s="293"/>
      <c r="AQ364" s="293"/>
      <c r="AR364" s="293"/>
      <c r="AS364" s="293"/>
      <c r="AV364" s="294"/>
      <c r="BF364" s="163"/>
      <c r="BG364" s="163"/>
      <c r="BH364" s="163"/>
      <c r="BI364" s="163"/>
      <c r="BJ364" s="163"/>
      <c r="BK364" s="163"/>
      <c r="BL364" s="163"/>
      <c r="BM364" s="163"/>
      <c r="BN364" s="163"/>
      <c r="BO364" s="163"/>
      <c r="BP364" s="163"/>
      <c r="BQ364" s="163"/>
      <c r="BR364" s="163"/>
      <c r="BS364" s="163"/>
      <c r="BT364" s="163"/>
    </row>
    <row r="365" spans="6:72" ht="30" customHeight="1" x14ac:dyDescent="0.45">
      <c r="Z365" s="289"/>
      <c r="AA365" s="375"/>
      <c r="AB365" s="292"/>
      <c r="AC365" s="292"/>
      <c r="AD365" s="292"/>
      <c r="AE365" s="292"/>
      <c r="AF365" s="292"/>
      <c r="AG365" s="292"/>
      <c r="AH365" s="292"/>
      <c r="AI365" s="292"/>
      <c r="AJ365" s="292"/>
      <c r="AK365" s="292"/>
      <c r="AL365" s="292"/>
      <c r="AM365" s="292"/>
      <c r="AN365" s="293"/>
      <c r="AO365" s="293"/>
      <c r="AP365" s="293"/>
      <c r="AQ365" s="293"/>
      <c r="AR365" s="293"/>
      <c r="AS365" s="293"/>
      <c r="AV365" s="294"/>
      <c r="BF365" s="163"/>
      <c r="BG365" s="163"/>
      <c r="BH365" s="163"/>
      <c r="BI365" s="163"/>
      <c r="BJ365" s="163"/>
      <c r="BK365" s="163"/>
      <c r="BL365" s="163"/>
      <c r="BM365" s="163"/>
      <c r="BN365" s="163"/>
      <c r="BO365" s="163"/>
      <c r="BP365" s="163"/>
      <c r="BQ365" s="163"/>
      <c r="BR365" s="163"/>
      <c r="BS365" s="163"/>
      <c r="BT365" s="163"/>
    </row>
    <row r="366" spans="6:72" ht="30" customHeight="1" x14ac:dyDescent="0.45">
      <c r="Z366" s="289"/>
      <c r="AA366" s="375"/>
      <c r="AB366" s="290"/>
      <c r="AC366" s="290"/>
      <c r="AD366" s="290"/>
      <c r="AE366" s="290"/>
      <c r="AF366" s="290"/>
      <c r="AG366" s="290"/>
      <c r="AH366" s="290"/>
      <c r="AI366" s="290"/>
      <c r="AJ366" s="291"/>
      <c r="AK366" s="291"/>
      <c r="AL366" s="292"/>
      <c r="AM366" s="292"/>
      <c r="AN366" s="293"/>
      <c r="AO366" s="293"/>
      <c r="AP366" s="293"/>
      <c r="AQ366" s="293"/>
      <c r="AR366" s="293"/>
      <c r="AS366" s="293"/>
      <c r="AV366" s="294"/>
    </row>
    <row r="367" spans="6:72" ht="30" customHeight="1" x14ac:dyDescent="0.45">
      <c r="Z367" s="289"/>
      <c r="AA367" s="375"/>
      <c r="AB367" s="292"/>
      <c r="AC367" s="292"/>
      <c r="AD367" s="292"/>
      <c r="AE367" s="292"/>
      <c r="AF367" s="292"/>
      <c r="AG367" s="292"/>
      <c r="AH367" s="292"/>
      <c r="AI367" s="292"/>
      <c r="AJ367" s="292"/>
      <c r="AK367" s="292"/>
      <c r="AL367" s="292"/>
      <c r="AM367" s="292"/>
      <c r="AN367" s="293"/>
      <c r="AO367" s="293"/>
      <c r="AP367" s="293"/>
      <c r="AQ367" s="293"/>
      <c r="AR367" s="293"/>
      <c r="AS367" s="293"/>
      <c r="AV367" s="294"/>
      <c r="BF367" s="165"/>
    </row>
    <row r="368" spans="6:72" ht="30" customHeight="1" x14ac:dyDescent="0.45">
      <c r="Z368" s="289"/>
      <c r="AA368" s="375"/>
      <c r="AV368" s="294"/>
    </row>
    <row r="369" spans="26:72" ht="30" customHeight="1" x14ac:dyDescent="0.45">
      <c r="Z369" s="289"/>
      <c r="AA369" s="375"/>
      <c r="AV369" s="294"/>
      <c r="BF369" s="165"/>
    </row>
    <row r="370" spans="26:72" ht="30" customHeight="1" x14ac:dyDescent="0.45">
      <c r="AA370" s="375"/>
      <c r="AV370" s="294"/>
    </row>
    <row r="371" spans="26:72" ht="30" customHeight="1" x14ac:dyDescent="0.45">
      <c r="AA371" s="375"/>
      <c r="AV371" s="294"/>
      <c r="BF371" s="165"/>
    </row>
    <row r="372" spans="26:72" ht="30" customHeight="1" x14ac:dyDescent="0.45">
      <c r="AA372" s="375"/>
      <c r="AV372" s="294"/>
    </row>
    <row r="373" spans="26:72" ht="24" customHeight="1" x14ac:dyDescent="0.45">
      <c r="AA373" s="375"/>
      <c r="AV373" s="294"/>
      <c r="BF373" s="165"/>
    </row>
    <row r="374" spans="26:72" ht="24" customHeight="1" x14ac:dyDescent="0.45">
      <c r="AA374" s="375"/>
      <c r="AV374" s="294"/>
    </row>
    <row r="375" spans="26:72" ht="24" customHeight="1" x14ac:dyDescent="0.45">
      <c r="AA375" s="375"/>
      <c r="AV375" s="294"/>
      <c r="BF375" s="165"/>
    </row>
    <row r="376" spans="26:72" ht="24" customHeight="1" x14ac:dyDescent="0.45">
      <c r="AA376" s="375"/>
      <c r="AV376" s="294"/>
    </row>
    <row r="377" spans="26:72" ht="24" customHeight="1" x14ac:dyDescent="0.45">
      <c r="AA377" s="375"/>
      <c r="AV377" s="294"/>
      <c r="BF377" s="165"/>
    </row>
    <row r="378" spans="26:72" ht="24" customHeight="1" x14ac:dyDescent="0.45">
      <c r="AA378" s="375"/>
      <c r="AV378" s="294"/>
    </row>
    <row r="379" spans="26:72" ht="24" customHeight="1" x14ac:dyDescent="0.45">
      <c r="AA379" s="375"/>
      <c r="AV379" s="294"/>
      <c r="BF379" s="165"/>
    </row>
    <row r="380" spans="26:72" ht="24" customHeight="1" x14ac:dyDescent="0.45">
      <c r="AA380" s="375"/>
      <c r="AV380" s="294"/>
    </row>
    <row r="381" spans="26:72" ht="24" customHeight="1" x14ac:dyDescent="0.45">
      <c r="AV381" s="294"/>
      <c r="AW381" s="163"/>
      <c r="AX381" s="163"/>
      <c r="AY381" s="163"/>
      <c r="AZ381" s="163"/>
      <c r="BA381" s="163"/>
      <c r="BB381" s="163"/>
      <c r="BC381" s="163"/>
      <c r="BD381" s="163"/>
      <c r="BE381" s="163"/>
      <c r="BF381" s="163"/>
      <c r="BG381" s="163"/>
      <c r="BH381" s="163"/>
      <c r="BI381" s="163"/>
      <c r="BJ381" s="163"/>
      <c r="BK381" s="163"/>
      <c r="BL381" s="163"/>
      <c r="BM381" s="163"/>
      <c r="BN381" s="163"/>
      <c r="BO381" s="163"/>
      <c r="BP381" s="163"/>
      <c r="BQ381" s="163"/>
      <c r="BR381" s="163"/>
      <c r="BS381" s="163"/>
      <c r="BT381" s="163"/>
    </row>
    <row r="382" spans="26:72" ht="24" customHeight="1" x14ac:dyDescent="0.45">
      <c r="AV382" s="294"/>
      <c r="AW382" s="163"/>
      <c r="AX382" s="163"/>
      <c r="AY382" s="163"/>
      <c r="AZ382" s="163"/>
      <c r="BA382" s="163"/>
      <c r="BB382" s="163"/>
      <c r="BC382" s="163"/>
      <c r="BD382" s="163"/>
      <c r="BE382" s="163"/>
      <c r="BF382" s="163"/>
      <c r="BG382" s="163"/>
      <c r="BH382" s="163"/>
      <c r="BI382" s="163"/>
      <c r="BJ382" s="163"/>
      <c r="BK382" s="163"/>
      <c r="BL382" s="163"/>
      <c r="BM382" s="163"/>
      <c r="BN382" s="163"/>
      <c r="BO382" s="163"/>
      <c r="BP382" s="163"/>
      <c r="BQ382" s="163"/>
      <c r="BR382" s="163"/>
      <c r="BS382" s="163"/>
      <c r="BT382" s="163"/>
    </row>
    <row r="383" spans="26:72" ht="24" customHeight="1" x14ac:dyDescent="0.45">
      <c r="AV383" s="294"/>
      <c r="AW383" s="163"/>
      <c r="AX383" s="163"/>
      <c r="AY383" s="163"/>
      <c r="AZ383" s="163"/>
      <c r="BA383" s="163"/>
      <c r="BB383" s="163"/>
      <c r="BC383" s="163"/>
      <c r="BD383" s="163"/>
      <c r="BE383" s="163"/>
      <c r="BF383" s="163"/>
      <c r="BG383" s="163"/>
      <c r="BH383" s="163"/>
      <c r="BI383" s="163"/>
      <c r="BJ383" s="163"/>
      <c r="BK383" s="163"/>
      <c r="BL383" s="163"/>
      <c r="BM383" s="163"/>
      <c r="BN383" s="163"/>
      <c r="BO383" s="163"/>
      <c r="BP383" s="163"/>
      <c r="BQ383" s="163"/>
      <c r="BR383" s="163"/>
      <c r="BS383" s="163"/>
      <c r="BT383" s="163"/>
    </row>
    <row r="384" spans="26:72" ht="24" customHeight="1" x14ac:dyDescent="0.45">
      <c r="AV384" s="294"/>
      <c r="AW384" s="163"/>
      <c r="AX384" s="163"/>
      <c r="AY384" s="163"/>
      <c r="AZ384" s="163"/>
      <c r="BA384" s="163"/>
      <c r="BB384" s="163"/>
      <c r="BC384" s="163"/>
      <c r="BD384" s="163"/>
      <c r="BE384" s="163"/>
      <c r="BF384" s="163"/>
      <c r="BG384" s="163"/>
      <c r="BH384" s="163"/>
      <c r="BI384" s="163"/>
      <c r="BJ384" s="163"/>
      <c r="BK384" s="163"/>
      <c r="BL384" s="163"/>
      <c r="BM384" s="163"/>
      <c r="BN384" s="163"/>
      <c r="BO384" s="163"/>
      <c r="BP384" s="163"/>
      <c r="BQ384" s="163"/>
      <c r="BR384" s="163"/>
      <c r="BS384" s="163"/>
      <c r="BT384" s="163"/>
    </row>
    <row r="385" spans="48:72" ht="24" customHeight="1" x14ac:dyDescent="0.45">
      <c r="AV385" s="163"/>
      <c r="AW385" s="163"/>
      <c r="AX385" s="163"/>
      <c r="AY385" s="163"/>
      <c r="AZ385" s="163"/>
      <c r="BA385" s="163"/>
      <c r="BB385" s="163"/>
      <c r="BC385" s="163"/>
      <c r="BD385" s="163"/>
      <c r="BE385" s="163"/>
      <c r="BF385" s="163"/>
      <c r="BG385" s="163"/>
      <c r="BH385" s="163"/>
      <c r="BI385" s="163"/>
      <c r="BJ385" s="163"/>
      <c r="BK385" s="163"/>
      <c r="BL385" s="163"/>
      <c r="BM385" s="163"/>
      <c r="BN385" s="163"/>
      <c r="BO385" s="163"/>
      <c r="BP385" s="163"/>
      <c r="BQ385" s="163"/>
      <c r="BR385" s="163"/>
      <c r="BS385" s="163"/>
      <c r="BT385" s="163"/>
    </row>
    <row r="386" spans="48:72" ht="24" customHeight="1" x14ac:dyDescent="0.45"/>
    <row r="387" spans="48:72" ht="24" customHeight="1" x14ac:dyDescent="0.45"/>
  </sheetData>
  <sheetProtection algorithmName="SHA-512" hashValue="p/5UZkxS0naXlvdI2lya2nDE7ln97tOa+2VGJjk+k01A43MSdUYweSvpRiHQ3+u4Ia6wsyGW6ZQcYN8egS3JqQ==" saltValue="e3ttzEyQFwnnibtLjlqRiA==" spinCount="100000" sheet="1" objects="1" scenarios="1"/>
  <mergeCells count="1058">
    <mergeCell ref="BU348:BY350"/>
    <mergeCell ref="BU228:BY235"/>
    <mergeCell ref="F31:G31"/>
    <mergeCell ref="F32:G32"/>
    <mergeCell ref="F33:G34"/>
    <mergeCell ref="F35:G35"/>
    <mergeCell ref="S35:U35"/>
    <mergeCell ref="X35:Y35"/>
    <mergeCell ref="F36:G36"/>
    <mergeCell ref="S36:U38"/>
    <mergeCell ref="X36:Y38"/>
    <mergeCell ref="F37:G37"/>
    <mergeCell ref="F38:G38"/>
    <mergeCell ref="F80:I81"/>
    <mergeCell ref="F41:G42"/>
    <mergeCell ref="F11:H11"/>
    <mergeCell ref="F12:O13"/>
    <mergeCell ref="J68:J69"/>
    <mergeCell ref="J70:J71"/>
    <mergeCell ref="K68:Y69"/>
    <mergeCell ref="K70:Y71"/>
    <mergeCell ref="J72:J73"/>
    <mergeCell ref="K72:Y73"/>
    <mergeCell ref="F61:G61"/>
    <mergeCell ref="R61:S61"/>
    <mergeCell ref="R62:Y63"/>
    <mergeCell ref="F62:Q63"/>
    <mergeCell ref="M65:O66"/>
    <mergeCell ref="R15:Y15"/>
    <mergeCell ref="X31:Y31"/>
    <mergeCell ref="X32:Y34"/>
    <mergeCell ref="BU272:BY274"/>
    <mergeCell ref="BU14:BY16"/>
    <mergeCell ref="BU193:BY195"/>
    <mergeCell ref="BU85:BY87"/>
    <mergeCell ref="BU147:BY149"/>
    <mergeCell ref="G167:M167"/>
    <mergeCell ref="G151:M151"/>
    <mergeCell ref="G83:M83"/>
    <mergeCell ref="G168:M168"/>
    <mergeCell ref="R16:Y16"/>
    <mergeCell ref="F16:Q16"/>
    <mergeCell ref="F68:I69"/>
    <mergeCell ref="F65:L66"/>
    <mergeCell ref="P65:Y66"/>
    <mergeCell ref="F43:X43"/>
    <mergeCell ref="BU313:BY315"/>
    <mergeCell ref="G300:M300"/>
    <mergeCell ref="G290:M290"/>
    <mergeCell ref="G291:M291"/>
    <mergeCell ref="G279:M279"/>
    <mergeCell ref="G276:M276"/>
    <mergeCell ref="G274:M274"/>
    <mergeCell ref="G275:M275"/>
    <mergeCell ref="G273:M273"/>
    <mergeCell ref="G280:M280"/>
    <mergeCell ref="G283:M283"/>
    <mergeCell ref="G301:M301"/>
    <mergeCell ref="G281:M281"/>
    <mergeCell ref="G282:M282"/>
    <mergeCell ref="G284:M284"/>
    <mergeCell ref="G285:M285"/>
    <mergeCell ref="G169:M169"/>
    <mergeCell ref="G165:M165"/>
    <mergeCell ref="G166:M166"/>
    <mergeCell ref="G209:M209"/>
    <mergeCell ref="G223:M223"/>
    <mergeCell ref="G228:M228"/>
    <mergeCell ref="G229:M229"/>
    <mergeCell ref="G214:M214"/>
    <mergeCell ref="G217:M217"/>
    <mergeCell ref="G218:M218"/>
    <mergeCell ref="G207:M207"/>
    <mergeCell ref="G286:M286"/>
    <mergeCell ref="G211:M211"/>
    <mergeCell ref="G212:M212"/>
    <mergeCell ref="G287:M287"/>
    <mergeCell ref="F26:G26"/>
    <mergeCell ref="F27:G27"/>
    <mergeCell ref="H26:R27"/>
    <mergeCell ref="H35:J36"/>
    <mergeCell ref="K35:O35"/>
    <mergeCell ref="K36:O36"/>
    <mergeCell ref="G160:M160"/>
    <mergeCell ref="G156:M156"/>
    <mergeCell ref="G162:M162"/>
    <mergeCell ref="F110:F111"/>
    <mergeCell ref="F84:F85"/>
    <mergeCell ref="N84:O84"/>
    <mergeCell ref="P84:Q84"/>
    <mergeCell ref="N85:O85"/>
    <mergeCell ref="P85:Q85"/>
    <mergeCell ref="R84:Y84"/>
    <mergeCell ref="G82:M82"/>
    <mergeCell ref="G84:M84"/>
    <mergeCell ref="G85:M85"/>
    <mergeCell ref="G193:M193"/>
    <mergeCell ref="N193:O193"/>
    <mergeCell ref="P193:Q193"/>
    <mergeCell ref="R193:Y193"/>
    <mergeCell ref="F200:F201"/>
    <mergeCell ref="G200:M200"/>
    <mergeCell ref="N200:O200"/>
    <mergeCell ref="P200:Q200"/>
    <mergeCell ref="R200:Y200"/>
    <mergeCell ref="G219:M219"/>
    <mergeCell ref="G213:M213"/>
    <mergeCell ref="G161:M161"/>
    <mergeCell ref="G149:M149"/>
    <mergeCell ref="G150:M150"/>
    <mergeCell ref="G146:M146"/>
    <mergeCell ref="G147:M147"/>
    <mergeCell ref="G148:M148"/>
    <mergeCell ref="R206:Y206"/>
    <mergeCell ref="N207:O207"/>
    <mergeCell ref="P207:Q207"/>
    <mergeCell ref="R207:Y207"/>
    <mergeCell ref="F150:F151"/>
    <mergeCell ref="N150:O150"/>
    <mergeCell ref="P150:Q150"/>
    <mergeCell ref="R150:Y150"/>
    <mergeCell ref="N151:O151"/>
    <mergeCell ref="P151:Q151"/>
    <mergeCell ref="R151:Y151"/>
    <mergeCell ref="F156:F157"/>
    <mergeCell ref="N156:O156"/>
    <mergeCell ref="P156:Q156"/>
    <mergeCell ref="R156:Y156"/>
    <mergeCell ref="F90:F91"/>
    <mergeCell ref="P90:Q90"/>
    <mergeCell ref="P91:Q91"/>
    <mergeCell ref="N90:O90"/>
    <mergeCell ref="R90:Y90"/>
    <mergeCell ref="N91:O91"/>
    <mergeCell ref="R91:Y91"/>
    <mergeCell ref="F88:F89"/>
    <mergeCell ref="F28:G30"/>
    <mergeCell ref="H28:R30"/>
    <mergeCell ref="V31:W31"/>
    <mergeCell ref="V32:W34"/>
    <mergeCell ref="H31:U32"/>
    <mergeCell ref="H33:U34"/>
    <mergeCell ref="S26:T27"/>
    <mergeCell ref="U26:Y26"/>
    <mergeCell ref="U27:Y27"/>
    <mergeCell ref="F82:F83"/>
    <mergeCell ref="N82:O82"/>
    <mergeCell ref="P82:Q82"/>
    <mergeCell ref="N83:O83"/>
    <mergeCell ref="P83:Q83"/>
    <mergeCell ref="R83:S83"/>
    <mergeCell ref="T82:Y82"/>
    <mergeCell ref="T83:Y83"/>
    <mergeCell ref="R82:S82"/>
    <mergeCell ref="F52:Y59"/>
    <mergeCell ref="V35:W35"/>
    <mergeCell ref="V36:W38"/>
    <mergeCell ref="P35:R35"/>
    <mergeCell ref="P36:R38"/>
    <mergeCell ref="F39:Y40"/>
    <mergeCell ref="G302:M302"/>
    <mergeCell ref="F300:F301"/>
    <mergeCell ref="N300:O300"/>
    <mergeCell ref="P300:Q300"/>
    <mergeCell ref="R300:Y300"/>
    <mergeCell ref="N301:O301"/>
    <mergeCell ref="P301:Q301"/>
    <mergeCell ref="R301:Y301"/>
    <mergeCell ref="G208:M208"/>
    <mergeCell ref="G232:M232"/>
    <mergeCell ref="G233:M233"/>
    <mergeCell ref="G234:M234"/>
    <mergeCell ref="F206:F207"/>
    <mergeCell ref="G206:M206"/>
    <mergeCell ref="N206:O206"/>
    <mergeCell ref="P206:Q206"/>
    <mergeCell ref="G191:M191"/>
    <mergeCell ref="N191:O191"/>
    <mergeCell ref="F192:F193"/>
    <mergeCell ref="G192:M192"/>
    <mergeCell ref="N192:O192"/>
    <mergeCell ref="P192:Q192"/>
    <mergeCell ref="R192:Y192"/>
    <mergeCell ref="G201:M201"/>
    <mergeCell ref="N201:O201"/>
    <mergeCell ref="P201:Q201"/>
    <mergeCell ref="R201:Y201"/>
    <mergeCell ref="F198:F199"/>
    <mergeCell ref="G198:M198"/>
    <mergeCell ref="N198:O198"/>
    <mergeCell ref="P198:Q198"/>
    <mergeCell ref="R198:Y198"/>
    <mergeCell ref="H37:O38"/>
    <mergeCell ref="H41:K42"/>
    <mergeCell ref="L41:O42"/>
    <mergeCell ref="P41:T42"/>
    <mergeCell ref="U41:Y42"/>
    <mergeCell ref="P88:Q88"/>
    <mergeCell ref="P89:Q89"/>
    <mergeCell ref="N88:O88"/>
    <mergeCell ref="R88:Y88"/>
    <mergeCell ref="N89:O89"/>
    <mergeCell ref="R89:Y89"/>
    <mergeCell ref="F86:F87"/>
    <mergeCell ref="P86:Q86"/>
    <mergeCell ref="P87:Q87"/>
    <mergeCell ref="G86:M86"/>
    <mergeCell ref="N86:O86"/>
    <mergeCell ref="R86:Y86"/>
    <mergeCell ref="N87:O87"/>
    <mergeCell ref="R87:Y87"/>
    <mergeCell ref="R85:Y85"/>
    <mergeCell ref="G90:M90"/>
    <mergeCell ref="G91:M91"/>
    <mergeCell ref="G87:M87"/>
    <mergeCell ref="G88:M88"/>
    <mergeCell ref="G89:M89"/>
    <mergeCell ref="F96:F97"/>
    <mergeCell ref="P96:Q96"/>
    <mergeCell ref="P97:Q97"/>
    <mergeCell ref="N96:O96"/>
    <mergeCell ref="R96:Y96"/>
    <mergeCell ref="N97:O97"/>
    <mergeCell ref="R97:Y97"/>
    <mergeCell ref="F94:F95"/>
    <mergeCell ref="P94:Q94"/>
    <mergeCell ref="P95:Q95"/>
    <mergeCell ref="N94:O94"/>
    <mergeCell ref="R94:Y94"/>
    <mergeCell ref="N95:O95"/>
    <mergeCell ref="R95:Y95"/>
    <mergeCell ref="F92:F93"/>
    <mergeCell ref="P92:Q92"/>
    <mergeCell ref="P93:Q93"/>
    <mergeCell ref="N92:O92"/>
    <mergeCell ref="R92:Y92"/>
    <mergeCell ref="N93:O93"/>
    <mergeCell ref="R93:Y93"/>
    <mergeCell ref="G95:M95"/>
    <mergeCell ref="G96:M96"/>
    <mergeCell ref="G97:M97"/>
    <mergeCell ref="G92:M92"/>
    <mergeCell ref="G93:M93"/>
    <mergeCell ref="G94:M94"/>
    <mergeCell ref="F102:F103"/>
    <mergeCell ref="P102:Q102"/>
    <mergeCell ref="P103:Q103"/>
    <mergeCell ref="N102:O102"/>
    <mergeCell ref="R102:Y102"/>
    <mergeCell ref="N103:O103"/>
    <mergeCell ref="R103:Y103"/>
    <mergeCell ref="F100:F101"/>
    <mergeCell ref="P100:Q100"/>
    <mergeCell ref="P101:Q101"/>
    <mergeCell ref="N100:O100"/>
    <mergeCell ref="R100:Y100"/>
    <mergeCell ref="N101:O101"/>
    <mergeCell ref="R101:Y101"/>
    <mergeCell ref="F98:F99"/>
    <mergeCell ref="P98:Q98"/>
    <mergeCell ref="P99:Q99"/>
    <mergeCell ref="N98:O98"/>
    <mergeCell ref="R98:Y98"/>
    <mergeCell ref="N99:O99"/>
    <mergeCell ref="R99:Y99"/>
    <mergeCell ref="G101:M101"/>
    <mergeCell ref="G102:M102"/>
    <mergeCell ref="G103:M103"/>
    <mergeCell ref="G98:M98"/>
    <mergeCell ref="G99:M99"/>
    <mergeCell ref="G100:M100"/>
    <mergeCell ref="F108:F109"/>
    <mergeCell ref="P108:Q108"/>
    <mergeCell ref="P109:Q109"/>
    <mergeCell ref="G108:M108"/>
    <mergeCell ref="N108:O108"/>
    <mergeCell ref="R108:Y108"/>
    <mergeCell ref="G109:M109"/>
    <mergeCell ref="N109:O109"/>
    <mergeCell ref="R109:Y109"/>
    <mergeCell ref="F106:F107"/>
    <mergeCell ref="P106:Q106"/>
    <mergeCell ref="P107:Q107"/>
    <mergeCell ref="N106:O106"/>
    <mergeCell ref="R106:Y106"/>
    <mergeCell ref="N107:O107"/>
    <mergeCell ref="R107:Y107"/>
    <mergeCell ref="F104:F105"/>
    <mergeCell ref="P104:Q104"/>
    <mergeCell ref="P105:Q105"/>
    <mergeCell ref="N104:O104"/>
    <mergeCell ref="R104:Y104"/>
    <mergeCell ref="N105:O105"/>
    <mergeCell ref="R105:Y105"/>
    <mergeCell ref="G107:M107"/>
    <mergeCell ref="G104:M104"/>
    <mergeCell ref="G105:M105"/>
    <mergeCell ref="G106:M106"/>
    <mergeCell ref="N112:O112"/>
    <mergeCell ref="R112:Y112"/>
    <mergeCell ref="G113:M113"/>
    <mergeCell ref="N113:O113"/>
    <mergeCell ref="R113:Y113"/>
    <mergeCell ref="G114:M114"/>
    <mergeCell ref="N114:O114"/>
    <mergeCell ref="P114:Q114"/>
    <mergeCell ref="R114:Y114"/>
    <mergeCell ref="P110:Q110"/>
    <mergeCell ref="P111:Q111"/>
    <mergeCell ref="F112:F113"/>
    <mergeCell ref="P112:Q112"/>
    <mergeCell ref="P113:Q113"/>
    <mergeCell ref="G110:M110"/>
    <mergeCell ref="N110:O110"/>
    <mergeCell ref="R110:Y110"/>
    <mergeCell ref="G111:M111"/>
    <mergeCell ref="N111:O111"/>
    <mergeCell ref="R111:Y111"/>
    <mergeCell ref="G112:M112"/>
    <mergeCell ref="G115:M115"/>
    <mergeCell ref="N115:O115"/>
    <mergeCell ref="P115:Q115"/>
    <mergeCell ref="R115:Y115"/>
    <mergeCell ref="F114:F115"/>
    <mergeCell ref="F120:F121"/>
    <mergeCell ref="G120:M120"/>
    <mergeCell ref="N120:O120"/>
    <mergeCell ref="P120:Q120"/>
    <mergeCell ref="R120:Y120"/>
    <mergeCell ref="G121:M121"/>
    <mergeCell ref="N121:O121"/>
    <mergeCell ref="P121:Q121"/>
    <mergeCell ref="R121:Y121"/>
    <mergeCell ref="G118:M118"/>
    <mergeCell ref="N118:O118"/>
    <mergeCell ref="P118:Q118"/>
    <mergeCell ref="R118:S118"/>
    <mergeCell ref="T118:Y118"/>
    <mergeCell ref="G119:M119"/>
    <mergeCell ref="N119:O119"/>
    <mergeCell ref="P119:Q119"/>
    <mergeCell ref="R119:S119"/>
    <mergeCell ref="T119:Y119"/>
    <mergeCell ref="F124:F125"/>
    <mergeCell ref="G124:M124"/>
    <mergeCell ref="N124:O124"/>
    <mergeCell ref="P124:Q124"/>
    <mergeCell ref="R124:Y124"/>
    <mergeCell ref="G125:M125"/>
    <mergeCell ref="N125:O125"/>
    <mergeCell ref="P125:Q125"/>
    <mergeCell ref="R125:Y125"/>
    <mergeCell ref="F122:F123"/>
    <mergeCell ref="G122:M122"/>
    <mergeCell ref="N122:O122"/>
    <mergeCell ref="P122:Q122"/>
    <mergeCell ref="R122:Y122"/>
    <mergeCell ref="G123:M123"/>
    <mergeCell ref="N123:O123"/>
    <mergeCell ref="P123:Q123"/>
    <mergeCell ref="R123:Y123"/>
    <mergeCell ref="F128:F129"/>
    <mergeCell ref="G128:M128"/>
    <mergeCell ref="N128:O128"/>
    <mergeCell ref="P128:Q128"/>
    <mergeCell ref="R128:Y128"/>
    <mergeCell ref="G129:M129"/>
    <mergeCell ref="N129:O129"/>
    <mergeCell ref="P129:Q129"/>
    <mergeCell ref="R129:Y129"/>
    <mergeCell ref="F126:F127"/>
    <mergeCell ref="G126:M126"/>
    <mergeCell ref="N126:O126"/>
    <mergeCell ref="P126:Q126"/>
    <mergeCell ref="R126:Y126"/>
    <mergeCell ref="G127:M127"/>
    <mergeCell ref="N127:O127"/>
    <mergeCell ref="P127:Q127"/>
    <mergeCell ref="R127:Y127"/>
    <mergeCell ref="F132:F133"/>
    <mergeCell ref="G132:M132"/>
    <mergeCell ref="N132:O132"/>
    <mergeCell ref="P132:Q132"/>
    <mergeCell ref="R132:Y132"/>
    <mergeCell ref="G133:M133"/>
    <mergeCell ref="N133:O133"/>
    <mergeCell ref="P133:Q133"/>
    <mergeCell ref="R133:Y133"/>
    <mergeCell ref="F130:F131"/>
    <mergeCell ref="G130:M130"/>
    <mergeCell ref="N130:O130"/>
    <mergeCell ref="P130:Q130"/>
    <mergeCell ref="R130:Y130"/>
    <mergeCell ref="G131:M131"/>
    <mergeCell ref="N131:O131"/>
    <mergeCell ref="P131:Q131"/>
    <mergeCell ref="R131:Y131"/>
    <mergeCell ref="F136:F137"/>
    <mergeCell ref="G136:M136"/>
    <mergeCell ref="N136:O136"/>
    <mergeCell ref="P136:Q136"/>
    <mergeCell ref="R136:Y136"/>
    <mergeCell ref="G137:M137"/>
    <mergeCell ref="N137:O137"/>
    <mergeCell ref="P137:Q137"/>
    <mergeCell ref="R137:Y137"/>
    <mergeCell ref="F134:F135"/>
    <mergeCell ref="G134:M134"/>
    <mergeCell ref="N134:O134"/>
    <mergeCell ref="P134:Q134"/>
    <mergeCell ref="R134:Y134"/>
    <mergeCell ref="G135:M135"/>
    <mergeCell ref="N135:O135"/>
    <mergeCell ref="P135:Q135"/>
    <mergeCell ref="R135:Y135"/>
    <mergeCell ref="F140:F141"/>
    <mergeCell ref="G140:M140"/>
    <mergeCell ref="N140:O140"/>
    <mergeCell ref="P140:Q140"/>
    <mergeCell ref="R140:Y140"/>
    <mergeCell ref="G141:M141"/>
    <mergeCell ref="N141:O141"/>
    <mergeCell ref="P141:Q141"/>
    <mergeCell ref="R141:Y141"/>
    <mergeCell ref="F138:F139"/>
    <mergeCell ref="G138:M138"/>
    <mergeCell ref="N138:O138"/>
    <mergeCell ref="P138:Q138"/>
    <mergeCell ref="R138:Y138"/>
    <mergeCell ref="G139:M139"/>
    <mergeCell ref="N139:O139"/>
    <mergeCell ref="P139:Q139"/>
    <mergeCell ref="R139:Y139"/>
    <mergeCell ref="F144:F145"/>
    <mergeCell ref="G144:M144"/>
    <mergeCell ref="N144:O144"/>
    <mergeCell ref="P144:Q144"/>
    <mergeCell ref="R144:Y144"/>
    <mergeCell ref="G145:M145"/>
    <mergeCell ref="N145:O145"/>
    <mergeCell ref="P145:Q145"/>
    <mergeCell ref="R145:Y145"/>
    <mergeCell ref="F142:F143"/>
    <mergeCell ref="G142:M142"/>
    <mergeCell ref="N142:O142"/>
    <mergeCell ref="P142:Q142"/>
    <mergeCell ref="R142:Y142"/>
    <mergeCell ref="G143:M143"/>
    <mergeCell ref="N143:O143"/>
    <mergeCell ref="P143:Q143"/>
    <mergeCell ref="R143:Y143"/>
    <mergeCell ref="N157:O157"/>
    <mergeCell ref="P157:Q157"/>
    <mergeCell ref="R157:Y157"/>
    <mergeCell ref="F146:F147"/>
    <mergeCell ref="N146:O146"/>
    <mergeCell ref="P146:Q146"/>
    <mergeCell ref="R146:Y146"/>
    <mergeCell ref="N147:O147"/>
    <mergeCell ref="P147:Q147"/>
    <mergeCell ref="R147:Y147"/>
    <mergeCell ref="F148:F149"/>
    <mergeCell ref="N148:O148"/>
    <mergeCell ref="P148:Q148"/>
    <mergeCell ref="R148:Y148"/>
    <mergeCell ref="N149:O149"/>
    <mergeCell ref="P149:Q149"/>
    <mergeCell ref="R149:Y149"/>
    <mergeCell ref="G157:M157"/>
    <mergeCell ref="R155:S155"/>
    <mergeCell ref="T155:Y155"/>
    <mergeCell ref="F162:F163"/>
    <mergeCell ref="N162:O162"/>
    <mergeCell ref="P162:Q162"/>
    <mergeCell ref="R162:Y162"/>
    <mergeCell ref="N163:O163"/>
    <mergeCell ref="P163:Q163"/>
    <mergeCell ref="R163:Y163"/>
    <mergeCell ref="F164:F165"/>
    <mergeCell ref="N164:O164"/>
    <mergeCell ref="P164:Q164"/>
    <mergeCell ref="R164:Y164"/>
    <mergeCell ref="N165:O165"/>
    <mergeCell ref="P165:Q165"/>
    <mergeCell ref="R165:Y165"/>
    <mergeCell ref="F158:F159"/>
    <mergeCell ref="N158:O158"/>
    <mergeCell ref="P158:Q158"/>
    <mergeCell ref="R158:Y158"/>
    <mergeCell ref="N159:O159"/>
    <mergeCell ref="P159:Q159"/>
    <mergeCell ref="R159:Y159"/>
    <mergeCell ref="F160:F161"/>
    <mergeCell ref="N160:O160"/>
    <mergeCell ref="P160:Q160"/>
    <mergeCell ref="R160:Y160"/>
    <mergeCell ref="N161:O161"/>
    <mergeCell ref="P161:Q161"/>
    <mergeCell ref="R161:Y161"/>
    <mergeCell ref="G158:M158"/>
    <mergeCell ref="G159:M159"/>
    <mergeCell ref="G163:M163"/>
    <mergeCell ref="G164:M164"/>
    <mergeCell ref="F170:F171"/>
    <mergeCell ref="N170:O170"/>
    <mergeCell ref="P170:Q170"/>
    <mergeCell ref="R170:Y170"/>
    <mergeCell ref="N171:O171"/>
    <mergeCell ref="P171:Q171"/>
    <mergeCell ref="R171:Y171"/>
    <mergeCell ref="F172:F173"/>
    <mergeCell ref="N172:O172"/>
    <mergeCell ref="P172:Q172"/>
    <mergeCell ref="R172:Y172"/>
    <mergeCell ref="G173:M173"/>
    <mergeCell ref="N173:O173"/>
    <mergeCell ref="P173:Q173"/>
    <mergeCell ref="R173:Y173"/>
    <mergeCell ref="F166:F167"/>
    <mergeCell ref="N166:O166"/>
    <mergeCell ref="P166:Q166"/>
    <mergeCell ref="R166:Y166"/>
    <mergeCell ref="N167:O167"/>
    <mergeCell ref="P167:Q167"/>
    <mergeCell ref="R167:Y167"/>
    <mergeCell ref="F168:F169"/>
    <mergeCell ref="N168:O168"/>
    <mergeCell ref="P168:Q168"/>
    <mergeCell ref="R168:Y168"/>
    <mergeCell ref="N169:O169"/>
    <mergeCell ref="P169:Q169"/>
    <mergeCell ref="R169:Y169"/>
    <mergeCell ref="G170:M170"/>
    <mergeCell ref="G171:M171"/>
    <mergeCell ref="G172:M172"/>
    <mergeCell ref="F176:F177"/>
    <mergeCell ref="G176:M176"/>
    <mergeCell ref="N176:O176"/>
    <mergeCell ref="P176:Q176"/>
    <mergeCell ref="R176:Y176"/>
    <mergeCell ref="G177:M177"/>
    <mergeCell ref="N177:O177"/>
    <mergeCell ref="P177:Q177"/>
    <mergeCell ref="R177:Y177"/>
    <mergeCell ref="F174:F175"/>
    <mergeCell ref="G174:M174"/>
    <mergeCell ref="N174:O174"/>
    <mergeCell ref="P174:Q174"/>
    <mergeCell ref="R174:Y174"/>
    <mergeCell ref="G175:M175"/>
    <mergeCell ref="N175:O175"/>
    <mergeCell ref="P175:Q175"/>
    <mergeCell ref="R175:Y175"/>
    <mergeCell ref="F180:F181"/>
    <mergeCell ref="G180:M180"/>
    <mergeCell ref="N180:O180"/>
    <mergeCell ref="P180:Q180"/>
    <mergeCell ref="R180:Y180"/>
    <mergeCell ref="G181:M181"/>
    <mergeCell ref="N181:O181"/>
    <mergeCell ref="P181:Q181"/>
    <mergeCell ref="R181:Y181"/>
    <mergeCell ref="F178:F179"/>
    <mergeCell ref="G178:M178"/>
    <mergeCell ref="N178:O178"/>
    <mergeCell ref="P178:Q178"/>
    <mergeCell ref="R178:Y178"/>
    <mergeCell ref="G179:M179"/>
    <mergeCell ref="N179:O179"/>
    <mergeCell ref="P179:Q179"/>
    <mergeCell ref="R179:Y179"/>
    <mergeCell ref="F184:F185"/>
    <mergeCell ref="G184:M184"/>
    <mergeCell ref="N184:O184"/>
    <mergeCell ref="P184:Q184"/>
    <mergeCell ref="R184:Y184"/>
    <mergeCell ref="G185:M185"/>
    <mergeCell ref="N185:O185"/>
    <mergeCell ref="P185:Q185"/>
    <mergeCell ref="R185:Y185"/>
    <mergeCell ref="F182:F183"/>
    <mergeCell ref="G182:M182"/>
    <mergeCell ref="N182:O182"/>
    <mergeCell ref="P182:Q182"/>
    <mergeCell ref="R182:Y182"/>
    <mergeCell ref="G183:M183"/>
    <mergeCell ref="N183:O183"/>
    <mergeCell ref="P183:Q183"/>
    <mergeCell ref="R183:Y183"/>
    <mergeCell ref="F186:F187"/>
    <mergeCell ref="G186:M186"/>
    <mergeCell ref="N186:O186"/>
    <mergeCell ref="P186:Q186"/>
    <mergeCell ref="R186:Y186"/>
    <mergeCell ref="G187:M187"/>
    <mergeCell ref="N187:O187"/>
    <mergeCell ref="P187:Q187"/>
    <mergeCell ref="R187:Y187"/>
    <mergeCell ref="F196:F197"/>
    <mergeCell ref="G196:M196"/>
    <mergeCell ref="N196:O196"/>
    <mergeCell ref="P196:Q196"/>
    <mergeCell ref="R196:Y196"/>
    <mergeCell ref="G197:M197"/>
    <mergeCell ref="N197:O197"/>
    <mergeCell ref="P197:Q197"/>
    <mergeCell ref="R197:Y197"/>
    <mergeCell ref="F194:F195"/>
    <mergeCell ref="G194:M194"/>
    <mergeCell ref="N194:O194"/>
    <mergeCell ref="P194:Q194"/>
    <mergeCell ref="R194:Y194"/>
    <mergeCell ref="G195:M195"/>
    <mergeCell ref="N195:O195"/>
    <mergeCell ref="P195:Q195"/>
    <mergeCell ref="R195:Y195"/>
    <mergeCell ref="N190:O190"/>
    <mergeCell ref="P190:Q190"/>
    <mergeCell ref="R190:S190"/>
    <mergeCell ref="T190:Y190"/>
    <mergeCell ref="P191:Q191"/>
    <mergeCell ref="G199:M199"/>
    <mergeCell ref="N199:O199"/>
    <mergeCell ref="P199:Q199"/>
    <mergeCell ref="R199:Y199"/>
    <mergeCell ref="F204:F205"/>
    <mergeCell ref="G204:M204"/>
    <mergeCell ref="N204:O204"/>
    <mergeCell ref="P204:Q204"/>
    <mergeCell ref="R204:Y204"/>
    <mergeCell ref="G205:M205"/>
    <mergeCell ref="N205:O205"/>
    <mergeCell ref="P205:Q205"/>
    <mergeCell ref="R205:Y205"/>
    <mergeCell ref="F202:F203"/>
    <mergeCell ref="G202:M202"/>
    <mergeCell ref="N202:O202"/>
    <mergeCell ref="P202:Q202"/>
    <mergeCell ref="R202:Y202"/>
    <mergeCell ref="G203:M203"/>
    <mergeCell ref="N203:O203"/>
    <mergeCell ref="P203:Q203"/>
    <mergeCell ref="R203:Y203"/>
    <mergeCell ref="F212:F213"/>
    <mergeCell ref="N212:O212"/>
    <mergeCell ref="P212:Q212"/>
    <mergeCell ref="R212:Y212"/>
    <mergeCell ref="N213:O213"/>
    <mergeCell ref="P213:Q213"/>
    <mergeCell ref="R213:Y213"/>
    <mergeCell ref="F214:F215"/>
    <mergeCell ref="N214:O214"/>
    <mergeCell ref="P214:Q214"/>
    <mergeCell ref="R214:Y214"/>
    <mergeCell ref="G215:M215"/>
    <mergeCell ref="N215:O215"/>
    <mergeCell ref="P215:Q215"/>
    <mergeCell ref="R215:Y215"/>
    <mergeCell ref="F208:F209"/>
    <mergeCell ref="N208:O208"/>
    <mergeCell ref="P208:Q208"/>
    <mergeCell ref="R208:Y208"/>
    <mergeCell ref="N209:O209"/>
    <mergeCell ref="P209:Q209"/>
    <mergeCell ref="R209:Y209"/>
    <mergeCell ref="F210:F211"/>
    <mergeCell ref="G210:M210"/>
    <mergeCell ref="N210:O210"/>
    <mergeCell ref="P210:Q210"/>
    <mergeCell ref="R210:Y210"/>
    <mergeCell ref="N211:O211"/>
    <mergeCell ref="P211:Q211"/>
    <mergeCell ref="R211:Y211"/>
    <mergeCell ref="F220:F221"/>
    <mergeCell ref="N220:O220"/>
    <mergeCell ref="P220:Q220"/>
    <mergeCell ref="R220:Y220"/>
    <mergeCell ref="G221:M221"/>
    <mergeCell ref="N221:O221"/>
    <mergeCell ref="P221:Q221"/>
    <mergeCell ref="R221:Y221"/>
    <mergeCell ref="F222:F223"/>
    <mergeCell ref="N222:O222"/>
    <mergeCell ref="P222:Q222"/>
    <mergeCell ref="R222:Y222"/>
    <mergeCell ref="N223:O223"/>
    <mergeCell ref="P223:Q223"/>
    <mergeCell ref="R223:Y223"/>
    <mergeCell ref="F216:F217"/>
    <mergeCell ref="G216:M216"/>
    <mergeCell ref="N216:O216"/>
    <mergeCell ref="P216:Q216"/>
    <mergeCell ref="R216:Y216"/>
    <mergeCell ref="N217:O217"/>
    <mergeCell ref="P217:Q217"/>
    <mergeCell ref="R217:Y217"/>
    <mergeCell ref="F218:F219"/>
    <mergeCell ref="N218:O218"/>
    <mergeCell ref="P218:Q218"/>
    <mergeCell ref="R218:Y218"/>
    <mergeCell ref="N219:O219"/>
    <mergeCell ref="P219:Q219"/>
    <mergeCell ref="R219:Y219"/>
    <mergeCell ref="G220:M220"/>
    <mergeCell ref="G222:M222"/>
    <mergeCell ref="F232:F233"/>
    <mergeCell ref="N232:O232"/>
    <mergeCell ref="P232:Q232"/>
    <mergeCell ref="R232:Y232"/>
    <mergeCell ref="N233:O233"/>
    <mergeCell ref="P233:Q233"/>
    <mergeCell ref="R233:Y233"/>
    <mergeCell ref="F234:F235"/>
    <mergeCell ref="N234:O234"/>
    <mergeCell ref="P234:Q234"/>
    <mergeCell ref="R234:Y234"/>
    <mergeCell ref="G235:M235"/>
    <mergeCell ref="N235:O235"/>
    <mergeCell ref="P235:Q235"/>
    <mergeCell ref="R235:Y235"/>
    <mergeCell ref="F228:F229"/>
    <mergeCell ref="N228:O228"/>
    <mergeCell ref="P228:Q228"/>
    <mergeCell ref="R228:Y228"/>
    <mergeCell ref="N229:O229"/>
    <mergeCell ref="P229:Q229"/>
    <mergeCell ref="R229:Y229"/>
    <mergeCell ref="F230:F231"/>
    <mergeCell ref="G230:M230"/>
    <mergeCell ref="N230:O230"/>
    <mergeCell ref="P230:Q230"/>
    <mergeCell ref="R230:Y230"/>
    <mergeCell ref="N231:O231"/>
    <mergeCell ref="P231:Q231"/>
    <mergeCell ref="R231:Y231"/>
    <mergeCell ref="G231:M231"/>
    <mergeCell ref="F240:F241"/>
    <mergeCell ref="G240:M240"/>
    <mergeCell ref="N240:O240"/>
    <mergeCell ref="P240:Q240"/>
    <mergeCell ref="R240:Y240"/>
    <mergeCell ref="G241:M241"/>
    <mergeCell ref="N241:O241"/>
    <mergeCell ref="P241:Q241"/>
    <mergeCell ref="R241:Y241"/>
    <mergeCell ref="F236:F237"/>
    <mergeCell ref="N236:O236"/>
    <mergeCell ref="P236:Q236"/>
    <mergeCell ref="R236:Y236"/>
    <mergeCell ref="N237:O237"/>
    <mergeCell ref="P237:Q237"/>
    <mergeCell ref="R237:Y237"/>
    <mergeCell ref="F238:F239"/>
    <mergeCell ref="G238:M238"/>
    <mergeCell ref="N238:O238"/>
    <mergeCell ref="P238:Q238"/>
    <mergeCell ref="R238:Y238"/>
    <mergeCell ref="G239:M239"/>
    <mergeCell ref="N239:O239"/>
    <mergeCell ref="P239:Q239"/>
    <mergeCell ref="R239:Y239"/>
    <mergeCell ref="G236:M236"/>
    <mergeCell ref="G237:M237"/>
    <mergeCell ref="F244:F245"/>
    <mergeCell ref="G244:M244"/>
    <mergeCell ref="N244:O244"/>
    <mergeCell ref="P244:Q244"/>
    <mergeCell ref="R244:Y244"/>
    <mergeCell ref="G245:M245"/>
    <mergeCell ref="N245:O245"/>
    <mergeCell ref="P245:Q245"/>
    <mergeCell ref="R245:Y245"/>
    <mergeCell ref="F242:F243"/>
    <mergeCell ref="G242:M242"/>
    <mergeCell ref="N242:O242"/>
    <mergeCell ref="P242:Q242"/>
    <mergeCell ref="R242:Y242"/>
    <mergeCell ref="G243:M243"/>
    <mergeCell ref="N243:O243"/>
    <mergeCell ref="P243:Q243"/>
    <mergeCell ref="R243:Y243"/>
    <mergeCell ref="F248:F249"/>
    <mergeCell ref="G248:M248"/>
    <mergeCell ref="N248:O248"/>
    <mergeCell ref="P248:Q248"/>
    <mergeCell ref="R248:Y248"/>
    <mergeCell ref="G249:M249"/>
    <mergeCell ref="N249:O249"/>
    <mergeCell ref="P249:Q249"/>
    <mergeCell ref="R249:Y249"/>
    <mergeCell ref="F246:F247"/>
    <mergeCell ref="G246:M246"/>
    <mergeCell ref="N246:O246"/>
    <mergeCell ref="P246:Q246"/>
    <mergeCell ref="R246:Y246"/>
    <mergeCell ref="G247:M247"/>
    <mergeCell ref="N247:O247"/>
    <mergeCell ref="P247:Q247"/>
    <mergeCell ref="R247:Y247"/>
    <mergeCell ref="F252:F253"/>
    <mergeCell ref="G252:M252"/>
    <mergeCell ref="N252:O252"/>
    <mergeCell ref="P252:Q252"/>
    <mergeCell ref="R252:Y252"/>
    <mergeCell ref="G253:M253"/>
    <mergeCell ref="N253:O253"/>
    <mergeCell ref="P253:Q253"/>
    <mergeCell ref="R253:Y253"/>
    <mergeCell ref="F250:F251"/>
    <mergeCell ref="G250:M250"/>
    <mergeCell ref="N250:O250"/>
    <mergeCell ref="P250:Q250"/>
    <mergeCell ref="R250:Y250"/>
    <mergeCell ref="G251:M251"/>
    <mergeCell ref="N251:O251"/>
    <mergeCell ref="P251:Q251"/>
    <mergeCell ref="R251:Y251"/>
    <mergeCell ref="F256:F257"/>
    <mergeCell ref="G256:M256"/>
    <mergeCell ref="N256:O256"/>
    <mergeCell ref="P256:Q256"/>
    <mergeCell ref="R256:Y256"/>
    <mergeCell ref="G257:M257"/>
    <mergeCell ref="N257:O257"/>
    <mergeCell ref="P257:Q257"/>
    <mergeCell ref="R257:Y257"/>
    <mergeCell ref="F254:F255"/>
    <mergeCell ref="G254:M254"/>
    <mergeCell ref="N254:O254"/>
    <mergeCell ref="P254:Q254"/>
    <mergeCell ref="R254:Y254"/>
    <mergeCell ref="G255:M255"/>
    <mergeCell ref="N255:O255"/>
    <mergeCell ref="P255:Q255"/>
    <mergeCell ref="R255:Y255"/>
    <mergeCell ref="F264:F265"/>
    <mergeCell ref="G264:M264"/>
    <mergeCell ref="N264:O264"/>
    <mergeCell ref="P264:Q264"/>
    <mergeCell ref="R264:Y264"/>
    <mergeCell ref="G265:M265"/>
    <mergeCell ref="N265:O265"/>
    <mergeCell ref="P265:Q265"/>
    <mergeCell ref="R265:Y265"/>
    <mergeCell ref="F258:F259"/>
    <mergeCell ref="G258:M258"/>
    <mergeCell ref="N258:O258"/>
    <mergeCell ref="P258:Q258"/>
    <mergeCell ref="R258:Y258"/>
    <mergeCell ref="G259:M259"/>
    <mergeCell ref="N259:O259"/>
    <mergeCell ref="P259:Q259"/>
    <mergeCell ref="R259:Y259"/>
    <mergeCell ref="F260:I261"/>
    <mergeCell ref="F262:F263"/>
    <mergeCell ref="G262:M262"/>
    <mergeCell ref="N262:O262"/>
    <mergeCell ref="P262:Q262"/>
    <mergeCell ref="R262:S262"/>
    <mergeCell ref="T262:Y262"/>
    <mergeCell ref="G263:M263"/>
    <mergeCell ref="N263:O263"/>
    <mergeCell ref="P263:Q263"/>
    <mergeCell ref="R263:S263"/>
    <mergeCell ref="T263:Y263"/>
    <mergeCell ref="F268:F269"/>
    <mergeCell ref="G268:M268"/>
    <mergeCell ref="N268:O268"/>
    <mergeCell ref="P268:Q268"/>
    <mergeCell ref="R268:Y268"/>
    <mergeCell ref="G269:M269"/>
    <mergeCell ref="N269:O269"/>
    <mergeCell ref="P269:Q269"/>
    <mergeCell ref="R269:Y269"/>
    <mergeCell ref="F266:F267"/>
    <mergeCell ref="G266:M266"/>
    <mergeCell ref="N266:O266"/>
    <mergeCell ref="P266:Q266"/>
    <mergeCell ref="R266:Y266"/>
    <mergeCell ref="G267:M267"/>
    <mergeCell ref="N267:O267"/>
    <mergeCell ref="P267:Q267"/>
    <mergeCell ref="R267:Y267"/>
    <mergeCell ref="F272:F273"/>
    <mergeCell ref="G272:M272"/>
    <mergeCell ref="N272:O272"/>
    <mergeCell ref="P272:Q272"/>
    <mergeCell ref="R272:Y272"/>
    <mergeCell ref="N273:O273"/>
    <mergeCell ref="P273:Q273"/>
    <mergeCell ref="R273:Y273"/>
    <mergeCell ref="F274:F275"/>
    <mergeCell ref="N274:O274"/>
    <mergeCell ref="P274:Q274"/>
    <mergeCell ref="R274:Y274"/>
    <mergeCell ref="N275:O275"/>
    <mergeCell ref="P275:Q275"/>
    <mergeCell ref="R275:Y275"/>
    <mergeCell ref="F270:F271"/>
    <mergeCell ref="G270:M270"/>
    <mergeCell ref="N270:O270"/>
    <mergeCell ref="P270:Q270"/>
    <mergeCell ref="R270:Y270"/>
    <mergeCell ref="G271:M271"/>
    <mergeCell ref="N271:O271"/>
    <mergeCell ref="P271:Q271"/>
    <mergeCell ref="R271:Y271"/>
    <mergeCell ref="F280:F281"/>
    <mergeCell ref="N280:O280"/>
    <mergeCell ref="P280:Q280"/>
    <mergeCell ref="R280:Y280"/>
    <mergeCell ref="N281:O281"/>
    <mergeCell ref="P281:Q281"/>
    <mergeCell ref="R281:Y281"/>
    <mergeCell ref="F282:F283"/>
    <mergeCell ref="N282:O282"/>
    <mergeCell ref="P282:Q282"/>
    <mergeCell ref="R282:Y282"/>
    <mergeCell ref="N283:O283"/>
    <mergeCell ref="P283:Q283"/>
    <mergeCell ref="R283:Y283"/>
    <mergeCell ref="F276:F277"/>
    <mergeCell ref="N276:O276"/>
    <mergeCell ref="P276:Q276"/>
    <mergeCell ref="R276:Y276"/>
    <mergeCell ref="N277:O277"/>
    <mergeCell ref="P277:Q277"/>
    <mergeCell ref="R277:Y277"/>
    <mergeCell ref="F278:F279"/>
    <mergeCell ref="N278:O278"/>
    <mergeCell ref="P278:Q278"/>
    <mergeCell ref="R278:Y278"/>
    <mergeCell ref="N279:O279"/>
    <mergeCell ref="P279:Q279"/>
    <mergeCell ref="R279:Y279"/>
    <mergeCell ref="G277:M277"/>
    <mergeCell ref="G278:M278"/>
    <mergeCell ref="N290:O290"/>
    <mergeCell ref="P290:Q290"/>
    <mergeCell ref="R290:Y290"/>
    <mergeCell ref="N291:O291"/>
    <mergeCell ref="P291:Q291"/>
    <mergeCell ref="R291:Y291"/>
    <mergeCell ref="F284:F285"/>
    <mergeCell ref="N284:O284"/>
    <mergeCell ref="P284:Q284"/>
    <mergeCell ref="R284:Y284"/>
    <mergeCell ref="N285:O285"/>
    <mergeCell ref="P285:Q285"/>
    <mergeCell ref="R285:Y285"/>
    <mergeCell ref="F286:F287"/>
    <mergeCell ref="N286:O286"/>
    <mergeCell ref="P286:Q286"/>
    <mergeCell ref="R286:Y286"/>
    <mergeCell ref="N287:O287"/>
    <mergeCell ref="P287:Q287"/>
    <mergeCell ref="R287:Y287"/>
    <mergeCell ref="F288:F289"/>
    <mergeCell ref="N288:O288"/>
    <mergeCell ref="P288:Q288"/>
    <mergeCell ref="R288:Y288"/>
    <mergeCell ref="N289:O289"/>
    <mergeCell ref="P289:Q289"/>
    <mergeCell ref="R289:Y289"/>
    <mergeCell ref="F290:F291"/>
    <mergeCell ref="G288:M288"/>
    <mergeCell ref="G289:M289"/>
    <mergeCell ref="R292:Y292"/>
    <mergeCell ref="N293:O293"/>
    <mergeCell ref="P293:Q293"/>
    <mergeCell ref="R293:Y293"/>
    <mergeCell ref="F294:F295"/>
    <mergeCell ref="N294:O294"/>
    <mergeCell ref="P294:Q294"/>
    <mergeCell ref="R294:Y294"/>
    <mergeCell ref="N295:O295"/>
    <mergeCell ref="P295:Q295"/>
    <mergeCell ref="R295:Y295"/>
    <mergeCell ref="F296:I297"/>
    <mergeCell ref="F298:F299"/>
    <mergeCell ref="G298:M298"/>
    <mergeCell ref="N298:O298"/>
    <mergeCell ref="P298:Q298"/>
    <mergeCell ref="R298:S298"/>
    <mergeCell ref="T298:Y298"/>
    <mergeCell ref="G299:M299"/>
    <mergeCell ref="N299:O299"/>
    <mergeCell ref="P299:Q299"/>
    <mergeCell ref="R299:S299"/>
    <mergeCell ref="T299:Y299"/>
    <mergeCell ref="G295:M295"/>
    <mergeCell ref="G294:M294"/>
    <mergeCell ref="G292:M292"/>
    <mergeCell ref="G293:M293"/>
    <mergeCell ref="F188:I189"/>
    <mergeCell ref="F190:F191"/>
    <mergeCell ref="G190:M190"/>
    <mergeCell ref="F306:F307"/>
    <mergeCell ref="G306:M306"/>
    <mergeCell ref="N306:O306"/>
    <mergeCell ref="P306:Q306"/>
    <mergeCell ref="R306:Y306"/>
    <mergeCell ref="G307:M307"/>
    <mergeCell ref="N307:O307"/>
    <mergeCell ref="P307:Q307"/>
    <mergeCell ref="R307:Y307"/>
    <mergeCell ref="F302:F303"/>
    <mergeCell ref="N302:O302"/>
    <mergeCell ref="P302:Q302"/>
    <mergeCell ref="R302:Y302"/>
    <mergeCell ref="G303:M303"/>
    <mergeCell ref="N303:O303"/>
    <mergeCell ref="P303:Q303"/>
    <mergeCell ref="R303:Y303"/>
    <mergeCell ref="F304:F305"/>
    <mergeCell ref="G304:M304"/>
    <mergeCell ref="N304:O304"/>
    <mergeCell ref="P304:Q304"/>
    <mergeCell ref="R304:Y304"/>
    <mergeCell ref="G305:M305"/>
    <mergeCell ref="N305:O305"/>
    <mergeCell ref="P305:Q305"/>
    <mergeCell ref="R305:Y305"/>
    <mergeCell ref="F292:F293"/>
    <mergeCell ref="N292:O292"/>
    <mergeCell ref="P292:Q292"/>
    <mergeCell ref="S28:T28"/>
    <mergeCell ref="S29:T29"/>
    <mergeCell ref="S30:T30"/>
    <mergeCell ref="U28:Y28"/>
    <mergeCell ref="U29:Y29"/>
    <mergeCell ref="U30:Y30"/>
    <mergeCell ref="R191:S191"/>
    <mergeCell ref="T191:Y191"/>
    <mergeCell ref="F224:I225"/>
    <mergeCell ref="F226:F227"/>
    <mergeCell ref="G226:M226"/>
    <mergeCell ref="N226:O226"/>
    <mergeCell ref="P226:Q226"/>
    <mergeCell ref="R226:S226"/>
    <mergeCell ref="T226:Y226"/>
    <mergeCell ref="G227:M227"/>
    <mergeCell ref="N227:O227"/>
    <mergeCell ref="P227:Q227"/>
    <mergeCell ref="R227:S227"/>
    <mergeCell ref="T227:Y227"/>
    <mergeCell ref="F116:I117"/>
    <mergeCell ref="F118:F119"/>
    <mergeCell ref="F152:I153"/>
    <mergeCell ref="F154:F155"/>
    <mergeCell ref="G154:M154"/>
    <mergeCell ref="N154:O154"/>
    <mergeCell ref="P154:Q154"/>
    <mergeCell ref="R154:S154"/>
    <mergeCell ref="T154:Y154"/>
    <mergeCell ref="G155:M155"/>
    <mergeCell ref="N155:O155"/>
    <mergeCell ref="P155:Q155"/>
  </mergeCells>
  <phoneticPr fontId="4"/>
  <conditionalFormatting sqref="H31 H33">
    <cfRule type="expression" dxfId="77" priority="4">
      <formula>COUNTIF($H$31,"*入力がありません*")&gt;0</formula>
    </cfRule>
  </conditionalFormatting>
  <hyperlinks>
    <hyperlink ref="BU14:BY16" location="分析依頼!A11" display="分析依頼シートにもどる" xr:uid="{00000000-0004-0000-0200-000000000000}"/>
    <hyperlink ref="BU85:BY87" location="分析依頼!A11" display="分析依頼シートにもどる" xr:uid="{00000000-0004-0000-0200-000001000000}"/>
    <hyperlink ref="BU193:BY195" location="分析依頼!A11" display="分析依頼シートにもどる" xr:uid="{00000000-0004-0000-0200-000002000000}"/>
    <hyperlink ref="BU147:BY149" location="分析依頼!A11" display="分析依頼シートにもどる" xr:uid="{00000000-0004-0000-0200-000003000000}"/>
    <hyperlink ref="BU313:BY315" location="分析依頼!A11" display="分析依頼シートにもどる" xr:uid="{00000000-0004-0000-0200-000004000000}"/>
    <hyperlink ref="BU348:BY350" location="分析依頼!A11" display="分析依頼シートにもどる" xr:uid="{00000000-0004-0000-0200-000005000000}"/>
    <hyperlink ref="BU228:BY235" location="分析依頼!A11" display="分析依頼シートにもどる" xr:uid="{00000000-0004-0000-0200-000006000000}"/>
    <hyperlink ref="BU232:BY233" location="分析依頼!A11" display="分析依頼シートにもどる" xr:uid="{27ABBEB2-C566-4DD8-B39C-5F10FD42BB20}"/>
    <hyperlink ref="BU271:BY274" location="分析依頼!A11" display="分析依頼シートにもどる" xr:uid="{FEC16839-46F0-4BC7-B96A-492EC05F99F5}"/>
    <hyperlink ref="BU272:BY274" location="分析依頼!A11" display="分析依頼シートにもどる" xr:uid="{ECAA3F8F-4C13-44E0-BF8E-03BBD7467530}"/>
  </hyperlinks>
  <pageMargins left="0.39370078740157483" right="0.11811023622047245" top="0.35433070866141736" bottom="0.19685039370078741" header="0.19685039370078741" footer="0.11811023622047245"/>
  <pageSetup paperSize="9" scale="96" fitToHeight="2" orientation="portrait" r:id="rId1"/>
  <headerFooter>
    <oddHeader>&amp;R&amp;"Arial,標準"&amp;10&amp;F_&amp;D_&amp;P</oddHeader>
  </headerFooter>
  <extLst>
    <ext xmlns:x14="http://schemas.microsoft.com/office/spreadsheetml/2009/9/main" uri="{78C0D931-6437-407d-A8EE-F0AAD7539E65}">
      <x14:conditionalFormattings>
        <x14:conditionalFormatting xmlns:xm="http://schemas.microsoft.com/office/excel/2006/main">
          <x14:cfRule type="expression" priority="7" id="{165374C4-FA9B-4CF8-97D3-21FCE0835336}">
            <xm:f>分析依頼!$DA$391&lt;&gt;TRUE</xm:f>
            <x14:dxf>
              <font>
                <strike/>
                <color theme="0"/>
              </font>
            </x14:dxf>
          </x14:cfRule>
          <xm:sqref>K68:Y69</xm:sqref>
        </x14:conditionalFormatting>
        <x14:conditionalFormatting xmlns:xm="http://schemas.microsoft.com/office/excel/2006/main">
          <x14:cfRule type="expression" priority="6" id="{2C64790D-5CEF-46A2-A784-7B77B4079343}">
            <xm:f>分析依頼!$DA$392&lt;&gt;TRUE</xm:f>
            <x14:dxf>
              <font>
                <strike/>
                <color theme="0"/>
              </font>
            </x14:dxf>
          </x14:cfRule>
          <xm:sqref>K70:Y71</xm:sqref>
        </x14:conditionalFormatting>
        <x14:conditionalFormatting xmlns:xm="http://schemas.microsoft.com/office/excel/2006/main">
          <x14:cfRule type="expression" priority="3" id="{FEEA1C0B-2678-4C3F-8436-E504613E13E6}">
            <xm:f>分析依頼!$DA$393&lt;&gt;TRUE</xm:f>
            <x14:dxf>
              <font>
                <strike/>
                <color theme="0"/>
              </font>
            </x14:dxf>
          </x14:cfRule>
          <xm:sqref>K72:Y73</xm:sqref>
        </x14:conditionalFormatting>
        <x14:conditionalFormatting xmlns:xm="http://schemas.microsoft.com/office/excel/2006/main">
          <x14:cfRule type="expression" priority="1" id="{9146A43B-AB85-4222-ABE2-C0F5FAC0D28C}">
            <xm:f>分析依頼!$DA$113=FALSE</xm:f>
            <x14:dxf>
              <font>
                <color theme="0"/>
              </font>
            </x14:dxf>
          </x14:cfRule>
          <xm:sqref>H26:R30 H31:U34 V32:Y34 U26:Y30 H35:O38 P36:Y38 H41:Y42 F52:Y59 F62:Y63 F65:Y66 F80:Y307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R68"/>
  <sheetViews>
    <sheetView showGridLines="0" zoomScaleNormal="100" workbookViewId="0"/>
  </sheetViews>
  <sheetFormatPr defaultColWidth="0" defaultRowHeight="15" customHeight="1" zeroHeight="1" x14ac:dyDescent="0.45"/>
  <cols>
    <col min="1" max="31" width="2.5" style="401" customWidth="1"/>
    <col min="32" max="33" width="2.5" style="402" customWidth="1"/>
    <col min="34" max="35" width="2.5" style="401" customWidth="1"/>
    <col min="36" max="36" width="2.5" style="475" customWidth="1"/>
    <col min="37" max="70" width="2.5" style="402" customWidth="1"/>
    <col min="71" max="16384" width="2.5" style="402" hidden="1"/>
  </cols>
  <sheetData>
    <row r="1" spans="1:70" s="482" customFormat="1" ht="15" customHeight="1" x14ac:dyDescent="0.45">
      <c r="A1" s="472"/>
      <c r="B1" s="473"/>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473"/>
      <c r="AG1" s="473"/>
      <c r="AH1" s="473"/>
      <c r="AI1" s="473"/>
      <c r="AJ1" s="472"/>
      <c r="AK1" s="473"/>
      <c r="AL1" s="473"/>
      <c r="AM1" s="473"/>
      <c r="AN1" s="473"/>
      <c r="AO1" s="473"/>
      <c r="AP1" s="473"/>
      <c r="AQ1" s="473"/>
      <c r="AR1" s="473"/>
      <c r="AS1" s="473"/>
      <c r="AT1" s="473"/>
      <c r="AU1" s="473"/>
      <c r="AV1" s="473"/>
      <c r="AW1" s="473"/>
      <c r="AX1" s="473"/>
      <c r="AY1" s="473"/>
      <c r="AZ1" s="473"/>
      <c r="BA1" s="473"/>
      <c r="BB1" s="473"/>
      <c r="BC1" s="473"/>
      <c r="BD1" s="473"/>
      <c r="BE1" s="473"/>
      <c r="BF1" s="473"/>
      <c r="BG1" s="473"/>
      <c r="BH1" s="473"/>
      <c r="BI1" s="473"/>
      <c r="BJ1" s="473"/>
      <c r="BK1" s="473"/>
      <c r="BL1" s="473"/>
      <c r="BM1" s="473"/>
      <c r="BN1" s="473"/>
      <c r="BO1" s="473"/>
      <c r="BP1" s="473"/>
      <c r="BQ1" s="473"/>
      <c r="BR1" s="481"/>
    </row>
    <row r="2" spans="1:70" s="483" customFormat="1" ht="15" customHeight="1" x14ac:dyDescent="0.45">
      <c r="A2" s="474"/>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74"/>
      <c r="AK2" s="418"/>
      <c r="AL2" s="418"/>
      <c r="AM2" s="418"/>
      <c r="AN2" s="418"/>
      <c r="AO2" s="418"/>
      <c r="AP2" s="418"/>
      <c r="AQ2" s="418"/>
      <c r="AR2" s="418"/>
      <c r="AS2" s="418"/>
      <c r="AT2" s="418"/>
      <c r="AU2" s="418"/>
      <c r="AV2" s="418"/>
      <c r="AW2" s="418"/>
      <c r="AX2" s="418"/>
      <c r="AY2" s="418"/>
      <c r="AZ2" s="418"/>
      <c r="BA2" s="418"/>
      <c r="BB2" s="418"/>
      <c r="BC2" s="418"/>
      <c r="BD2" s="418"/>
      <c r="BE2" s="418"/>
      <c r="BF2" s="418"/>
      <c r="BG2" s="418"/>
      <c r="BH2" s="418"/>
      <c r="BI2" s="418"/>
      <c r="BJ2" s="418"/>
      <c r="BK2" s="418"/>
      <c r="BL2" s="418"/>
      <c r="BM2" s="418"/>
      <c r="BN2" s="418"/>
      <c r="BO2" s="418"/>
      <c r="BP2" s="418"/>
      <c r="BQ2" s="418"/>
      <c r="BR2" s="419"/>
    </row>
    <row r="3" spans="1:70" ht="11.25" customHeight="1" x14ac:dyDescent="0.45">
      <c r="A3" s="475"/>
      <c r="B3" s="4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H3" s="402"/>
      <c r="AI3" s="402"/>
      <c r="BR3" s="420"/>
    </row>
    <row r="4" spans="1:70" ht="11.25" customHeight="1" x14ac:dyDescent="0.45">
      <c r="A4" s="978" t="s">
        <v>653</v>
      </c>
      <c r="B4" s="979"/>
      <c r="C4" s="979"/>
      <c r="D4" s="979"/>
      <c r="E4" s="979"/>
      <c r="F4" s="979"/>
      <c r="G4" s="979"/>
      <c r="H4" s="979"/>
      <c r="I4" s="979"/>
      <c r="J4" s="979"/>
      <c r="K4" s="979"/>
      <c r="L4" s="979"/>
      <c r="M4" s="979"/>
      <c r="N4" s="979"/>
      <c r="O4" s="979"/>
      <c r="P4" s="979"/>
      <c r="Q4" s="979"/>
      <c r="R4" s="979"/>
      <c r="S4" s="979"/>
      <c r="T4" s="979"/>
      <c r="U4" s="979"/>
      <c r="V4" s="979"/>
      <c r="W4" s="979"/>
      <c r="X4" s="979"/>
      <c r="Y4" s="979"/>
      <c r="Z4" s="402"/>
      <c r="AA4" s="402"/>
      <c r="AB4" s="402"/>
      <c r="AC4" s="402"/>
      <c r="AD4" s="402"/>
      <c r="AE4" s="402"/>
      <c r="AH4" s="402"/>
      <c r="AI4" s="402"/>
      <c r="AJ4" s="978" t="s">
        <v>671</v>
      </c>
      <c r="AK4" s="979"/>
      <c r="AL4" s="979"/>
      <c r="AM4" s="979"/>
      <c r="AN4" s="979"/>
      <c r="AO4" s="979"/>
      <c r="AP4" s="979"/>
      <c r="AQ4" s="979"/>
      <c r="AR4" s="979"/>
      <c r="AS4" s="979"/>
      <c r="AT4" s="979"/>
      <c r="AU4" s="979"/>
      <c r="AV4" s="979"/>
      <c r="AW4" s="979"/>
      <c r="AX4" s="979"/>
      <c r="AY4" s="979"/>
      <c r="AZ4" s="979"/>
      <c r="BA4" s="979"/>
      <c r="BB4" s="979"/>
      <c r="BC4" s="979"/>
      <c r="BD4" s="979"/>
      <c r="BE4" s="979"/>
      <c r="BF4" s="979"/>
      <c r="BG4" s="979"/>
      <c r="BH4" s="979"/>
      <c r="BR4" s="420"/>
    </row>
    <row r="5" spans="1:70" ht="11.25" customHeight="1" x14ac:dyDescent="0.45">
      <c r="A5" s="978"/>
      <c r="B5" s="979"/>
      <c r="C5" s="979"/>
      <c r="D5" s="979"/>
      <c r="E5" s="979"/>
      <c r="F5" s="979"/>
      <c r="G5" s="979"/>
      <c r="H5" s="979"/>
      <c r="I5" s="979"/>
      <c r="J5" s="979"/>
      <c r="K5" s="979"/>
      <c r="L5" s="979"/>
      <c r="M5" s="979"/>
      <c r="N5" s="979"/>
      <c r="O5" s="979"/>
      <c r="P5" s="979"/>
      <c r="Q5" s="979"/>
      <c r="R5" s="979"/>
      <c r="S5" s="979"/>
      <c r="T5" s="979"/>
      <c r="U5" s="979"/>
      <c r="V5" s="979"/>
      <c r="W5" s="979"/>
      <c r="X5" s="979"/>
      <c r="Y5" s="979"/>
      <c r="Z5" s="402"/>
      <c r="AA5" s="402"/>
      <c r="AB5" s="402"/>
      <c r="AC5" s="402"/>
      <c r="AD5" s="402"/>
      <c r="AE5" s="402"/>
      <c r="AH5" s="402"/>
      <c r="AI5" s="402"/>
      <c r="AJ5" s="978"/>
      <c r="AK5" s="979"/>
      <c r="AL5" s="979"/>
      <c r="AM5" s="979"/>
      <c r="AN5" s="979"/>
      <c r="AO5" s="979"/>
      <c r="AP5" s="979"/>
      <c r="AQ5" s="979"/>
      <c r="AR5" s="979"/>
      <c r="AS5" s="979"/>
      <c r="AT5" s="979"/>
      <c r="AU5" s="979"/>
      <c r="AV5" s="979"/>
      <c r="AW5" s="979"/>
      <c r="AX5" s="979"/>
      <c r="AY5" s="979"/>
      <c r="AZ5" s="979"/>
      <c r="BA5" s="979"/>
      <c r="BB5" s="979"/>
      <c r="BC5" s="979"/>
      <c r="BD5" s="979"/>
      <c r="BE5" s="979"/>
      <c r="BF5" s="979"/>
      <c r="BG5" s="979"/>
      <c r="BH5" s="979"/>
      <c r="BR5" s="420"/>
    </row>
    <row r="6" spans="1:70" ht="11.25" customHeight="1" x14ac:dyDescent="0.45">
      <c r="A6" s="978"/>
      <c r="B6" s="979"/>
      <c r="C6" s="979"/>
      <c r="D6" s="979"/>
      <c r="E6" s="979"/>
      <c r="F6" s="979"/>
      <c r="G6" s="979"/>
      <c r="H6" s="979"/>
      <c r="I6" s="979"/>
      <c r="J6" s="979"/>
      <c r="K6" s="979"/>
      <c r="L6" s="979"/>
      <c r="M6" s="979"/>
      <c r="N6" s="979"/>
      <c r="O6" s="979"/>
      <c r="P6" s="979"/>
      <c r="Q6" s="979"/>
      <c r="R6" s="979"/>
      <c r="S6" s="979"/>
      <c r="T6" s="979"/>
      <c r="U6" s="979"/>
      <c r="V6" s="979"/>
      <c r="W6" s="979"/>
      <c r="X6" s="979"/>
      <c r="Y6" s="979"/>
      <c r="Z6" s="402"/>
      <c r="AA6" s="402"/>
      <c r="AB6" s="402"/>
      <c r="AC6" s="402"/>
      <c r="AD6" s="402"/>
      <c r="AE6" s="402"/>
      <c r="AH6" s="402"/>
      <c r="AI6" s="402"/>
      <c r="AJ6" s="978"/>
      <c r="AK6" s="979"/>
      <c r="AL6" s="979"/>
      <c r="AM6" s="979"/>
      <c r="AN6" s="979"/>
      <c r="AO6" s="979"/>
      <c r="AP6" s="979"/>
      <c r="AQ6" s="979"/>
      <c r="AR6" s="979"/>
      <c r="AS6" s="979"/>
      <c r="AT6" s="979"/>
      <c r="AU6" s="979"/>
      <c r="AV6" s="979"/>
      <c r="AW6" s="979"/>
      <c r="AX6" s="979"/>
      <c r="AY6" s="979"/>
      <c r="AZ6" s="979"/>
      <c r="BA6" s="979"/>
      <c r="BB6" s="979"/>
      <c r="BC6" s="979"/>
      <c r="BD6" s="979"/>
      <c r="BE6" s="979"/>
      <c r="BF6" s="979"/>
      <c r="BG6" s="979"/>
      <c r="BH6" s="979"/>
      <c r="BR6" s="420"/>
    </row>
    <row r="7" spans="1:70" ht="11.25" customHeight="1" x14ac:dyDescent="0.45">
      <c r="A7" s="475"/>
      <c r="B7" s="402"/>
      <c r="C7" s="402"/>
      <c r="D7" s="402"/>
      <c r="E7" s="402"/>
      <c r="F7" s="402"/>
      <c r="G7" s="402"/>
      <c r="H7" s="402"/>
      <c r="I7" s="402"/>
      <c r="J7" s="402"/>
      <c r="K7" s="402"/>
      <c r="L7" s="402"/>
      <c r="M7" s="402"/>
      <c r="N7" s="402"/>
      <c r="O7" s="402"/>
      <c r="P7" s="402"/>
      <c r="Q7" s="402"/>
      <c r="R7" s="402"/>
      <c r="S7" s="402"/>
      <c r="T7" s="402"/>
      <c r="U7" s="402"/>
      <c r="V7" s="402"/>
      <c r="W7" s="402"/>
      <c r="X7" s="462"/>
      <c r="Y7" s="402"/>
      <c r="Z7" s="402"/>
      <c r="AA7" s="462" t="s">
        <v>51</v>
      </c>
      <c r="AB7" s="402"/>
      <c r="AC7" s="402"/>
      <c r="AD7" s="402"/>
      <c r="AE7" s="402"/>
      <c r="AH7" s="402"/>
      <c r="AI7" s="402"/>
      <c r="BG7" s="462"/>
      <c r="BJ7" s="462" t="s">
        <v>51</v>
      </c>
      <c r="BK7" s="462"/>
      <c r="BR7" s="420"/>
    </row>
    <row r="8" spans="1:70" ht="11.25" customHeight="1" x14ac:dyDescent="0.45">
      <c r="A8" s="476"/>
      <c r="B8" s="417"/>
      <c r="C8" s="417"/>
      <c r="D8" s="417"/>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7"/>
      <c r="AI8" s="417"/>
      <c r="AJ8" s="476"/>
      <c r="AK8" s="417"/>
      <c r="AL8" s="417"/>
      <c r="AM8" s="417"/>
      <c r="AN8" s="417"/>
      <c r="AO8" s="417"/>
      <c r="AP8" s="417"/>
      <c r="AQ8" s="417"/>
      <c r="AR8" s="417"/>
      <c r="AS8" s="417"/>
      <c r="AT8" s="417"/>
      <c r="AU8" s="417"/>
      <c r="AV8" s="417"/>
      <c r="AW8" s="417"/>
      <c r="AX8" s="417"/>
      <c r="AY8" s="417"/>
      <c r="AZ8" s="417"/>
      <c r="BA8" s="417"/>
      <c r="BB8" s="417"/>
      <c r="BC8" s="417"/>
      <c r="BD8" s="417"/>
      <c r="BE8" s="417"/>
      <c r="BF8" s="417"/>
      <c r="BG8" s="417"/>
      <c r="BH8" s="417"/>
      <c r="BI8" s="417"/>
      <c r="BJ8" s="417"/>
      <c r="BK8" s="417"/>
      <c r="BL8" s="417"/>
      <c r="BM8" s="417"/>
      <c r="BN8" s="417"/>
      <c r="BO8" s="417"/>
      <c r="BP8" s="417"/>
      <c r="BQ8" s="417"/>
      <c r="BR8" s="421"/>
    </row>
    <row r="9" spans="1:70" ht="11.25" customHeight="1" x14ac:dyDescent="0.45">
      <c r="A9" s="475"/>
      <c r="B9" s="402"/>
      <c r="C9" s="402"/>
      <c r="D9" s="402"/>
      <c r="E9" s="402"/>
      <c r="F9" s="402"/>
      <c r="G9" s="402"/>
      <c r="H9" s="402"/>
      <c r="I9" s="402"/>
      <c r="J9" s="402"/>
      <c r="K9" s="402"/>
      <c r="L9" s="402"/>
      <c r="M9" s="402"/>
      <c r="N9" s="402"/>
      <c r="O9" s="402"/>
      <c r="P9" s="402"/>
      <c r="Q9" s="402"/>
      <c r="R9" s="402"/>
      <c r="S9" s="402"/>
      <c r="T9" s="402"/>
      <c r="U9" s="402"/>
      <c r="V9" s="402"/>
      <c r="W9" s="402"/>
      <c r="X9" s="402"/>
      <c r="Y9" s="402"/>
      <c r="Z9" s="402"/>
      <c r="AA9" s="402"/>
      <c r="AB9" s="402"/>
      <c r="AC9" s="402"/>
      <c r="AD9" s="402"/>
      <c r="AE9" s="402"/>
      <c r="AH9" s="402"/>
      <c r="AI9" s="402"/>
      <c r="BR9" s="420"/>
    </row>
    <row r="10" spans="1:70" ht="11.25" customHeight="1" x14ac:dyDescent="0.45">
      <c r="A10" s="475"/>
      <c r="B10" s="422"/>
      <c r="C10" s="402"/>
      <c r="D10" s="402"/>
      <c r="E10" s="402"/>
      <c r="F10" s="402"/>
      <c r="G10" s="402"/>
      <c r="H10" s="402"/>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H10" s="402"/>
      <c r="AI10" s="402"/>
      <c r="BR10" s="420"/>
    </row>
    <row r="11" spans="1:70" ht="11.25" customHeight="1" x14ac:dyDescent="0.45">
      <c r="A11" s="475"/>
      <c r="B11" s="402"/>
      <c r="C11" s="971" t="s">
        <v>654</v>
      </c>
      <c r="D11" s="971"/>
      <c r="E11" s="971"/>
      <c r="F11" s="971"/>
      <c r="G11" s="971"/>
      <c r="H11" s="971"/>
      <c r="I11" s="971"/>
      <c r="J11" s="971"/>
      <c r="K11" s="971"/>
      <c r="L11" s="971"/>
      <c r="M11" s="971"/>
      <c r="N11" s="971"/>
      <c r="O11" s="971"/>
      <c r="P11" s="971"/>
      <c r="Q11" s="971"/>
      <c r="R11" s="971"/>
      <c r="S11" s="402"/>
      <c r="T11" s="402"/>
      <c r="U11" s="402"/>
      <c r="V11" s="402"/>
      <c r="W11" s="402"/>
      <c r="X11" s="402"/>
      <c r="Y11" s="402"/>
      <c r="Z11" s="402"/>
      <c r="AA11" s="402"/>
      <c r="AB11" s="402"/>
      <c r="AC11" s="402"/>
      <c r="AD11" s="402"/>
      <c r="AE11" s="402"/>
      <c r="AH11" s="402"/>
      <c r="AI11" s="402"/>
      <c r="AO11" s="954" t="s">
        <v>672</v>
      </c>
      <c r="AP11" s="954"/>
      <c r="AQ11" s="954"/>
      <c r="AR11" s="954"/>
      <c r="AS11" s="954"/>
      <c r="AT11" s="954"/>
      <c r="AU11" s="954"/>
      <c r="AV11" s="954"/>
      <c r="AW11" s="954"/>
      <c r="AX11" s="954"/>
      <c r="AY11" s="954"/>
      <c r="AZ11" s="954"/>
      <c r="BA11" s="954"/>
      <c r="BB11" s="954"/>
      <c r="BC11" s="954"/>
      <c r="BD11" s="954"/>
      <c r="BE11" s="954"/>
      <c r="BF11" s="954"/>
      <c r="BG11" s="954"/>
      <c r="BH11" s="954"/>
      <c r="BI11" s="954"/>
      <c r="BJ11" s="954"/>
      <c r="BK11" s="954"/>
      <c r="BL11" s="954"/>
      <c r="BM11" s="954"/>
      <c r="BN11" s="954"/>
      <c r="BO11" s="954"/>
      <c r="BP11" s="954"/>
      <c r="BQ11" s="954"/>
      <c r="BR11" s="420"/>
    </row>
    <row r="12" spans="1:70" ht="11.25" customHeight="1" thickBot="1" x14ac:dyDescent="0.5">
      <c r="A12" s="475"/>
      <c r="B12" s="402"/>
      <c r="C12" s="971"/>
      <c r="D12" s="971"/>
      <c r="E12" s="971"/>
      <c r="F12" s="971"/>
      <c r="G12" s="971"/>
      <c r="H12" s="971"/>
      <c r="I12" s="971"/>
      <c r="J12" s="971"/>
      <c r="K12" s="971"/>
      <c r="L12" s="971"/>
      <c r="M12" s="971"/>
      <c r="N12" s="971"/>
      <c r="O12" s="971"/>
      <c r="P12" s="971"/>
      <c r="Q12" s="971"/>
      <c r="R12" s="971"/>
      <c r="S12" s="403"/>
      <c r="T12" s="403"/>
      <c r="U12" s="403"/>
      <c r="V12" s="403"/>
      <c r="W12" s="403"/>
      <c r="X12" s="403"/>
      <c r="Y12" s="403"/>
      <c r="Z12" s="403"/>
      <c r="AA12" s="403"/>
      <c r="AB12" s="403"/>
      <c r="AC12" s="403"/>
      <c r="AD12" s="403"/>
      <c r="AE12" s="403"/>
      <c r="AF12" s="403"/>
      <c r="AG12" s="403"/>
      <c r="AH12" s="403"/>
      <c r="AI12" s="402"/>
      <c r="AO12" s="954"/>
      <c r="AP12" s="954"/>
      <c r="AQ12" s="954"/>
      <c r="AR12" s="954"/>
      <c r="AS12" s="954"/>
      <c r="AT12" s="954"/>
      <c r="AU12" s="954"/>
      <c r="AV12" s="954"/>
      <c r="AW12" s="954"/>
      <c r="AX12" s="954"/>
      <c r="AY12" s="954"/>
      <c r="AZ12" s="954"/>
      <c r="BA12" s="954"/>
      <c r="BB12" s="954"/>
      <c r="BC12" s="954"/>
      <c r="BD12" s="954"/>
      <c r="BE12" s="954"/>
      <c r="BF12" s="954"/>
      <c r="BG12" s="954"/>
      <c r="BH12" s="954"/>
      <c r="BI12" s="954"/>
      <c r="BJ12" s="954"/>
      <c r="BK12" s="954"/>
      <c r="BL12" s="954"/>
      <c r="BM12" s="954"/>
      <c r="BN12" s="954"/>
      <c r="BO12" s="954"/>
      <c r="BP12" s="954"/>
      <c r="BQ12" s="954"/>
      <c r="BR12" s="420"/>
    </row>
    <row r="13" spans="1:70" ht="11.25" customHeight="1" thickBot="1" x14ac:dyDescent="0.5">
      <c r="A13" s="475"/>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H13" s="402"/>
      <c r="AI13" s="402"/>
      <c r="AO13" s="954"/>
      <c r="AP13" s="954"/>
      <c r="AQ13" s="954"/>
      <c r="AR13" s="954"/>
      <c r="AS13" s="954"/>
      <c r="AT13" s="954"/>
      <c r="AU13" s="954"/>
      <c r="AV13" s="954"/>
      <c r="AW13" s="954"/>
      <c r="AX13" s="954"/>
      <c r="AY13" s="954"/>
      <c r="AZ13" s="954"/>
      <c r="BA13" s="954"/>
      <c r="BB13" s="954"/>
      <c r="BC13" s="954"/>
      <c r="BD13" s="954"/>
      <c r="BE13" s="954"/>
      <c r="BF13" s="954"/>
      <c r="BG13" s="954"/>
      <c r="BH13" s="954"/>
      <c r="BI13" s="954"/>
      <c r="BJ13" s="954"/>
      <c r="BK13" s="954"/>
      <c r="BL13" s="954"/>
      <c r="BM13" s="954"/>
      <c r="BN13" s="954"/>
      <c r="BO13" s="954"/>
      <c r="BP13" s="954"/>
      <c r="BQ13" s="954"/>
      <c r="BR13" s="420"/>
    </row>
    <row r="14" spans="1:70" ht="11.25" customHeight="1" thickTop="1" x14ac:dyDescent="0.45">
      <c r="A14" s="475"/>
      <c r="B14" s="402"/>
      <c r="C14" s="404"/>
      <c r="D14" s="405"/>
      <c r="E14" s="405"/>
      <c r="F14" s="405"/>
      <c r="G14" s="405"/>
      <c r="H14" s="405"/>
      <c r="I14" s="405"/>
      <c r="J14" s="405"/>
      <c r="K14" s="405"/>
      <c r="L14" s="405"/>
      <c r="M14" s="405"/>
      <c r="N14" s="405"/>
      <c r="O14" s="405"/>
      <c r="P14" s="405"/>
      <c r="Q14" s="405"/>
      <c r="R14" s="406"/>
      <c r="S14" s="404"/>
      <c r="T14" s="405"/>
      <c r="U14" s="405"/>
      <c r="V14" s="405"/>
      <c r="W14" s="405"/>
      <c r="X14" s="405"/>
      <c r="Y14" s="405"/>
      <c r="Z14" s="405"/>
      <c r="AA14" s="405"/>
      <c r="AB14" s="405"/>
      <c r="AC14" s="405"/>
      <c r="AD14" s="405"/>
      <c r="AE14" s="405"/>
      <c r="AF14" s="405"/>
      <c r="AG14" s="405"/>
      <c r="AH14" s="406"/>
      <c r="AI14" s="402"/>
      <c r="AO14" s="954"/>
      <c r="AP14" s="954"/>
      <c r="AQ14" s="954"/>
      <c r="AR14" s="954"/>
      <c r="AS14" s="954"/>
      <c r="AT14" s="954"/>
      <c r="AU14" s="954"/>
      <c r="AV14" s="954"/>
      <c r="AW14" s="954"/>
      <c r="AX14" s="954"/>
      <c r="AY14" s="954"/>
      <c r="AZ14" s="954"/>
      <c r="BA14" s="954"/>
      <c r="BB14" s="954"/>
      <c r="BC14" s="954"/>
      <c r="BD14" s="954"/>
      <c r="BE14" s="954"/>
      <c r="BF14" s="954"/>
      <c r="BG14" s="954"/>
      <c r="BH14" s="954"/>
      <c r="BI14" s="954"/>
      <c r="BJ14" s="954"/>
      <c r="BK14" s="954"/>
      <c r="BL14" s="954"/>
      <c r="BM14" s="954"/>
      <c r="BN14" s="954"/>
      <c r="BO14" s="954"/>
      <c r="BP14" s="954"/>
      <c r="BQ14" s="954"/>
      <c r="BR14" s="420"/>
    </row>
    <row r="15" spans="1:70" ht="11.25" customHeight="1" x14ac:dyDescent="0.45">
      <c r="A15" s="475"/>
      <c r="B15" s="402"/>
      <c r="C15" s="407"/>
      <c r="D15" s="400"/>
      <c r="E15" s="400"/>
      <c r="F15" s="400"/>
      <c r="G15" s="400"/>
      <c r="H15" s="400"/>
      <c r="I15" s="400"/>
      <c r="J15" s="400"/>
      <c r="K15" s="400"/>
      <c r="L15" s="974" t="s">
        <v>660</v>
      </c>
      <c r="M15" s="974"/>
      <c r="N15" s="974"/>
      <c r="O15" s="974"/>
      <c r="P15" s="974"/>
      <c r="Q15" s="974"/>
      <c r="R15" s="408"/>
      <c r="S15" s="407"/>
      <c r="T15" s="400"/>
      <c r="U15" s="400"/>
      <c r="V15" s="400"/>
      <c r="W15" s="400"/>
      <c r="X15" s="400"/>
      <c r="Y15" s="400"/>
      <c r="Z15" s="400"/>
      <c r="AA15" s="400"/>
      <c r="AB15" s="974" t="s">
        <v>661</v>
      </c>
      <c r="AC15" s="974"/>
      <c r="AD15" s="974"/>
      <c r="AE15" s="974"/>
      <c r="AF15" s="974"/>
      <c r="AG15" s="974"/>
      <c r="AH15" s="408"/>
      <c r="AI15" s="402"/>
      <c r="AP15" s="998" t="s">
        <v>674</v>
      </c>
      <c r="AQ15" s="998"/>
      <c r="AR15" s="998"/>
      <c r="AS15" s="998"/>
      <c r="AT15" s="998"/>
      <c r="AU15" s="998"/>
      <c r="AV15" s="998"/>
      <c r="AW15" s="998"/>
      <c r="AX15" s="998"/>
      <c r="AY15" s="998"/>
      <c r="AZ15" s="998"/>
      <c r="BA15" s="998"/>
      <c r="BB15" s="998"/>
      <c r="BC15" s="998"/>
      <c r="BD15" s="998"/>
      <c r="BE15" s="998"/>
      <c r="BF15" s="998"/>
      <c r="BG15" s="998"/>
      <c r="BH15" s="998"/>
      <c r="BI15" s="998"/>
      <c r="BJ15" s="998"/>
      <c r="BK15" s="998"/>
      <c r="BL15" s="998"/>
      <c r="BM15" s="998"/>
      <c r="BN15" s="460"/>
      <c r="BO15" s="460"/>
      <c r="BR15" s="420"/>
    </row>
    <row r="16" spans="1:70" ht="11.25" customHeight="1" x14ac:dyDescent="0.45">
      <c r="A16" s="475"/>
      <c r="B16" s="402"/>
      <c r="C16" s="407"/>
      <c r="D16" s="400"/>
      <c r="E16" s="400"/>
      <c r="F16" s="400"/>
      <c r="G16" s="400"/>
      <c r="H16" s="400"/>
      <c r="I16" s="400"/>
      <c r="J16" s="400"/>
      <c r="K16" s="400"/>
      <c r="L16" s="974"/>
      <c r="M16" s="974"/>
      <c r="N16" s="974"/>
      <c r="O16" s="974"/>
      <c r="P16" s="974"/>
      <c r="Q16" s="974"/>
      <c r="R16" s="408"/>
      <c r="S16" s="407"/>
      <c r="T16" s="400"/>
      <c r="U16" s="400"/>
      <c r="V16" s="400"/>
      <c r="W16" s="400"/>
      <c r="X16" s="400"/>
      <c r="Y16" s="400"/>
      <c r="Z16" s="400"/>
      <c r="AA16" s="400"/>
      <c r="AB16" s="974"/>
      <c r="AC16" s="974"/>
      <c r="AD16" s="974"/>
      <c r="AE16" s="974"/>
      <c r="AF16" s="974"/>
      <c r="AG16" s="974"/>
      <c r="AH16" s="408"/>
      <c r="AI16" s="402"/>
      <c r="AP16" s="998"/>
      <c r="AQ16" s="998"/>
      <c r="AR16" s="998"/>
      <c r="AS16" s="998"/>
      <c r="AT16" s="998"/>
      <c r="AU16" s="998"/>
      <c r="AV16" s="998"/>
      <c r="AW16" s="998"/>
      <c r="AX16" s="998"/>
      <c r="AY16" s="998"/>
      <c r="AZ16" s="998"/>
      <c r="BA16" s="998"/>
      <c r="BB16" s="998"/>
      <c r="BC16" s="998"/>
      <c r="BD16" s="998"/>
      <c r="BE16" s="998"/>
      <c r="BF16" s="998"/>
      <c r="BG16" s="998"/>
      <c r="BH16" s="998"/>
      <c r="BI16" s="998"/>
      <c r="BJ16" s="998"/>
      <c r="BK16" s="998"/>
      <c r="BL16" s="998"/>
      <c r="BM16" s="998"/>
      <c r="BN16" s="460"/>
      <c r="BO16" s="460"/>
      <c r="BR16" s="420"/>
    </row>
    <row r="17" spans="1:70" ht="11.25" customHeight="1" x14ac:dyDescent="0.45">
      <c r="A17" s="475"/>
      <c r="B17" s="402"/>
      <c r="C17" s="407"/>
      <c r="D17" s="400"/>
      <c r="E17" s="400"/>
      <c r="F17" s="400"/>
      <c r="G17" s="400"/>
      <c r="H17" s="400"/>
      <c r="I17" s="400"/>
      <c r="J17" s="400"/>
      <c r="K17" s="400"/>
      <c r="L17" s="986" t="s">
        <v>693</v>
      </c>
      <c r="M17" s="986"/>
      <c r="N17" s="986"/>
      <c r="O17" s="986"/>
      <c r="P17" s="986"/>
      <c r="Q17" s="986"/>
      <c r="R17" s="408"/>
      <c r="S17" s="407"/>
      <c r="T17" s="400"/>
      <c r="U17" s="400"/>
      <c r="V17" s="400"/>
      <c r="W17" s="400"/>
      <c r="X17" s="400"/>
      <c r="Y17" s="400"/>
      <c r="Z17" s="400"/>
      <c r="AA17" s="400"/>
      <c r="AB17" s="986" t="s">
        <v>694</v>
      </c>
      <c r="AC17" s="986"/>
      <c r="AD17" s="986"/>
      <c r="AE17" s="986"/>
      <c r="AF17" s="986"/>
      <c r="AG17" s="986"/>
      <c r="AH17" s="408"/>
      <c r="AI17" s="402"/>
      <c r="AP17" s="998"/>
      <c r="AQ17" s="998"/>
      <c r="AR17" s="998"/>
      <c r="AS17" s="998"/>
      <c r="AT17" s="998"/>
      <c r="AU17" s="998"/>
      <c r="AV17" s="998"/>
      <c r="AW17" s="998"/>
      <c r="AX17" s="998"/>
      <c r="AY17" s="998"/>
      <c r="AZ17" s="998"/>
      <c r="BA17" s="998"/>
      <c r="BB17" s="998"/>
      <c r="BC17" s="998"/>
      <c r="BD17" s="998"/>
      <c r="BE17" s="998"/>
      <c r="BF17" s="998"/>
      <c r="BG17" s="998"/>
      <c r="BH17" s="998"/>
      <c r="BI17" s="998"/>
      <c r="BJ17" s="998"/>
      <c r="BK17" s="998"/>
      <c r="BL17" s="998"/>
      <c r="BM17" s="998"/>
      <c r="BN17" s="460"/>
      <c r="BO17" s="460"/>
      <c r="BR17" s="420"/>
    </row>
    <row r="18" spans="1:70" ht="11.25" customHeight="1" x14ac:dyDescent="0.45">
      <c r="A18" s="475"/>
      <c r="B18" s="402"/>
      <c r="C18" s="407"/>
      <c r="D18" s="400"/>
      <c r="E18" s="400"/>
      <c r="F18" s="400"/>
      <c r="G18" s="400"/>
      <c r="H18" s="400"/>
      <c r="I18" s="400"/>
      <c r="J18" s="400"/>
      <c r="K18" s="400"/>
      <c r="L18" s="986"/>
      <c r="M18" s="986"/>
      <c r="N18" s="986"/>
      <c r="O18" s="986"/>
      <c r="P18" s="986"/>
      <c r="Q18" s="986"/>
      <c r="R18" s="408"/>
      <c r="S18" s="407"/>
      <c r="T18" s="400"/>
      <c r="U18" s="400"/>
      <c r="V18" s="400"/>
      <c r="W18" s="400"/>
      <c r="X18" s="400"/>
      <c r="Y18" s="400"/>
      <c r="Z18" s="400"/>
      <c r="AA18" s="400"/>
      <c r="AB18" s="986"/>
      <c r="AC18" s="986"/>
      <c r="AD18" s="986"/>
      <c r="AE18" s="986"/>
      <c r="AF18" s="986"/>
      <c r="AG18" s="986"/>
      <c r="AH18" s="408"/>
      <c r="AI18" s="402"/>
      <c r="AP18" s="998"/>
      <c r="AQ18" s="998"/>
      <c r="AR18" s="998"/>
      <c r="AS18" s="998"/>
      <c r="AT18" s="998"/>
      <c r="AU18" s="998"/>
      <c r="AV18" s="998"/>
      <c r="AW18" s="998"/>
      <c r="AX18" s="998"/>
      <c r="AY18" s="998"/>
      <c r="AZ18" s="998"/>
      <c r="BA18" s="998"/>
      <c r="BB18" s="998"/>
      <c r="BC18" s="998"/>
      <c r="BD18" s="998"/>
      <c r="BE18" s="998"/>
      <c r="BF18" s="998"/>
      <c r="BG18" s="998"/>
      <c r="BH18" s="998"/>
      <c r="BI18" s="998"/>
      <c r="BJ18" s="998"/>
      <c r="BK18" s="998"/>
      <c r="BL18" s="998"/>
      <c r="BM18" s="998"/>
      <c r="BR18" s="420"/>
    </row>
    <row r="19" spans="1:70" ht="11.25" customHeight="1" x14ac:dyDescent="0.45">
      <c r="A19" s="475"/>
      <c r="B19" s="402"/>
      <c r="C19" s="407"/>
      <c r="D19" s="400"/>
      <c r="E19" s="400"/>
      <c r="F19" s="400"/>
      <c r="G19" s="400"/>
      <c r="H19" s="400"/>
      <c r="I19" s="400"/>
      <c r="J19" s="400"/>
      <c r="K19" s="400"/>
      <c r="L19" s="986"/>
      <c r="M19" s="986"/>
      <c r="N19" s="986"/>
      <c r="O19" s="986"/>
      <c r="P19" s="986"/>
      <c r="Q19" s="986"/>
      <c r="R19" s="408"/>
      <c r="S19" s="407"/>
      <c r="T19" s="400"/>
      <c r="U19" s="400"/>
      <c r="V19" s="400"/>
      <c r="W19" s="400"/>
      <c r="X19" s="400"/>
      <c r="Y19" s="400"/>
      <c r="Z19" s="400"/>
      <c r="AA19" s="400"/>
      <c r="AB19" s="986"/>
      <c r="AC19" s="986"/>
      <c r="AD19" s="986"/>
      <c r="AE19" s="986"/>
      <c r="AF19" s="986"/>
      <c r="AG19" s="986"/>
      <c r="AH19" s="408"/>
      <c r="AI19" s="402"/>
    </row>
    <row r="20" spans="1:70" ht="11.25" customHeight="1" x14ac:dyDescent="0.45">
      <c r="A20" s="475"/>
      <c r="B20" s="402"/>
      <c r="C20" s="407"/>
      <c r="D20" s="972" t="s">
        <v>684</v>
      </c>
      <c r="E20" s="972"/>
      <c r="F20" s="972"/>
      <c r="G20" s="972"/>
      <c r="H20" s="972"/>
      <c r="I20" s="972"/>
      <c r="J20" s="972"/>
      <c r="K20" s="972"/>
      <c r="L20" s="972"/>
      <c r="M20" s="972"/>
      <c r="N20" s="972"/>
      <c r="O20" s="972"/>
      <c r="P20" s="972"/>
      <c r="Q20" s="972"/>
      <c r="R20" s="463"/>
      <c r="S20" s="407"/>
      <c r="T20" s="972" t="s">
        <v>656</v>
      </c>
      <c r="U20" s="972"/>
      <c r="V20" s="972"/>
      <c r="W20" s="972"/>
      <c r="X20" s="972"/>
      <c r="Y20" s="972"/>
      <c r="Z20" s="972"/>
      <c r="AA20" s="972"/>
      <c r="AB20" s="972"/>
      <c r="AC20" s="972"/>
      <c r="AD20" s="972"/>
      <c r="AE20" s="972"/>
      <c r="AF20" s="972"/>
      <c r="AG20" s="972"/>
      <c r="AH20" s="408"/>
      <c r="AI20" s="402"/>
      <c r="AO20" s="954" t="s">
        <v>673</v>
      </c>
      <c r="AP20" s="954"/>
      <c r="AQ20" s="954"/>
      <c r="AR20" s="954"/>
      <c r="AS20" s="954"/>
      <c r="AT20" s="954"/>
      <c r="AU20" s="954"/>
      <c r="AV20" s="954"/>
      <c r="AW20" s="954"/>
      <c r="AX20" s="954"/>
      <c r="AY20" s="954"/>
      <c r="AZ20" s="954"/>
      <c r="BA20" s="954"/>
      <c r="BB20" s="954"/>
      <c r="BC20" s="954"/>
      <c r="BD20" s="954"/>
      <c r="BE20" s="954"/>
      <c r="BF20" s="954"/>
      <c r="BG20" s="954"/>
      <c r="BH20" s="954"/>
      <c r="BI20" s="954"/>
      <c r="BJ20" s="954"/>
      <c r="BK20" s="954"/>
      <c r="BL20" s="954"/>
      <c r="BM20" s="954"/>
      <c r="BN20" s="954"/>
      <c r="BO20" s="954"/>
      <c r="BP20" s="954"/>
      <c r="BQ20" s="954"/>
    </row>
    <row r="21" spans="1:70" ht="11.25" customHeight="1" x14ac:dyDescent="0.45">
      <c r="A21" s="475"/>
      <c r="B21" s="402"/>
      <c r="C21" s="407"/>
      <c r="D21" s="972"/>
      <c r="E21" s="972"/>
      <c r="F21" s="972"/>
      <c r="G21" s="972"/>
      <c r="H21" s="972"/>
      <c r="I21" s="972"/>
      <c r="J21" s="972"/>
      <c r="K21" s="972"/>
      <c r="L21" s="972"/>
      <c r="M21" s="972"/>
      <c r="N21" s="972"/>
      <c r="O21" s="972"/>
      <c r="P21" s="972"/>
      <c r="Q21" s="972"/>
      <c r="R21" s="463"/>
      <c r="S21" s="407"/>
      <c r="T21" s="972"/>
      <c r="U21" s="972"/>
      <c r="V21" s="972"/>
      <c r="W21" s="972"/>
      <c r="X21" s="972"/>
      <c r="Y21" s="972"/>
      <c r="Z21" s="972"/>
      <c r="AA21" s="972"/>
      <c r="AB21" s="972"/>
      <c r="AC21" s="972"/>
      <c r="AD21" s="972"/>
      <c r="AE21" s="972"/>
      <c r="AF21" s="972"/>
      <c r="AG21" s="972"/>
      <c r="AH21" s="408"/>
      <c r="AI21" s="402"/>
      <c r="AO21" s="954"/>
      <c r="AP21" s="954"/>
      <c r="AQ21" s="954"/>
      <c r="AR21" s="954"/>
      <c r="AS21" s="954"/>
      <c r="AT21" s="954"/>
      <c r="AU21" s="954"/>
      <c r="AV21" s="954"/>
      <c r="AW21" s="954"/>
      <c r="AX21" s="954"/>
      <c r="AY21" s="954"/>
      <c r="AZ21" s="954"/>
      <c r="BA21" s="954"/>
      <c r="BB21" s="954"/>
      <c r="BC21" s="954"/>
      <c r="BD21" s="954"/>
      <c r="BE21" s="954"/>
      <c r="BF21" s="954"/>
      <c r="BG21" s="954"/>
      <c r="BH21" s="954"/>
      <c r="BI21" s="954"/>
      <c r="BJ21" s="954"/>
      <c r="BK21" s="954"/>
      <c r="BL21" s="954"/>
      <c r="BM21" s="954"/>
      <c r="BN21" s="954"/>
      <c r="BO21" s="954"/>
      <c r="BP21" s="954"/>
      <c r="BQ21" s="954"/>
    </row>
    <row r="22" spans="1:70" ht="11.25" customHeight="1" x14ac:dyDescent="0.45">
      <c r="A22" s="475"/>
      <c r="B22" s="402"/>
      <c r="C22" s="407"/>
      <c r="D22" s="972"/>
      <c r="E22" s="972"/>
      <c r="F22" s="972"/>
      <c r="G22" s="972"/>
      <c r="H22" s="972"/>
      <c r="I22" s="972"/>
      <c r="J22" s="972"/>
      <c r="K22" s="972"/>
      <c r="L22" s="972"/>
      <c r="M22" s="972"/>
      <c r="N22" s="972"/>
      <c r="O22" s="972"/>
      <c r="P22" s="972"/>
      <c r="Q22" s="972"/>
      <c r="R22" s="463"/>
      <c r="S22" s="407"/>
      <c r="T22" s="972"/>
      <c r="U22" s="972"/>
      <c r="V22" s="972"/>
      <c r="W22" s="972"/>
      <c r="X22" s="972"/>
      <c r="Y22" s="972"/>
      <c r="Z22" s="972"/>
      <c r="AA22" s="972"/>
      <c r="AB22" s="972"/>
      <c r="AC22" s="972"/>
      <c r="AD22" s="972"/>
      <c r="AE22" s="972"/>
      <c r="AF22" s="972"/>
      <c r="AG22" s="972"/>
      <c r="AH22" s="408"/>
      <c r="AI22" s="402"/>
      <c r="AO22" s="954"/>
      <c r="AP22" s="954"/>
      <c r="AQ22" s="954"/>
      <c r="AR22" s="954"/>
      <c r="AS22" s="954"/>
      <c r="AT22" s="954"/>
      <c r="AU22" s="954"/>
      <c r="AV22" s="954"/>
      <c r="AW22" s="954"/>
      <c r="AX22" s="954"/>
      <c r="AY22" s="954"/>
      <c r="AZ22" s="954"/>
      <c r="BA22" s="954"/>
      <c r="BB22" s="954"/>
      <c r="BC22" s="954"/>
      <c r="BD22" s="954"/>
      <c r="BE22" s="954"/>
      <c r="BF22" s="954"/>
      <c r="BG22" s="954"/>
      <c r="BH22" s="954"/>
      <c r="BI22" s="954"/>
      <c r="BJ22" s="954"/>
      <c r="BK22" s="954"/>
      <c r="BL22" s="954"/>
      <c r="BM22" s="954"/>
      <c r="BN22" s="954"/>
      <c r="BO22" s="954"/>
      <c r="BP22" s="954"/>
      <c r="BQ22" s="954"/>
    </row>
    <row r="23" spans="1:70" ht="11.25" customHeight="1" x14ac:dyDescent="0.45">
      <c r="A23" s="475"/>
      <c r="B23" s="402"/>
      <c r="C23" s="407"/>
      <c r="D23" s="972"/>
      <c r="E23" s="972"/>
      <c r="F23" s="972"/>
      <c r="G23" s="972"/>
      <c r="H23" s="972"/>
      <c r="I23" s="972"/>
      <c r="J23" s="972"/>
      <c r="K23" s="972"/>
      <c r="L23" s="972"/>
      <c r="M23" s="972"/>
      <c r="N23" s="972"/>
      <c r="O23" s="972"/>
      <c r="P23" s="972"/>
      <c r="Q23" s="972"/>
      <c r="R23" s="463"/>
      <c r="S23" s="407"/>
      <c r="T23" s="972"/>
      <c r="U23" s="972"/>
      <c r="V23" s="972"/>
      <c r="W23" s="972"/>
      <c r="X23" s="972"/>
      <c r="Y23" s="972"/>
      <c r="Z23" s="972"/>
      <c r="AA23" s="972"/>
      <c r="AB23" s="972"/>
      <c r="AC23" s="972"/>
      <c r="AD23" s="972"/>
      <c r="AE23" s="972"/>
      <c r="AF23" s="972"/>
      <c r="AG23" s="972"/>
      <c r="AH23" s="408"/>
      <c r="AI23" s="402"/>
      <c r="AO23" s="954"/>
      <c r="AP23" s="954"/>
      <c r="AQ23" s="954"/>
      <c r="AR23" s="954"/>
      <c r="AS23" s="954"/>
      <c r="AT23" s="954"/>
      <c r="AU23" s="954"/>
      <c r="AV23" s="954"/>
      <c r="AW23" s="954"/>
      <c r="AX23" s="954"/>
      <c r="AY23" s="954"/>
      <c r="AZ23" s="954"/>
      <c r="BA23" s="954"/>
      <c r="BB23" s="954"/>
      <c r="BC23" s="954"/>
      <c r="BD23" s="954"/>
      <c r="BE23" s="954"/>
      <c r="BF23" s="954"/>
      <c r="BG23" s="954"/>
      <c r="BH23" s="954"/>
      <c r="BI23" s="954"/>
      <c r="BJ23" s="954"/>
      <c r="BK23" s="954"/>
      <c r="BL23" s="954"/>
      <c r="BM23" s="954"/>
      <c r="BN23" s="954"/>
      <c r="BO23" s="954"/>
      <c r="BP23" s="954"/>
      <c r="BQ23" s="954"/>
    </row>
    <row r="24" spans="1:70" ht="11.25" customHeight="1" thickBot="1" x14ac:dyDescent="0.5">
      <c r="A24" s="475"/>
      <c r="B24" s="402"/>
      <c r="C24" s="464"/>
      <c r="D24" s="973"/>
      <c r="E24" s="973"/>
      <c r="F24" s="973"/>
      <c r="G24" s="973"/>
      <c r="H24" s="973"/>
      <c r="I24" s="973"/>
      <c r="J24" s="973"/>
      <c r="K24" s="973"/>
      <c r="L24" s="973"/>
      <c r="M24" s="973"/>
      <c r="N24" s="973"/>
      <c r="O24" s="973"/>
      <c r="P24" s="973"/>
      <c r="Q24" s="973"/>
      <c r="R24" s="465"/>
      <c r="S24" s="464"/>
      <c r="T24" s="973"/>
      <c r="U24" s="973"/>
      <c r="V24" s="973"/>
      <c r="W24" s="973"/>
      <c r="X24" s="973"/>
      <c r="Y24" s="973"/>
      <c r="Z24" s="973"/>
      <c r="AA24" s="973"/>
      <c r="AB24" s="973"/>
      <c r="AC24" s="973"/>
      <c r="AD24" s="973"/>
      <c r="AE24" s="973"/>
      <c r="AF24" s="973"/>
      <c r="AG24" s="973"/>
      <c r="AH24" s="466"/>
      <c r="AI24" s="402"/>
      <c r="AP24" s="998" t="s">
        <v>675</v>
      </c>
      <c r="AQ24" s="998"/>
      <c r="AR24" s="998"/>
      <c r="AS24" s="998"/>
      <c r="AT24" s="998"/>
      <c r="AU24" s="998"/>
      <c r="AV24" s="998"/>
      <c r="AW24" s="998"/>
      <c r="AX24" s="998"/>
      <c r="AY24" s="998"/>
      <c r="AZ24" s="998"/>
      <c r="BA24" s="998"/>
      <c r="BB24" s="998"/>
      <c r="BC24" s="998"/>
      <c r="BD24" s="998"/>
      <c r="BE24" s="998"/>
      <c r="BF24" s="998"/>
      <c r="BG24" s="998"/>
      <c r="BH24" s="998"/>
      <c r="BI24" s="998"/>
      <c r="BJ24" s="998"/>
      <c r="BK24" s="998"/>
      <c r="BL24" s="998"/>
      <c r="BM24" s="998"/>
      <c r="BN24" s="460"/>
      <c r="BO24" s="460"/>
      <c r="BR24" s="420"/>
    </row>
    <row r="25" spans="1:70" ht="11.25" customHeight="1" thickTop="1" x14ac:dyDescent="0.45">
      <c r="A25" s="475"/>
      <c r="B25" s="402"/>
      <c r="C25" s="404"/>
      <c r="D25" s="405"/>
      <c r="E25" s="405"/>
      <c r="F25" s="405"/>
      <c r="G25" s="405"/>
      <c r="H25" s="405"/>
      <c r="I25" s="405"/>
      <c r="J25" s="405"/>
      <c r="K25" s="405"/>
      <c r="L25" s="405"/>
      <c r="M25" s="405"/>
      <c r="N25" s="405"/>
      <c r="O25" s="405"/>
      <c r="P25" s="405"/>
      <c r="Q25" s="405"/>
      <c r="R25" s="406"/>
      <c r="S25" s="404"/>
      <c r="T25" s="405"/>
      <c r="U25" s="405"/>
      <c r="V25" s="405"/>
      <c r="W25" s="405"/>
      <c r="X25" s="405"/>
      <c r="Y25" s="405"/>
      <c r="Z25" s="405"/>
      <c r="AA25" s="405"/>
      <c r="AB25" s="405"/>
      <c r="AC25" s="405"/>
      <c r="AD25" s="405"/>
      <c r="AE25" s="405"/>
      <c r="AF25" s="405"/>
      <c r="AG25" s="405"/>
      <c r="AH25" s="406"/>
      <c r="AI25" s="402"/>
      <c r="AP25" s="998"/>
      <c r="AQ25" s="998"/>
      <c r="AR25" s="998"/>
      <c r="AS25" s="998"/>
      <c r="AT25" s="998"/>
      <c r="AU25" s="998"/>
      <c r="AV25" s="998"/>
      <c r="AW25" s="998"/>
      <c r="AX25" s="998"/>
      <c r="AY25" s="998"/>
      <c r="AZ25" s="998"/>
      <c r="BA25" s="998"/>
      <c r="BB25" s="998"/>
      <c r="BC25" s="998"/>
      <c r="BD25" s="998"/>
      <c r="BE25" s="998"/>
      <c r="BF25" s="998"/>
      <c r="BG25" s="998"/>
      <c r="BH25" s="998"/>
      <c r="BI25" s="998"/>
      <c r="BJ25" s="998"/>
      <c r="BK25" s="998"/>
      <c r="BL25" s="998"/>
      <c r="BM25" s="998"/>
      <c r="BN25" s="460"/>
      <c r="BO25" s="460"/>
      <c r="BR25" s="420"/>
    </row>
    <row r="26" spans="1:70" ht="11.25" customHeight="1" x14ac:dyDescent="0.45">
      <c r="A26" s="475"/>
      <c r="B26" s="402"/>
      <c r="C26" s="407"/>
      <c r="D26" s="400"/>
      <c r="E26" s="400"/>
      <c r="F26" s="400"/>
      <c r="G26" s="400"/>
      <c r="H26" s="400"/>
      <c r="I26" s="400"/>
      <c r="J26" s="400"/>
      <c r="K26" s="400"/>
      <c r="L26" s="974" t="s">
        <v>662</v>
      </c>
      <c r="M26" s="974"/>
      <c r="N26" s="974"/>
      <c r="O26" s="974"/>
      <c r="P26" s="974"/>
      <c r="Q26" s="974"/>
      <c r="R26" s="408"/>
      <c r="S26" s="407"/>
      <c r="T26" s="400"/>
      <c r="U26" s="400"/>
      <c r="V26" s="400"/>
      <c r="W26" s="400"/>
      <c r="X26" s="400"/>
      <c r="Y26" s="400"/>
      <c r="Z26" s="400"/>
      <c r="AA26" s="400"/>
      <c r="AB26" s="975" t="s">
        <v>663</v>
      </c>
      <c r="AC26" s="975"/>
      <c r="AD26" s="975"/>
      <c r="AE26" s="975"/>
      <c r="AF26" s="975"/>
      <c r="AG26" s="975"/>
      <c r="AH26" s="408"/>
      <c r="AI26" s="402"/>
      <c r="AJ26" s="484"/>
      <c r="AP26" s="998"/>
      <c r="AQ26" s="998"/>
      <c r="AR26" s="998"/>
      <c r="AS26" s="998"/>
      <c r="AT26" s="998"/>
      <c r="AU26" s="998"/>
      <c r="AV26" s="998"/>
      <c r="AW26" s="998"/>
      <c r="AX26" s="998"/>
      <c r="AY26" s="998"/>
      <c r="AZ26" s="998"/>
      <c r="BA26" s="998"/>
      <c r="BB26" s="998"/>
      <c r="BC26" s="998"/>
      <c r="BD26" s="998"/>
      <c r="BE26" s="998"/>
      <c r="BF26" s="998"/>
      <c r="BG26" s="998"/>
      <c r="BH26" s="998"/>
      <c r="BI26" s="998"/>
      <c r="BJ26" s="998"/>
      <c r="BK26" s="998"/>
      <c r="BL26" s="998"/>
      <c r="BM26" s="998"/>
      <c r="BN26" s="460"/>
      <c r="BO26" s="460"/>
      <c r="BR26" s="420"/>
    </row>
    <row r="27" spans="1:70" ht="11.25" customHeight="1" thickBot="1" x14ac:dyDescent="0.5">
      <c r="A27" s="475"/>
      <c r="B27" s="402"/>
      <c r="C27" s="407"/>
      <c r="D27" s="400"/>
      <c r="E27" s="400"/>
      <c r="F27" s="400"/>
      <c r="G27" s="400"/>
      <c r="H27" s="400"/>
      <c r="I27" s="400"/>
      <c r="J27" s="400"/>
      <c r="K27" s="400"/>
      <c r="L27" s="974"/>
      <c r="M27" s="974"/>
      <c r="N27" s="974"/>
      <c r="O27" s="974"/>
      <c r="P27" s="974"/>
      <c r="Q27" s="974"/>
      <c r="R27" s="408"/>
      <c r="S27" s="407"/>
      <c r="T27" s="400"/>
      <c r="U27" s="400"/>
      <c r="V27" s="400"/>
      <c r="W27" s="400"/>
      <c r="X27" s="400"/>
      <c r="Y27" s="400"/>
      <c r="Z27" s="400"/>
      <c r="AA27" s="400"/>
      <c r="AB27" s="975"/>
      <c r="AC27" s="975"/>
      <c r="AD27" s="975"/>
      <c r="AE27" s="975"/>
      <c r="AF27" s="975"/>
      <c r="AG27" s="975"/>
      <c r="AH27" s="408"/>
      <c r="AI27" s="402"/>
      <c r="AP27" s="998"/>
      <c r="AQ27" s="998"/>
      <c r="AR27" s="998"/>
      <c r="AS27" s="998"/>
      <c r="AT27" s="998"/>
      <c r="AU27" s="998"/>
      <c r="AV27" s="998"/>
      <c r="AW27" s="998"/>
      <c r="AX27" s="998"/>
      <c r="AY27" s="998"/>
      <c r="AZ27" s="998"/>
      <c r="BA27" s="998"/>
      <c r="BB27" s="998"/>
      <c r="BC27" s="998"/>
      <c r="BD27" s="998"/>
      <c r="BE27" s="998"/>
      <c r="BF27" s="998"/>
      <c r="BG27" s="998"/>
      <c r="BH27" s="998"/>
      <c r="BI27" s="998"/>
      <c r="BJ27" s="998"/>
      <c r="BK27" s="998"/>
      <c r="BL27" s="998"/>
      <c r="BM27" s="998"/>
      <c r="BR27" s="420"/>
    </row>
    <row r="28" spans="1:70" ht="11.25" customHeight="1" x14ac:dyDescent="0.45">
      <c r="A28" s="475"/>
      <c r="B28" s="402"/>
      <c r="C28" s="407"/>
      <c r="D28" s="400"/>
      <c r="E28" s="400"/>
      <c r="F28" s="400"/>
      <c r="G28" s="400"/>
      <c r="H28" s="400"/>
      <c r="I28" s="400"/>
      <c r="J28" s="400"/>
      <c r="K28" s="400"/>
      <c r="L28" s="993" t="s">
        <v>687</v>
      </c>
      <c r="M28" s="993"/>
      <c r="N28" s="993"/>
      <c r="O28" s="993"/>
      <c r="P28" s="993"/>
      <c r="Q28" s="993"/>
      <c r="R28" s="408"/>
      <c r="S28" s="407"/>
      <c r="T28" s="400"/>
      <c r="U28" s="400"/>
      <c r="V28" s="400"/>
      <c r="W28" s="400"/>
      <c r="X28" s="400"/>
      <c r="Y28" s="400"/>
      <c r="Z28" s="400"/>
      <c r="AA28" s="400"/>
      <c r="AB28" s="993" t="s">
        <v>688</v>
      </c>
      <c r="AC28" s="993"/>
      <c r="AD28" s="993"/>
      <c r="AE28" s="993"/>
      <c r="AF28" s="993"/>
      <c r="AG28" s="993"/>
      <c r="AH28" s="408"/>
      <c r="AI28" s="402"/>
      <c r="AO28" s="467"/>
      <c r="AP28" s="468"/>
      <c r="AQ28" s="468"/>
      <c r="AR28" s="468"/>
      <c r="AS28" s="468"/>
      <c r="AT28" s="468"/>
      <c r="AU28" s="468"/>
      <c r="AV28" s="468"/>
      <c r="AW28" s="468"/>
      <c r="AX28" s="468"/>
      <c r="AY28" s="468"/>
      <c r="AZ28" s="468"/>
      <c r="BA28" s="468"/>
      <c r="BB28" s="468"/>
      <c r="BC28" s="468"/>
      <c r="BD28" s="468"/>
      <c r="BE28" s="468"/>
      <c r="BF28" s="468"/>
      <c r="BG28" s="468"/>
      <c r="BH28" s="468"/>
      <c r="BI28" s="468"/>
      <c r="BJ28" s="468"/>
      <c r="BK28" s="468"/>
      <c r="BL28" s="468"/>
      <c r="BM28" s="468"/>
      <c r="BN28" s="468"/>
      <c r="BO28" s="468"/>
      <c r="BP28" s="468"/>
      <c r="BQ28" s="469"/>
      <c r="BR28" s="420"/>
    </row>
    <row r="29" spans="1:70" ht="11.25" customHeight="1" x14ac:dyDescent="0.45">
      <c r="A29" s="475"/>
      <c r="B29" s="423"/>
      <c r="C29" s="407"/>
      <c r="D29" s="400"/>
      <c r="E29" s="400"/>
      <c r="F29" s="400"/>
      <c r="G29" s="400"/>
      <c r="H29" s="400"/>
      <c r="I29" s="400"/>
      <c r="J29" s="400"/>
      <c r="K29" s="400"/>
      <c r="L29" s="993"/>
      <c r="M29" s="993"/>
      <c r="N29" s="993"/>
      <c r="O29" s="993"/>
      <c r="P29" s="993"/>
      <c r="Q29" s="993"/>
      <c r="R29" s="408"/>
      <c r="S29" s="407"/>
      <c r="T29" s="400"/>
      <c r="U29" s="400"/>
      <c r="V29" s="400"/>
      <c r="W29" s="400"/>
      <c r="X29" s="400"/>
      <c r="Y29" s="400"/>
      <c r="Z29" s="400"/>
      <c r="AA29" s="400"/>
      <c r="AB29" s="993"/>
      <c r="AC29" s="993"/>
      <c r="AD29" s="993"/>
      <c r="AE29" s="993"/>
      <c r="AF29" s="993"/>
      <c r="AG29" s="993"/>
      <c r="AH29" s="408"/>
      <c r="AI29" s="402"/>
      <c r="AO29" s="956" t="s">
        <v>676</v>
      </c>
      <c r="AP29" s="957"/>
      <c r="AQ29" s="957"/>
      <c r="AR29" s="957"/>
      <c r="AS29" s="957"/>
      <c r="AT29" s="957"/>
      <c r="AU29" s="957"/>
      <c r="AV29" s="957"/>
      <c r="AW29" s="957"/>
      <c r="AX29" s="957"/>
      <c r="AY29" s="957"/>
      <c r="AZ29" s="957"/>
      <c r="BA29" s="957"/>
      <c r="BB29" s="957"/>
      <c r="BC29" s="957"/>
      <c r="BD29" s="957"/>
      <c r="BE29" s="957"/>
      <c r="BF29" s="957"/>
      <c r="BG29" s="957"/>
      <c r="BH29" s="957"/>
      <c r="BI29" s="957"/>
      <c r="BJ29" s="957"/>
      <c r="BK29" s="957"/>
      <c r="BL29" s="957"/>
      <c r="BM29" s="957"/>
      <c r="BN29" s="957"/>
      <c r="BO29" s="957"/>
      <c r="BP29" s="957"/>
      <c r="BQ29" s="958"/>
      <c r="BR29" s="420"/>
    </row>
    <row r="30" spans="1:70" ht="11.25" customHeight="1" x14ac:dyDescent="0.45">
      <c r="A30" s="475"/>
      <c r="B30" s="423"/>
      <c r="C30" s="407"/>
      <c r="D30" s="400"/>
      <c r="E30" s="400"/>
      <c r="F30" s="400"/>
      <c r="G30" s="400"/>
      <c r="H30" s="400"/>
      <c r="I30" s="400"/>
      <c r="J30" s="400"/>
      <c r="K30" s="400"/>
      <c r="L30" s="993"/>
      <c r="M30" s="993"/>
      <c r="N30" s="993"/>
      <c r="O30" s="993"/>
      <c r="P30" s="993"/>
      <c r="Q30" s="993"/>
      <c r="R30" s="408"/>
      <c r="S30" s="407"/>
      <c r="T30" s="400"/>
      <c r="U30" s="400"/>
      <c r="V30" s="400"/>
      <c r="W30" s="400"/>
      <c r="X30" s="400"/>
      <c r="Y30" s="400"/>
      <c r="Z30" s="400"/>
      <c r="AA30" s="400"/>
      <c r="AB30" s="993"/>
      <c r="AC30" s="993"/>
      <c r="AD30" s="993"/>
      <c r="AE30" s="993"/>
      <c r="AF30" s="993"/>
      <c r="AG30" s="993"/>
      <c r="AH30" s="463"/>
      <c r="AI30" s="402"/>
      <c r="AO30" s="956"/>
      <c r="AP30" s="957"/>
      <c r="AQ30" s="957"/>
      <c r="AR30" s="957"/>
      <c r="AS30" s="957"/>
      <c r="AT30" s="957"/>
      <c r="AU30" s="957"/>
      <c r="AV30" s="957"/>
      <c r="AW30" s="957"/>
      <c r="AX30" s="957"/>
      <c r="AY30" s="957"/>
      <c r="AZ30" s="957"/>
      <c r="BA30" s="957"/>
      <c r="BB30" s="957"/>
      <c r="BC30" s="957"/>
      <c r="BD30" s="957"/>
      <c r="BE30" s="957"/>
      <c r="BF30" s="957"/>
      <c r="BG30" s="957"/>
      <c r="BH30" s="957"/>
      <c r="BI30" s="957"/>
      <c r="BJ30" s="957"/>
      <c r="BK30" s="957"/>
      <c r="BL30" s="957"/>
      <c r="BM30" s="957"/>
      <c r="BN30" s="957"/>
      <c r="BO30" s="957"/>
      <c r="BP30" s="957"/>
      <c r="BQ30" s="958"/>
      <c r="BR30" s="420"/>
    </row>
    <row r="31" spans="1:70" ht="11.25" customHeight="1" x14ac:dyDescent="0.45">
      <c r="A31" s="475"/>
      <c r="B31" s="423"/>
      <c r="C31" s="407"/>
      <c r="D31" s="972" t="s">
        <v>657</v>
      </c>
      <c r="E31" s="972"/>
      <c r="F31" s="972"/>
      <c r="G31" s="972"/>
      <c r="H31" s="972"/>
      <c r="I31" s="972"/>
      <c r="J31" s="972"/>
      <c r="K31" s="972"/>
      <c r="L31" s="972"/>
      <c r="M31" s="972"/>
      <c r="N31" s="972"/>
      <c r="O31" s="972"/>
      <c r="P31" s="972"/>
      <c r="Q31" s="972"/>
      <c r="R31" s="463"/>
      <c r="S31" s="407"/>
      <c r="T31" s="972" t="s">
        <v>658</v>
      </c>
      <c r="U31" s="972"/>
      <c r="V31" s="972"/>
      <c r="W31" s="972"/>
      <c r="X31" s="972"/>
      <c r="Y31" s="972"/>
      <c r="Z31" s="972"/>
      <c r="AA31" s="972"/>
      <c r="AB31" s="972"/>
      <c r="AC31" s="972"/>
      <c r="AD31" s="972"/>
      <c r="AE31" s="972"/>
      <c r="AF31" s="972"/>
      <c r="AG31" s="972"/>
      <c r="AH31" s="463"/>
      <c r="AI31" s="402"/>
      <c r="AO31" s="959" t="s">
        <v>641</v>
      </c>
      <c r="AP31" s="960"/>
      <c r="AQ31" s="960"/>
      <c r="AR31" s="960"/>
      <c r="AS31" s="960"/>
      <c r="AT31" s="960"/>
      <c r="AU31" s="960"/>
      <c r="AV31" s="960"/>
      <c r="AW31" s="960"/>
      <c r="AX31" s="960"/>
      <c r="AY31" s="960"/>
      <c r="AZ31" s="960"/>
      <c r="BA31" s="960"/>
      <c r="BB31" s="960"/>
      <c r="BC31" s="960"/>
      <c r="BD31" s="960"/>
      <c r="BE31" s="960"/>
      <c r="BF31" s="960"/>
      <c r="BG31" s="960"/>
      <c r="BH31" s="960"/>
      <c r="BI31" s="960"/>
      <c r="BJ31" s="960"/>
      <c r="BK31" s="960"/>
      <c r="BL31" s="960"/>
      <c r="BM31" s="960"/>
      <c r="BN31" s="960"/>
      <c r="BO31" s="960"/>
      <c r="BP31" s="960"/>
      <c r="BQ31" s="961"/>
      <c r="BR31" s="420"/>
    </row>
    <row r="32" spans="1:70" ht="11.25" customHeight="1" x14ac:dyDescent="0.45">
      <c r="A32" s="475"/>
      <c r="B32" s="424"/>
      <c r="C32" s="407"/>
      <c r="D32" s="972"/>
      <c r="E32" s="972"/>
      <c r="F32" s="972"/>
      <c r="G32" s="972"/>
      <c r="H32" s="972"/>
      <c r="I32" s="972"/>
      <c r="J32" s="972"/>
      <c r="K32" s="972"/>
      <c r="L32" s="972"/>
      <c r="M32" s="972"/>
      <c r="N32" s="972"/>
      <c r="O32" s="972"/>
      <c r="P32" s="972"/>
      <c r="Q32" s="972"/>
      <c r="R32" s="463"/>
      <c r="S32" s="407"/>
      <c r="T32" s="972"/>
      <c r="U32" s="972"/>
      <c r="V32" s="972"/>
      <c r="W32" s="972"/>
      <c r="X32" s="972"/>
      <c r="Y32" s="972"/>
      <c r="Z32" s="972"/>
      <c r="AA32" s="972"/>
      <c r="AB32" s="972"/>
      <c r="AC32" s="972"/>
      <c r="AD32" s="972"/>
      <c r="AE32" s="972"/>
      <c r="AF32" s="972"/>
      <c r="AG32" s="972"/>
      <c r="AH32" s="463"/>
      <c r="AI32" s="402"/>
      <c r="AO32" s="959"/>
      <c r="AP32" s="960"/>
      <c r="AQ32" s="960"/>
      <c r="AR32" s="960"/>
      <c r="AS32" s="960"/>
      <c r="AT32" s="960"/>
      <c r="AU32" s="960"/>
      <c r="AV32" s="960"/>
      <c r="AW32" s="960"/>
      <c r="AX32" s="960"/>
      <c r="AY32" s="960"/>
      <c r="AZ32" s="960"/>
      <c r="BA32" s="960"/>
      <c r="BB32" s="960"/>
      <c r="BC32" s="960"/>
      <c r="BD32" s="960"/>
      <c r="BE32" s="960"/>
      <c r="BF32" s="960"/>
      <c r="BG32" s="960"/>
      <c r="BH32" s="960"/>
      <c r="BI32" s="960"/>
      <c r="BJ32" s="960"/>
      <c r="BK32" s="960"/>
      <c r="BL32" s="960"/>
      <c r="BM32" s="960"/>
      <c r="BN32" s="960"/>
      <c r="BO32" s="960"/>
      <c r="BP32" s="960"/>
      <c r="BQ32" s="961"/>
      <c r="BR32" s="420"/>
    </row>
    <row r="33" spans="1:70" ht="11.25" customHeight="1" thickBot="1" x14ac:dyDescent="0.5">
      <c r="A33" s="475"/>
      <c r="B33" s="424"/>
      <c r="C33" s="407"/>
      <c r="D33" s="972"/>
      <c r="E33" s="972"/>
      <c r="F33" s="972"/>
      <c r="G33" s="972"/>
      <c r="H33" s="972"/>
      <c r="I33" s="972"/>
      <c r="J33" s="972"/>
      <c r="K33" s="972"/>
      <c r="L33" s="972"/>
      <c r="M33" s="972"/>
      <c r="N33" s="972"/>
      <c r="O33" s="972"/>
      <c r="P33" s="972"/>
      <c r="Q33" s="972"/>
      <c r="R33" s="463"/>
      <c r="S33" s="407"/>
      <c r="T33" s="972"/>
      <c r="U33" s="972"/>
      <c r="V33" s="972"/>
      <c r="W33" s="972"/>
      <c r="X33" s="972"/>
      <c r="Y33" s="972"/>
      <c r="Z33" s="972"/>
      <c r="AA33" s="972"/>
      <c r="AB33" s="972"/>
      <c r="AC33" s="972"/>
      <c r="AD33" s="972"/>
      <c r="AE33" s="972"/>
      <c r="AF33" s="972"/>
      <c r="AG33" s="972"/>
      <c r="AH33" s="463"/>
      <c r="AI33" s="402"/>
      <c r="AO33" s="962"/>
      <c r="AP33" s="963"/>
      <c r="AQ33" s="963"/>
      <c r="AR33" s="963"/>
      <c r="AS33" s="963"/>
      <c r="AT33" s="963"/>
      <c r="AU33" s="963"/>
      <c r="AV33" s="963"/>
      <c r="AW33" s="963"/>
      <c r="AX33" s="963"/>
      <c r="AY33" s="963"/>
      <c r="AZ33" s="963"/>
      <c r="BA33" s="963"/>
      <c r="BB33" s="963"/>
      <c r="BC33" s="963"/>
      <c r="BD33" s="963"/>
      <c r="BE33" s="963"/>
      <c r="BF33" s="963"/>
      <c r="BG33" s="963"/>
      <c r="BH33" s="963"/>
      <c r="BI33" s="963"/>
      <c r="BJ33" s="963"/>
      <c r="BK33" s="963"/>
      <c r="BL33" s="963"/>
      <c r="BM33" s="963"/>
      <c r="BN33" s="963"/>
      <c r="BO33" s="963"/>
      <c r="BP33" s="963"/>
      <c r="BQ33" s="964"/>
      <c r="BR33" s="420"/>
    </row>
    <row r="34" spans="1:70" ht="11.25" customHeight="1" x14ac:dyDescent="0.45">
      <c r="A34" s="475"/>
      <c r="B34" s="424"/>
      <c r="C34" s="407"/>
      <c r="D34" s="972"/>
      <c r="E34" s="972"/>
      <c r="F34" s="972"/>
      <c r="G34" s="972"/>
      <c r="H34" s="972"/>
      <c r="I34" s="972"/>
      <c r="J34" s="972"/>
      <c r="K34" s="972"/>
      <c r="L34" s="972"/>
      <c r="M34" s="972"/>
      <c r="N34" s="972"/>
      <c r="O34" s="972"/>
      <c r="P34" s="972"/>
      <c r="Q34" s="972"/>
      <c r="R34" s="463"/>
      <c r="S34" s="407"/>
      <c r="T34" s="972"/>
      <c r="U34" s="972"/>
      <c r="V34" s="972"/>
      <c r="W34" s="972"/>
      <c r="X34" s="972"/>
      <c r="Y34" s="972"/>
      <c r="Z34" s="972"/>
      <c r="AA34" s="972"/>
      <c r="AB34" s="972"/>
      <c r="AC34" s="972"/>
      <c r="AD34" s="972"/>
      <c r="AE34" s="972"/>
      <c r="AF34" s="972"/>
      <c r="AG34" s="972"/>
      <c r="AH34" s="463"/>
      <c r="AI34" s="402"/>
      <c r="AO34" s="423"/>
      <c r="AP34" s="996" t="s">
        <v>677</v>
      </c>
      <c r="AQ34" s="996"/>
      <c r="AR34" s="996"/>
      <c r="AS34" s="996"/>
      <c r="AT34" s="996"/>
      <c r="AU34" s="996"/>
      <c r="AV34" s="996"/>
      <c r="AW34" s="996"/>
      <c r="AX34" s="996"/>
      <c r="AY34" s="996"/>
      <c r="AZ34" s="996"/>
      <c r="BA34" s="996"/>
      <c r="BB34" s="996"/>
      <c r="BC34" s="996"/>
      <c r="BD34" s="996"/>
      <c r="BE34" s="996"/>
      <c r="BF34" s="996"/>
      <c r="BG34" s="996"/>
      <c r="BH34" s="996"/>
      <c r="BI34" s="996"/>
      <c r="BJ34" s="996"/>
      <c r="BK34" s="996"/>
      <c r="BL34" s="996"/>
      <c r="BM34" s="996"/>
      <c r="BN34" s="996"/>
      <c r="BO34" s="996"/>
      <c r="BP34" s="996"/>
      <c r="BQ34" s="996"/>
      <c r="BR34" s="420"/>
    </row>
    <row r="35" spans="1:70" ht="11.25" customHeight="1" thickBot="1" x14ac:dyDescent="0.5">
      <c r="A35" s="475"/>
      <c r="B35" s="425"/>
      <c r="C35" s="464"/>
      <c r="D35" s="973"/>
      <c r="E35" s="973"/>
      <c r="F35" s="973"/>
      <c r="G35" s="973"/>
      <c r="H35" s="973"/>
      <c r="I35" s="973"/>
      <c r="J35" s="973"/>
      <c r="K35" s="973"/>
      <c r="L35" s="973"/>
      <c r="M35" s="973"/>
      <c r="N35" s="973"/>
      <c r="O35" s="973"/>
      <c r="P35" s="973"/>
      <c r="Q35" s="973"/>
      <c r="R35" s="465"/>
      <c r="S35" s="464"/>
      <c r="T35" s="973"/>
      <c r="U35" s="973"/>
      <c r="V35" s="973"/>
      <c r="W35" s="973"/>
      <c r="X35" s="973"/>
      <c r="Y35" s="973"/>
      <c r="Z35" s="973"/>
      <c r="AA35" s="973"/>
      <c r="AB35" s="973"/>
      <c r="AC35" s="973"/>
      <c r="AD35" s="973"/>
      <c r="AE35" s="973"/>
      <c r="AF35" s="973"/>
      <c r="AG35" s="973"/>
      <c r="AH35" s="466"/>
      <c r="AI35" s="402"/>
      <c r="AP35" s="996"/>
      <c r="AQ35" s="996"/>
      <c r="AR35" s="996"/>
      <c r="AS35" s="996"/>
      <c r="AT35" s="996"/>
      <c r="AU35" s="996"/>
      <c r="AV35" s="996"/>
      <c r="AW35" s="996"/>
      <c r="AX35" s="996"/>
      <c r="AY35" s="996"/>
      <c r="AZ35" s="996"/>
      <c r="BA35" s="996"/>
      <c r="BB35" s="996"/>
      <c r="BC35" s="996"/>
      <c r="BD35" s="996"/>
      <c r="BE35" s="996"/>
      <c r="BF35" s="996"/>
      <c r="BG35" s="996"/>
      <c r="BH35" s="996"/>
      <c r="BI35" s="996"/>
      <c r="BJ35" s="996"/>
      <c r="BK35" s="996"/>
      <c r="BL35" s="996"/>
      <c r="BM35" s="996"/>
      <c r="BN35" s="996"/>
      <c r="BO35" s="996"/>
      <c r="BP35" s="996"/>
      <c r="BQ35" s="996"/>
      <c r="BR35" s="420"/>
    </row>
    <row r="36" spans="1:70" ht="11.25" customHeight="1" thickTop="1" x14ac:dyDescent="0.45">
      <c r="A36" s="475"/>
      <c r="B36" s="426"/>
      <c r="C36" s="976" t="s">
        <v>659</v>
      </c>
      <c r="D36" s="976"/>
      <c r="E36" s="976"/>
      <c r="F36" s="976"/>
      <c r="G36" s="976"/>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c r="AI36" s="402"/>
      <c r="BR36" s="420"/>
    </row>
    <row r="37" spans="1:70" ht="11.25" customHeight="1" x14ac:dyDescent="0.45">
      <c r="A37" s="475"/>
      <c r="B37" s="426"/>
      <c r="C37" s="977"/>
      <c r="D37" s="977"/>
      <c r="E37" s="977"/>
      <c r="F37" s="977"/>
      <c r="G37" s="977"/>
      <c r="H37" s="977"/>
      <c r="I37" s="977"/>
      <c r="J37" s="977"/>
      <c r="K37" s="977"/>
      <c r="L37" s="977"/>
      <c r="M37" s="977"/>
      <c r="N37" s="977"/>
      <c r="O37" s="977"/>
      <c r="P37" s="977"/>
      <c r="Q37" s="977"/>
      <c r="R37" s="977"/>
      <c r="S37" s="977"/>
      <c r="T37" s="977"/>
      <c r="U37" s="977"/>
      <c r="V37" s="977"/>
      <c r="W37" s="977"/>
      <c r="X37" s="977"/>
      <c r="Y37" s="977"/>
      <c r="Z37" s="977"/>
      <c r="AA37" s="977"/>
      <c r="AB37" s="977"/>
      <c r="AC37" s="977"/>
      <c r="AD37" s="977"/>
      <c r="AE37" s="977"/>
      <c r="AF37" s="977"/>
      <c r="AG37" s="977"/>
      <c r="AH37" s="977"/>
      <c r="AI37" s="402"/>
      <c r="BR37" s="420"/>
    </row>
    <row r="38" spans="1:70" ht="11.25" customHeight="1" x14ac:dyDescent="0.45">
      <c r="A38" s="475"/>
      <c r="B38" s="385"/>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H38" s="402"/>
      <c r="AI38" s="402"/>
      <c r="AO38" s="954" t="s">
        <v>678</v>
      </c>
      <c r="AP38" s="954"/>
      <c r="AQ38" s="954"/>
      <c r="AR38" s="954"/>
      <c r="AS38" s="954"/>
      <c r="AT38" s="954"/>
      <c r="AU38" s="954"/>
      <c r="AV38" s="954"/>
      <c r="AW38" s="954"/>
      <c r="AX38" s="954"/>
      <c r="AY38" s="954"/>
      <c r="AZ38" s="954"/>
      <c r="BA38" s="954"/>
      <c r="BB38" s="954"/>
      <c r="BC38" s="954"/>
      <c r="BD38" s="954"/>
      <c r="BE38" s="954"/>
      <c r="BF38" s="954"/>
      <c r="BG38" s="954"/>
      <c r="BH38" s="954"/>
      <c r="BI38" s="954"/>
      <c r="BJ38" s="954"/>
      <c r="BK38" s="954"/>
      <c r="BL38" s="954"/>
      <c r="BM38" s="954"/>
      <c r="BN38" s="954"/>
      <c r="BO38" s="954"/>
      <c r="BP38" s="954"/>
      <c r="BQ38" s="954"/>
      <c r="BR38" s="420"/>
    </row>
    <row r="39" spans="1:70" ht="11.25" customHeight="1" x14ac:dyDescent="0.45">
      <c r="A39" s="475"/>
      <c r="B39" s="385"/>
      <c r="C39" s="971" t="s">
        <v>655</v>
      </c>
      <c r="D39" s="971"/>
      <c r="E39" s="971"/>
      <c r="F39" s="971"/>
      <c r="G39" s="971"/>
      <c r="H39" s="971"/>
      <c r="I39" s="971"/>
      <c r="J39" s="971"/>
      <c r="K39" s="971"/>
      <c r="L39" s="971"/>
      <c r="M39" s="971"/>
      <c r="N39" s="971"/>
      <c r="O39" s="971"/>
      <c r="P39" s="971"/>
      <c r="Q39" s="971"/>
      <c r="R39" s="971"/>
      <c r="S39" s="402"/>
      <c r="T39" s="402"/>
      <c r="U39" s="402"/>
      <c r="V39" s="402"/>
      <c r="W39" s="402"/>
      <c r="X39" s="402"/>
      <c r="Y39" s="402"/>
      <c r="Z39" s="402"/>
      <c r="AA39" s="402"/>
      <c r="AB39" s="402"/>
      <c r="AC39" s="402"/>
      <c r="AD39" s="402"/>
      <c r="AE39" s="402"/>
      <c r="AH39" s="402"/>
      <c r="AI39" s="402"/>
      <c r="AO39" s="954"/>
      <c r="AP39" s="954"/>
      <c r="AQ39" s="954"/>
      <c r="AR39" s="954"/>
      <c r="AS39" s="954"/>
      <c r="AT39" s="954"/>
      <c r="AU39" s="954"/>
      <c r="AV39" s="954"/>
      <c r="AW39" s="954"/>
      <c r="AX39" s="954"/>
      <c r="AY39" s="954"/>
      <c r="AZ39" s="954"/>
      <c r="BA39" s="954"/>
      <c r="BB39" s="954"/>
      <c r="BC39" s="954"/>
      <c r="BD39" s="954"/>
      <c r="BE39" s="954"/>
      <c r="BF39" s="954"/>
      <c r="BG39" s="954"/>
      <c r="BH39" s="954"/>
      <c r="BI39" s="954"/>
      <c r="BJ39" s="954"/>
      <c r="BK39" s="954"/>
      <c r="BL39" s="954"/>
      <c r="BM39" s="954"/>
      <c r="BN39" s="954"/>
      <c r="BO39" s="954"/>
      <c r="BP39" s="954"/>
      <c r="BQ39" s="954"/>
      <c r="BR39" s="420"/>
    </row>
    <row r="40" spans="1:70" ht="11.25" customHeight="1" thickBot="1" x14ac:dyDescent="0.5">
      <c r="A40" s="475"/>
      <c r="B40" s="385"/>
      <c r="C40" s="971"/>
      <c r="D40" s="971"/>
      <c r="E40" s="971"/>
      <c r="F40" s="971"/>
      <c r="G40" s="971"/>
      <c r="H40" s="971"/>
      <c r="I40" s="971"/>
      <c r="J40" s="971"/>
      <c r="K40" s="971"/>
      <c r="L40" s="971"/>
      <c r="M40" s="971"/>
      <c r="N40" s="971"/>
      <c r="O40" s="971"/>
      <c r="P40" s="971"/>
      <c r="Q40" s="971"/>
      <c r="R40" s="971"/>
      <c r="S40" s="403"/>
      <c r="T40" s="403"/>
      <c r="U40" s="403"/>
      <c r="V40" s="403"/>
      <c r="W40" s="403"/>
      <c r="X40" s="403"/>
      <c r="Y40" s="403"/>
      <c r="Z40" s="403"/>
      <c r="AA40" s="403"/>
      <c r="AB40" s="403"/>
      <c r="AC40" s="403"/>
      <c r="AD40" s="403"/>
      <c r="AE40" s="403"/>
      <c r="AF40" s="403"/>
      <c r="AG40" s="403"/>
      <c r="AH40" s="403"/>
      <c r="AI40" s="402"/>
      <c r="AO40" s="954"/>
      <c r="AP40" s="954"/>
      <c r="AQ40" s="954"/>
      <c r="AR40" s="954"/>
      <c r="AS40" s="954"/>
      <c r="AT40" s="954"/>
      <c r="AU40" s="954"/>
      <c r="AV40" s="954"/>
      <c r="AW40" s="954"/>
      <c r="AX40" s="954"/>
      <c r="AY40" s="954"/>
      <c r="AZ40" s="954"/>
      <c r="BA40" s="954"/>
      <c r="BB40" s="954"/>
      <c r="BC40" s="954"/>
      <c r="BD40" s="954"/>
      <c r="BE40" s="954"/>
      <c r="BF40" s="954"/>
      <c r="BG40" s="954"/>
      <c r="BH40" s="954"/>
      <c r="BI40" s="954"/>
      <c r="BJ40" s="954"/>
      <c r="BK40" s="954"/>
      <c r="BL40" s="954"/>
      <c r="BM40" s="954"/>
      <c r="BN40" s="954"/>
      <c r="BO40" s="954"/>
      <c r="BP40" s="954"/>
      <c r="BQ40" s="954"/>
      <c r="BR40" s="420"/>
    </row>
    <row r="41" spans="1:70" ht="11.25" customHeight="1" thickBot="1" x14ac:dyDescent="0.5">
      <c r="A41" s="475"/>
      <c r="B41" s="402"/>
      <c r="C41" s="426"/>
      <c r="D41" s="426"/>
      <c r="E41" s="427"/>
      <c r="F41" s="426"/>
      <c r="G41" s="426"/>
      <c r="H41" s="426"/>
      <c r="I41" s="423"/>
      <c r="J41" s="423"/>
      <c r="K41" s="385"/>
      <c r="L41" s="385"/>
      <c r="M41" s="385"/>
      <c r="N41" s="385"/>
      <c r="O41" s="385"/>
      <c r="P41" s="402"/>
      <c r="Q41" s="402"/>
      <c r="R41" s="402"/>
      <c r="S41" s="402"/>
      <c r="T41" s="402"/>
      <c r="U41" s="402"/>
      <c r="V41" s="402"/>
      <c r="W41" s="402"/>
      <c r="X41" s="402"/>
      <c r="Y41" s="402"/>
      <c r="Z41" s="402"/>
      <c r="AA41" s="402"/>
      <c r="AB41" s="402"/>
      <c r="AC41" s="402"/>
      <c r="AD41" s="402"/>
      <c r="AE41" s="402"/>
      <c r="AH41" s="402"/>
      <c r="AI41" s="402"/>
      <c r="AO41" s="954"/>
      <c r="AP41" s="954"/>
      <c r="AQ41" s="954"/>
      <c r="AR41" s="954"/>
      <c r="AS41" s="954"/>
      <c r="AT41" s="954"/>
      <c r="AU41" s="954"/>
      <c r="AV41" s="954"/>
      <c r="AW41" s="954"/>
      <c r="AX41" s="954"/>
      <c r="AY41" s="954"/>
      <c r="AZ41" s="954"/>
      <c r="BA41" s="954"/>
      <c r="BB41" s="954"/>
      <c r="BC41" s="954"/>
      <c r="BD41" s="954"/>
      <c r="BE41" s="954"/>
      <c r="BF41" s="954"/>
      <c r="BG41" s="954"/>
      <c r="BH41" s="954"/>
      <c r="BI41" s="954"/>
      <c r="BJ41" s="954"/>
      <c r="BK41" s="954"/>
      <c r="BL41" s="954"/>
      <c r="BM41" s="954"/>
      <c r="BN41" s="954"/>
      <c r="BO41" s="954"/>
      <c r="BP41" s="954"/>
      <c r="BQ41" s="954"/>
      <c r="BR41" s="420"/>
    </row>
    <row r="42" spans="1:70" ht="11.25" customHeight="1" thickTop="1" x14ac:dyDescent="0.45">
      <c r="A42" s="475"/>
      <c r="B42" s="402"/>
      <c r="C42" s="397"/>
      <c r="D42" s="994" t="s">
        <v>664</v>
      </c>
      <c r="E42" s="994"/>
      <c r="F42" s="994"/>
      <c r="G42" s="994"/>
      <c r="H42" s="994"/>
      <c r="I42" s="994"/>
      <c r="J42" s="409"/>
      <c r="K42" s="398"/>
      <c r="L42" s="398"/>
      <c r="M42" s="398"/>
      <c r="N42" s="398"/>
      <c r="O42" s="398"/>
      <c r="P42" s="398"/>
      <c r="Q42" s="398"/>
      <c r="R42" s="410"/>
      <c r="S42" s="411"/>
      <c r="T42" s="994" t="s">
        <v>665</v>
      </c>
      <c r="U42" s="994"/>
      <c r="V42" s="994"/>
      <c r="W42" s="994"/>
      <c r="X42" s="994"/>
      <c r="Y42" s="994"/>
      <c r="Z42" s="994"/>
      <c r="AA42" s="409"/>
      <c r="AB42" s="409"/>
      <c r="AC42" s="409"/>
      <c r="AD42" s="409"/>
      <c r="AE42" s="409"/>
      <c r="AF42" s="409"/>
      <c r="AG42" s="409"/>
      <c r="AH42" s="410"/>
      <c r="AI42" s="402"/>
      <c r="AP42" s="998" t="s">
        <v>679</v>
      </c>
      <c r="AQ42" s="998"/>
      <c r="AR42" s="998"/>
      <c r="AS42" s="998"/>
      <c r="AT42" s="998"/>
      <c r="AU42" s="998"/>
      <c r="AV42" s="998"/>
      <c r="AW42" s="998"/>
      <c r="AX42" s="998"/>
      <c r="AY42" s="998"/>
      <c r="AZ42" s="998"/>
      <c r="BA42" s="998"/>
      <c r="BB42" s="998"/>
      <c r="BC42" s="998"/>
      <c r="BD42" s="998"/>
      <c r="BE42" s="998"/>
      <c r="BF42" s="998"/>
      <c r="BG42" s="998"/>
      <c r="BH42" s="998"/>
      <c r="BI42" s="998"/>
      <c r="BJ42" s="998"/>
      <c r="BK42" s="998"/>
      <c r="BL42" s="998"/>
      <c r="BM42" s="998"/>
      <c r="BN42" s="460"/>
      <c r="BO42" s="460"/>
      <c r="BR42" s="420"/>
    </row>
    <row r="43" spans="1:70" ht="11.25" customHeight="1" x14ac:dyDescent="0.45">
      <c r="A43" s="475"/>
      <c r="B43" s="402"/>
      <c r="C43" s="399"/>
      <c r="D43" s="995"/>
      <c r="E43" s="995"/>
      <c r="F43" s="995"/>
      <c r="G43" s="995"/>
      <c r="H43" s="995"/>
      <c r="I43" s="995"/>
      <c r="J43" s="402"/>
      <c r="K43" s="402"/>
      <c r="L43" s="402"/>
      <c r="M43" s="402"/>
      <c r="N43" s="402"/>
      <c r="O43" s="402"/>
      <c r="P43" s="402"/>
      <c r="Q43" s="402"/>
      <c r="R43" s="412"/>
      <c r="S43" s="413"/>
      <c r="T43" s="995"/>
      <c r="U43" s="995"/>
      <c r="V43" s="995"/>
      <c r="W43" s="995"/>
      <c r="X43" s="995"/>
      <c r="Y43" s="995"/>
      <c r="Z43" s="995"/>
      <c r="AA43" s="402"/>
      <c r="AB43" s="402"/>
      <c r="AC43" s="402"/>
      <c r="AD43" s="402"/>
      <c r="AE43" s="402"/>
      <c r="AH43" s="412"/>
      <c r="AI43" s="402"/>
      <c r="AP43" s="998"/>
      <c r="AQ43" s="998"/>
      <c r="AR43" s="998"/>
      <c r="AS43" s="998"/>
      <c r="AT43" s="998"/>
      <c r="AU43" s="998"/>
      <c r="AV43" s="998"/>
      <c r="AW43" s="998"/>
      <c r="AX43" s="998"/>
      <c r="AY43" s="998"/>
      <c r="AZ43" s="998"/>
      <c r="BA43" s="998"/>
      <c r="BB43" s="998"/>
      <c r="BC43" s="998"/>
      <c r="BD43" s="998"/>
      <c r="BE43" s="998"/>
      <c r="BF43" s="998"/>
      <c r="BG43" s="998"/>
      <c r="BH43" s="998"/>
      <c r="BI43" s="998"/>
      <c r="BJ43" s="998"/>
      <c r="BK43" s="998"/>
      <c r="BL43" s="998"/>
      <c r="BM43" s="998"/>
      <c r="BN43" s="460"/>
      <c r="BO43" s="460"/>
      <c r="BR43" s="420"/>
    </row>
    <row r="44" spans="1:70" ht="11.25" customHeight="1" thickBot="1" x14ac:dyDescent="0.5">
      <c r="A44" s="475"/>
      <c r="B44" s="402"/>
      <c r="C44" s="399"/>
      <c r="D44" s="384"/>
      <c r="E44" s="402"/>
      <c r="F44" s="385"/>
      <c r="G44" s="385"/>
      <c r="H44" s="385"/>
      <c r="I44" s="385"/>
      <c r="J44" s="402"/>
      <c r="K44" s="402"/>
      <c r="L44" s="402"/>
      <c r="M44" s="402"/>
      <c r="N44" s="402"/>
      <c r="O44" s="402"/>
      <c r="P44" s="402"/>
      <c r="Q44" s="402"/>
      <c r="R44" s="412"/>
      <c r="S44" s="413"/>
      <c r="T44" s="402"/>
      <c r="U44" s="402"/>
      <c r="V44" s="402"/>
      <c r="W44" s="402"/>
      <c r="X44" s="402"/>
      <c r="Y44" s="402"/>
      <c r="Z44" s="402"/>
      <c r="AA44" s="402"/>
      <c r="AB44" s="402"/>
      <c r="AC44" s="402"/>
      <c r="AD44" s="402"/>
      <c r="AE44" s="402"/>
      <c r="AH44" s="412"/>
      <c r="AI44" s="402"/>
      <c r="AP44" s="998"/>
      <c r="AQ44" s="998"/>
      <c r="AR44" s="998"/>
      <c r="AS44" s="998"/>
      <c r="AT44" s="998"/>
      <c r="AU44" s="998"/>
      <c r="AV44" s="998"/>
      <c r="AW44" s="998"/>
      <c r="AX44" s="998"/>
      <c r="AY44" s="998"/>
      <c r="AZ44" s="998"/>
      <c r="BA44" s="998"/>
      <c r="BB44" s="998"/>
      <c r="BC44" s="998"/>
      <c r="BD44" s="998"/>
      <c r="BE44" s="998"/>
      <c r="BF44" s="998"/>
      <c r="BG44" s="998"/>
      <c r="BH44" s="998"/>
      <c r="BI44" s="998"/>
      <c r="BJ44" s="998"/>
      <c r="BK44" s="998"/>
      <c r="BL44" s="998"/>
      <c r="BM44" s="998"/>
      <c r="BN44" s="460"/>
      <c r="BO44" s="460"/>
      <c r="BR44" s="420"/>
    </row>
    <row r="45" spans="1:70" ht="11.25" customHeight="1" thickBot="1" x14ac:dyDescent="0.5">
      <c r="A45" s="475"/>
      <c r="B45" s="402"/>
      <c r="C45" s="399"/>
      <c r="D45" s="385"/>
      <c r="E45" s="402"/>
      <c r="F45" s="402"/>
      <c r="G45" s="385"/>
      <c r="H45" s="385"/>
      <c r="I45" s="385"/>
      <c r="J45" s="385"/>
      <c r="K45" s="439"/>
      <c r="L45" s="440"/>
      <c r="M45" s="440"/>
      <c r="N45" s="440"/>
      <c r="O45" s="440"/>
      <c r="P45" s="441"/>
      <c r="Q45" s="402"/>
      <c r="R45" s="412"/>
      <c r="S45" s="413"/>
      <c r="T45" s="402"/>
      <c r="U45" s="402"/>
      <c r="V45" s="402"/>
      <c r="W45" s="402"/>
      <c r="X45" s="402"/>
      <c r="Y45" s="402"/>
      <c r="Z45" s="402"/>
      <c r="AA45" s="402"/>
      <c r="AB45" s="430"/>
      <c r="AC45" s="431"/>
      <c r="AD45" s="431"/>
      <c r="AE45" s="431"/>
      <c r="AF45" s="431"/>
      <c r="AG45" s="432"/>
      <c r="AH45" s="412"/>
      <c r="AI45" s="402"/>
      <c r="AP45" s="998"/>
      <c r="AQ45" s="998"/>
      <c r="AR45" s="998"/>
      <c r="AS45" s="998"/>
      <c r="AT45" s="998"/>
      <c r="AU45" s="998"/>
      <c r="AV45" s="998"/>
      <c r="AW45" s="998"/>
      <c r="AX45" s="998"/>
      <c r="AY45" s="998"/>
      <c r="AZ45" s="998"/>
      <c r="BA45" s="998"/>
      <c r="BB45" s="998"/>
      <c r="BC45" s="998"/>
      <c r="BD45" s="998"/>
      <c r="BE45" s="998"/>
      <c r="BF45" s="998"/>
      <c r="BG45" s="998"/>
      <c r="BH45" s="998"/>
      <c r="BI45" s="998"/>
      <c r="BJ45" s="998"/>
      <c r="BK45" s="998"/>
      <c r="BL45" s="998"/>
      <c r="BM45" s="998"/>
      <c r="BR45" s="420"/>
    </row>
    <row r="46" spans="1:70" ht="11.25" customHeight="1" thickTop="1" x14ac:dyDescent="0.45">
      <c r="A46" s="475"/>
      <c r="B46" s="402"/>
      <c r="C46" s="413"/>
      <c r="D46" s="402"/>
      <c r="E46" s="402"/>
      <c r="F46" s="402"/>
      <c r="G46" s="402"/>
      <c r="H46" s="402"/>
      <c r="I46" s="385"/>
      <c r="J46" s="385"/>
      <c r="K46" s="442"/>
      <c r="L46" s="385"/>
      <c r="M46" s="402"/>
      <c r="N46" s="402"/>
      <c r="O46" s="402"/>
      <c r="P46" s="434"/>
      <c r="Q46" s="402"/>
      <c r="R46" s="412"/>
      <c r="S46" s="413"/>
      <c r="T46" s="402"/>
      <c r="U46" s="402"/>
      <c r="V46" s="402"/>
      <c r="W46" s="402"/>
      <c r="X46" s="402"/>
      <c r="Y46" s="402"/>
      <c r="Z46" s="402"/>
      <c r="AA46" s="402"/>
      <c r="AB46" s="980" t="s">
        <v>690</v>
      </c>
      <c r="AC46" s="981"/>
      <c r="AD46" s="981"/>
      <c r="AE46" s="981"/>
      <c r="AF46" s="981"/>
      <c r="AG46" s="982"/>
      <c r="AH46" s="412"/>
      <c r="AI46" s="402"/>
      <c r="AO46" s="467"/>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9"/>
      <c r="BR46" s="420"/>
    </row>
    <row r="47" spans="1:70" ht="11.25" customHeight="1" thickBot="1" x14ac:dyDescent="0.5">
      <c r="A47" s="475"/>
      <c r="B47" s="402"/>
      <c r="C47" s="413"/>
      <c r="D47" s="402"/>
      <c r="E47" s="402"/>
      <c r="F47" s="402"/>
      <c r="G47" s="402"/>
      <c r="H47" s="402"/>
      <c r="I47" s="385"/>
      <c r="J47" s="385"/>
      <c r="K47" s="442"/>
      <c r="L47" s="402"/>
      <c r="M47" s="402"/>
      <c r="N47" s="402"/>
      <c r="O47" s="402"/>
      <c r="P47" s="434"/>
      <c r="Q47" s="402"/>
      <c r="R47" s="412"/>
      <c r="S47" s="413"/>
      <c r="T47" s="402"/>
      <c r="U47" s="402"/>
      <c r="V47" s="402"/>
      <c r="W47" s="402"/>
      <c r="X47" s="402"/>
      <c r="Y47" s="402"/>
      <c r="Z47" s="402"/>
      <c r="AA47" s="402"/>
      <c r="AB47" s="983"/>
      <c r="AC47" s="984"/>
      <c r="AD47" s="984"/>
      <c r="AE47" s="984"/>
      <c r="AF47" s="984"/>
      <c r="AG47" s="985"/>
      <c r="AH47" s="412"/>
      <c r="AI47" s="402"/>
      <c r="AO47" s="956" t="s">
        <v>680</v>
      </c>
      <c r="AP47" s="957"/>
      <c r="AQ47" s="957"/>
      <c r="AR47" s="957"/>
      <c r="AS47" s="957"/>
      <c r="AT47" s="957"/>
      <c r="AU47" s="957"/>
      <c r="AV47" s="957"/>
      <c r="AW47" s="957"/>
      <c r="AX47" s="957"/>
      <c r="AY47" s="957"/>
      <c r="AZ47" s="957"/>
      <c r="BA47" s="957"/>
      <c r="BB47" s="957"/>
      <c r="BC47" s="957"/>
      <c r="BD47" s="957"/>
      <c r="BE47" s="957"/>
      <c r="BF47" s="957"/>
      <c r="BG47" s="957"/>
      <c r="BH47" s="957"/>
      <c r="BI47" s="957"/>
      <c r="BJ47" s="957"/>
      <c r="BK47" s="957"/>
      <c r="BL47" s="957"/>
      <c r="BM47" s="957"/>
      <c r="BN47" s="957"/>
      <c r="BO47" s="957"/>
      <c r="BP47" s="957"/>
      <c r="BQ47" s="958"/>
      <c r="BR47" s="420"/>
    </row>
    <row r="48" spans="1:70" ht="11.25" customHeight="1" thickBot="1" x14ac:dyDescent="0.5">
      <c r="A48" s="475"/>
      <c r="B48" s="402"/>
      <c r="C48" s="413"/>
      <c r="D48" s="430"/>
      <c r="E48" s="431"/>
      <c r="F48" s="431"/>
      <c r="G48" s="432"/>
      <c r="H48" s="402"/>
      <c r="I48" s="402"/>
      <c r="J48" s="402"/>
      <c r="K48" s="442"/>
      <c r="L48" s="402"/>
      <c r="M48" s="402"/>
      <c r="N48" s="402"/>
      <c r="O48" s="402"/>
      <c r="P48" s="434"/>
      <c r="Q48" s="402"/>
      <c r="R48" s="412"/>
      <c r="S48" s="413"/>
      <c r="T48" s="438" t="s">
        <v>668</v>
      </c>
      <c r="U48" s="445"/>
      <c r="V48" s="444"/>
      <c r="W48" s="402"/>
      <c r="X48" s="402"/>
      <c r="Y48" s="402"/>
      <c r="Z48" s="402"/>
      <c r="AA48" s="402"/>
      <c r="AB48" s="983"/>
      <c r="AC48" s="984"/>
      <c r="AD48" s="984"/>
      <c r="AE48" s="984"/>
      <c r="AF48" s="984"/>
      <c r="AG48" s="985"/>
      <c r="AH48" s="412"/>
      <c r="AI48" s="402"/>
      <c r="AO48" s="956"/>
      <c r="AP48" s="957"/>
      <c r="AQ48" s="957"/>
      <c r="AR48" s="957"/>
      <c r="AS48" s="957"/>
      <c r="AT48" s="957"/>
      <c r="AU48" s="957"/>
      <c r="AV48" s="957"/>
      <c r="AW48" s="957"/>
      <c r="AX48" s="957"/>
      <c r="AY48" s="957"/>
      <c r="AZ48" s="957"/>
      <c r="BA48" s="957"/>
      <c r="BB48" s="957"/>
      <c r="BC48" s="957"/>
      <c r="BD48" s="957"/>
      <c r="BE48" s="957"/>
      <c r="BF48" s="957"/>
      <c r="BG48" s="957"/>
      <c r="BH48" s="957"/>
      <c r="BI48" s="957"/>
      <c r="BJ48" s="957"/>
      <c r="BK48" s="957"/>
      <c r="BL48" s="957"/>
      <c r="BM48" s="957"/>
      <c r="BN48" s="957"/>
      <c r="BO48" s="957"/>
      <c r="BP48" s="957"/>
      <c r="BQ48" s="958"/>
      <c r="BR48" s="420"/>
    </row>
    <row r="49" spans="1:70" ht="11.25" customHeight="1" thickTop="1" thickBot="1" x14ac:dyDescent="0.5">
      <c r="A49" s="475"/>
      <c r="B49" s="402"/>
      <c r="C49" s="413"/>
      <c r="D49" s="987" t="s">
        <v>667</v>
      </c>
      <c r="E49" s="988"/>
      <c r="F49" s="988"/>
      <c r="G49" s="989"/>
      <c r="H49" s="402"/>
      <c r="I49" s="402"/>
      <c r="J49" s="402"/>
      <c r="K49" s="442"/>
      <c r="L49" s="402"/>
      <c r="M49" s="402"/>
      <c r="N49" s="402"/>
      <c r="O49" s="402"/>
      <c r="P49" s="434"/>
      <c r="Q49" s="402"/>
      <c r="R49" s="412"/>
      <c r="S49" s="413"/>
      <c r="T49" s="433"/>
      <c r="U49" s="438" t="s">
        <v>669</v>
      </c>
      <c r="V49" s="443"/>
      <c r="W49" s="444"/>
      <c r="X49" s="402"/>
      <c r="Y49" s="402"/>
      <c r="Z49" s="402"/>
      <c r="AA49" s="402"/>
      <c r="AB49" s="433"/>
      <c r="AC49" s="402"/>
      <c r="AD49" s="402"/>
      <c r="AE49" s="402"/>
      <c r="AG49" s="434"/>
      <c r="AH49" s="412"/>
      <c r="AI49" s="402"/>
      <c r="AO49" s="965" t="s">
        <v>696</v>
      </c>
      <c r="AP49" s="966"/>
      <c r="AQ49" s="966"/>
      <c r="AR49" s="966"/>
      <c r="AS49" s="966"/>
      <c r="AT49" s="966"/>
      <c r="AU49" s="966"/>
      <c r="AV49" s="966"/>
      <c r="AW49" s="966"/>
      <c r="AX49" s="966"/>
      <c r="AY49" s="966"/>
      <c r="AZ49" s="966"/>
      <c r="BA49" s="966"/>
      <c r="BB49" s="966"/>
      <c r="BC49" s="966"/>
      <c r="BD49" s="966"/>
      <c r="BE49" s="966"/>
      <c r="BF49" s="966"/>
      <c r="BG49" s="966"/>
      <c r="BH49" s="966"/>
      <c r="BI49" s="966"/>
      <c r="BJ49" s="966"/>
      <c r="BK49" s="966"/>
      <c r="BL49" s="966"/>
      <c r="BM49" s="966"/>
      <c r="BN49" s="966"/>
      <c r="BO49" s="966"/>
      <c r="BP49" s="966"/>
      <c r="BQ49" s="967"/>
      <c r="BR49" s="420"/>
    </row>
    <row r="50" spans="1:70" ht="11.25" customHeight="1" thickTop="1" thickBot="1" x14ac:dyDescent="0.5">
      <c r="A50" s="475"/>
      <c r="B50" s="402"/>
      <c r="C50" s="413"/>
      <c r="D50" s="990"/>
      <c r="E50" s="991"/>
      <c r="F50" s="991"/>
      <c r="G50" s="992"/>
      <c r="H50" s="402"/>
      <c r="I50" s="402"/>
      <c r="J50" s="402"/>
      <c r="K50" s="433"/>
      <c r="L50" s="402"/>
      <c r="M50" s="402"/>
      <c r="N50" s="402"/>
      <c r="O50" s="402"/>
      <c r="P50" s="434"/>
      <c r="Q50" s="402"/>
      <c r="R50" s="412"/>
      <c r="S50" s="413"/>
      <c r="T50" s="433"/>
      <c r="U50" s="433"/>
      <c r="V50" s="438" t="s">
        <v>670</v>
      </c>
      <c r="W50" s="431"/>
      <c r="X50" s="432"/>
      <c r="Y50" s="402"/>
      <c r="Z50" s="402"/>
      <c r="AA50" s="402"/>
      <c r="AB50" s="433"/>
      <c r="AC50" s="402"/>
      <c r="AD50" s="402"/>
      <c r="AE50" s="402"/>
      <c r="AG50" s="434"/>
      <c r="AH50" s="412"/>
      <c r="AI50" s="402"/>
      <c r="AO50" s="965"/>
      <c r="AP50" s="966"/>
      <c r="AQ50" s="966"/>
      <c r="AR50" s="966"/>
      <c r="AS50" s="966"/>
      <c r="AT50" s="966"/>
      <c r="AU50" s="966"/>
      <c r="AV50" s="966"/>
      <c r="AW50" s="966"/>
      <c r="AX50" s="966"/>
      <c r="AY50" s="966"/>
      <c r="AZ50" s="966"/>
      <c r="BA50" s="966"/>
      <c r="BB50" s="966"/>
      <c r="BC50" s="966"/>
      <c r="BD50" s="966"/>
      <c r="BE50" s="966"/>
      <c r="BF50" s="966"/>
      <c r="BG50" s="966"/>
      <c r="BH50" s="966"/>
      <c r="BI50" s="966"/>
      <c r="BJ50" s="966"/>
      <c r="BK50" s="966"/>
      <c r="BL50" s="966"/>
      <c r="BM50" s="966"/>
      <c r="BN50" s="966"/>
      <c r="BO50" s="966"/>
      <c r="BP50" s="966"/>
      <c r="BQ50" s="967"/>
      <c r="BR50" s="420"/>
    </row>
    <row r="51" spans="1:70" ht="11.25" customHeight="1" thickTop="1" thickBot="1" x14ac:dyDescent="0.5">
      <c r="A51" s="475"/>
      <c r="B51" s="402"/>
      <c r="C51" s="413"/>
      <c r="D51" s="990"/>
      <c r="E51" s="991"/>
      <c r="F51" s="991"/>
      <c r="G51" s="992"/>
      <c r="H51" s="402"/>
      <c r="I51" s="402"/>
      <c r="J51" s="402"/>
      <c r="K51" s="433"/>
      <c r="L51" s="402"/>
      <c r="M51" s="402"/>
      <c r="N51" s="402"/>
      <c r="O51" s="402"/>
      <c r="P51" s="434"/>
      <c r="Q51" s="402"/>
      <c r="R51" s="412"/>
      <c r="S51" s="413"/>
      <c r="T51" s="435"/>
      <c r="U51" s="433"/>
      <c r="V51" s="433"/>
      <c r="W51" s="402"/>
      <c r="X51" s="434"/>
      <c r="Y51" s="402"/>
      <c r="Z51" s="402"/>
      <c r="AA51" s="402"/>
      <c r="AB51" s="433"/>
      <c r="AC51" s="402"/>
      <c r="AD51" s="402"/>
      <c r="AE51" s="402"/>
      <c r="AG51" s="434"/>
      <c r="AH51" s="412"/>
      <c r="AI51" s="402"/>
      <c r="AO51" s="965"/>
      <c r="AP51" s="966"/>
      <c r="AQ51" s="966"/>
      <c r="AR51" s="966"/>
      <c r="AS51" s="966"/>
      <c r="AT51" s="966"/>
      <c r="AU51" s="966"/>
      <c r="AV51" s="966"/>
      <c r="AW51" s="966"/>
      <c r="AX51" s="966"/>
      <c r="AY51" s="966"/>
      <c r="AZ51" s="966"/>
      <c r="BA51" s="966"/>
      <c r="BB51" s="966"/>
      <c r="BC51" s="966"/>
      <c r="BD51" s="966"/>
      <c r="BE51" s="966"/>
      <c r="BF51" s="966"/>
      <c r="BG51" s="966"/>
      <c r="BH51" s="966"/>
      <c r="BI51" s="966"/>
      <c r="BJ51" s="966"/>
      <c r="BK51" s="966"/>
      <c r="BL51" s="966"/>
      <c r="BM51" s="966"/>
      <c r="BN51" s="966"/>
      <c r="BO51" s="966"/>
      <c r="BP51" s="966"/>
      <c r="BQ51" s="967"/>
      <c r="BR51" s="420"/>
    </row>
    <row r="52" spans="1:70" ht="11.25" customHeight="1" thickBot="1" x14ac:dyDescent="0.5">
      <c r="A52" s="475"/>
      <c r="B52" s="402"/>
      <c r="C52" s="413"/>
      <c r="D52" s="433"/>
      <c r="E52" s="402"/>
      <c r="F52" s="402"/>
      <c r="G52" s="434"/>
      <c r="H52" s="402"/>
      <c r="I52" s="402"/>
      <c r="J52" s="402"/>
      <c r="K52" s="433"/>
      <c r="L52" s="402"/>
      <c r="M52" s="402"/>
      <c r="N52" s="402"/>
      <c r="O52" s="402"/>
      <c r="P52" s="434"/>
      <c r="Q52" s="402"/>
      <c r="R52" s="412"/>
      <c r="S52" s="413"/>
      <c r="T52" s="402"/>
      <c r="U52" s="435"/>
      <c r="V52" s="433"/>
      <c r="W52" s="402"/>
      <c r="X52" s="434"/>
      <c r="Y52" s="402"/>
      <c r="Z52" s="402"/>
      <c r="AA52" s="402"/>
      <c r="AB52" s="433"/>
      <c r="AC52" s="402"/>
      <c r="AD52" s="402"/>
      <c r="AE52" s="402"/>
      <c r="AG52" s="434"/>
      <c r="AH52" s="412"/>
      <c r="AI52" s="402"/>
      <c r="AO52" s="965"/>
      <c r="AP52" s="966"/>
      <c r="AQ52" s="966"/>
      <c r="AR52" s="966"/>
      <c r="AS52" s="966"/>
      <c r="AT52" s="966"/>
      <c r="AU52" s="966"/>
      <c r="AV52" s="966"/>
      <c r="AW52" s="966"/>
      <c r="AX52" s="966"/>
      <c r="AY52" s="966"/>
      <c r="AZ52" s="966"/>
      <c r="BA52" s="966"/>
      <c r="BB52" s="966"/>
      <c r="BC52" s="966"/>
      <c r="BD52" s="966"/>
      <c r="BE52" s="966"/>
      <c r="BF52" s="966"/>
      <c r="BG52" s="966"/>
      <c r="BH52" s="966"/>
      <c r="BI52" s="966"/>
      <c r="BJ52" s="966"/>
      <c r="BK52" s="966"/>
      <c r="BL52" s="966"/>
      <c r="BM52" s="966"/>
      <c r="BN52" s="966"/>
      <c r="BO52" s="966"/>
      <c r="BP52" s="966"/>
      <c r="BQ52" s="967"/>
      <c r="BR52" s="420"/>
    </row>
    <row r="53" spans="1:70" ht="11.25" customHeight="1" thickBot="1" x14ac:dyDescent="0.5">
      <c r="A53" s="475"/>
      <c r="B53" s="402"/>
      <c r="C53" s="413"/>
      <c r="D53" s="435"/>
      <c r="E53" s="436"/>
      <c r="F53" s="436"/>
      <c r="G53" s="437"/>
      <c r="H53" s="402"/>
      <c r="I53" s="402"/>
      <c r="J53" s="402"/>
      <c r="K53" s="435"/>
      <c r="L53" s="436"/>
      <c r="M53" s="436"/>
      <c r="N53" s="436"/>
      <c r="O53" s="436"/>
      <c r="P53" s="437"/>
      <c r="Q53" s="402"/>
      <c r="R53" s="412"/>
      <c r="S53" s="413"/>
      <c r="T53" s="402"/>
      <c r="U53" s="402"/>
      <c r="V53" s="435"/>
      <c r="W53" s="436"/>
      <c r="X53" s="437"/>
      <c r="Y53" s="402"/>
      <c r="Z53" s="402"/>
      <c r="AA53" s="402"/>
      <c r="AB53" s="435"/>
      <c r="AC53" s="436"/>
      <c r="AD53" s="436"/>
      <c r="AE53" s="436"/>
      <c r="AF53" s="436"/>
      <c r="AG53" s="437"/>
      <c r="AH53" s="412"/>
      <c r="AI53" s="402"/>
      <c r="AO53" s="965"/>
      <c r="AP53" s="966"/>
      <c r="AQ53" s="966"/>
      <c r="AR53" s="966"/>
      <c r="AS53" s="966"/>
      <c r="AT53" s="966"/>
      <c r="AU53" s="966"/>
      <c r="AV53" s="966"/>
      <c r="AW53" s="966"/>
      <c r="AX53" s="966"/>
      <c r="AY53" s="966"/>
      <c r="AZ53" s="966"/>
      <c r="BA53" s="966"/>
      <c r="BB53" s="966"/>
      <c r="BC53" s="966"/>
      <c r="BD53" s="966"/>
      <c r="BE53" s="966"/>
      <c r="BF53" s="966"/>
      <c r="BG53" s="966"/>
      <c r="BH53" s="966"/>
      <c r="BI53" s="966"/>
      <c r="BJ53" s="966"/>
      <c r="BK53" s="966"/>
      <c r="BL53" s="966"/>
      <c r="BM53" s="966"/>
      <c r="BN53" s="966"/>
      <c r="BO53" s="966"/>
      <c r="BP53" s="966"/>
      <c r="BQ53" s="967"/>
      <c r="BR53" s="420"/>
    </row>
    <row r="54" spans="1:70" ht="11.25" customHeight="1" thickBot="1" x14ac:dyDescent="0.5">
      <c r="A54" s="475"/>
      <c r="B54" s="402"/>
      <c r="C54" s="414"/>
      <c r="D54" s="415"/>
      <c r="E54" s="415"/>
      <c r="F54" s="415"/>
      <c r="G54" s="415"/>
      <c r="H54" s="415"/>
      <c r="I54" s="415"/>
      <c r="J54" s="415"/>
      <c r="K54" s="415"/>
      <c r="L54" s="415"/>
      <c r="M54" s="415"/>
      <c r="N54" s="415"/>
      <c r="O54" s="415"/>
      <c r="P54" s="415"/>
      <c r="Q54" s="415"/>
      <c r="R54" s="416"/>
      <c r="S54" s="414"/>
      <c r="T54" s="415"/>
      <c r="U54" s="415"/>
      <c r="V54" s="415"/>
      <c r="W54" s="415"/>
      <c r="X54" s="415"/>
      <c r="Y54" s="415"/>
      <c r="Z54" s="415"/>
      <c r="AA54" s="415"/>
      <c r="AB54" s="415"/>
      <c r="AC54" s="415"/>
      <c r="AD54" s="415"/>
      <c r="AE54" s="415"/>
      <c r="AF54" s="415"/>
      <c r="AG54" s="415"/>
      <c r="AH54" s="416"/>
      <c r="AI54" s="402"/>
      <c r="AO54" s="965"/>
      <c r="AP54" s="966"/>
      <c r="AQ54" s="966"/>
      <c r="AR54" s="966"/>
      <c r="AS54" s="966"/>
      <c r="AT54" s="966"/>
      <c r="AU54" s="966"/>
      <c r="AV54" s="966"/>
      <c r="AW54" s="966"/>
      <c r="AX54" s="966"/>
      <c r="AY54" s="966"/>
      <c r="AZ54" s="966"/>
      <c r="BA54" s="966"/>
      <c r="BB54" s="966"/>
      <c r="BC54" s="966"/>
      <c r="BD54" s="966"/>
      <c r="BE54" s="966"/>
      <c r="BF54" s="966"/>
      <c r="BG54" s="966"/>
      <c r="BH54" s="966"/>
      <c r="BI54" s="966"/>
      <c r="BJ54" s="966"/>
      <c r="BK54" s="966"/>
      <c r="BL54" s="966"/>
      <c r="BM54" s="966"/>
      <c r="BN54" s="966"/>
      <c r="BO54" s="966"/>
      <c r="BP54" s="966"/>
      <c r="BQ54" s="967"/>
    </row>
    <row r="55" spans="1:70" ht="11.25" customHeight="1" thickTop="1" thickBot="1" x14ac:dyDescent="0.5">
      <c r="A55" s="475"/>
      <c r="B55" s="402"/>
      <c r="C55" s="402"/>
      <c r="D55" s="402"/>
      <c r="E55" s="402"/>
      <c r="F55" s="402"/>
      <c r="G55" s="402"/>
      <c r="H55" s="402"/>
      <c r="I55" s="402"/>
      <c r="J55" s="402"/>
      <c r="K55" s="402"/>
      <c r="L55" s="402"/>
      <c r="M55" s="402"/>
      <c r="N55" s="402"/>
      <c r="O55" s="402"/>
      <c r="P55" s="402"/>
      <c r="Q55" s="402"/>
      <c r="R55" s="402"/>
      <c r="S55" s="402"/>
      <c r="T55" s="402"/>
      <c r="U55" s="402"/>
      <c r="V55" s="402"/>
      <c r="W55" s="402"/>
      <c r="X55" s="402"/>
      <c r="Y55" s="402"/>
      <c r="Z55" s="402"/>
      <c r="AA55" s="402"/>
      <c r="AB55" s="402"/>
      <c r="AC55" s="402"/>
      <c r="AD55" s="402"/>
      <c r="AE55" s="402"/>
      <c r="AH55" s="402"/>
      <c r="AI55" s="402"/>
      <c r="AO55" s="968"/>
      <c r="AP55" s="969"/>
      <c r="AQ55" s="969"/>
      <c r="AR55" s="969"/>
      <c r="AS55" s="969"/>
      <c r="AT55" s="969"/>
      <c r="AU55" s="969"/>
      <c r="AV55" s="969"/>
      <c r="AW55" s="969"/>
      <c r="AX55" s="969"/>
      <c r="AY55" s="969"/>
      <c r="AZ55" s="969"/>
      <c r="BA55" s="969"/>
      <c r="BB55" s="969"/>
      <c r="BC55" s="969"/>
      <c r="BD55" s="969"/>
      <c r="BE55" s="969"/>
      <c r="BF55" s="969"/>
      <c r="BG55" s="969"/>
      <c r="BH55" s="969"/>
      <c r="BI55" s="969"/>
      <c r="BJ55" s="969"/>
      <c r="BK55" s="969"/>
      <c r="BL55" s="969"/>
      <c r="BM55" s="969"/>
      <c r="BN55" s="969"/>
      <c r="BO55" s="969"/>
      <c r="BP55" s="969"/>
      <c r="BQ55" s="970"/>
    </row>
    <row r="56" spans="1:70" ht="11.25" customHeight="1" x14ac:dyDescent="0.45">
      <c r="A56" s="475"/>
      <c r="B56" s="402"/>
      <c r="C56" s="953" t="s">
        <v>695</v>
      </c>
      <c r="D56" s="953"/>
      <c r="E56" s="953"/>
      <c r="F56" s="953"/>
      <c r="G56" s="953"/>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402"/>
      <c r="AP56" s="996" t="s">
        <v>681</v>
      </c>
      <c r="AQ56" s="996"/>
      <c r="AR56" s="996"/>
      <c r="AS56" s="996"/>
      <c r="AT56" s="996"/>
      <c r="AU56" s="996"/>
      <c r="AV56" s="996"/>
      <c r="AW56" s="996"/>
      <c r="AX56" s="996"/>
      <c r="AY56" s="996"/>
      <c r="AZ56" s="996"/>
      <c r="BA56" s="996"/>
      <c r="BB56" s="996"/>
      <c r="BC56" s="996"/>
      <c r="BD56" s="996"/>
      <c r="BE56" s="996"/>
      <c r="BF56" s="996"/>
      <c r="BG56" s="996"/>
      <c r="BH56" s="996"/>
      <c r="BI56" s="996"/>
      <c r="BJ56" s="996"/>
      <c r="BK56" s="996"/>
      <c r="BL56" s="996"/>
      <c r="BM56" s="996"/>
      <c r="BN56" s="996"/>
      <c r="BO56" s="996"/>
      <c r="BP56" s="996"/>
      <c r="BQ56" s="996"/>
      <c r="BR56" s="420"/>
    </row>
    <row r="57" spans="1:70" ht="11.25" customHeight="1" x14ac:dyDescent="0.45">
      <c r="A57" s="475"/>
      <c r="B57" s="402"/>
      <c r="C57" s="953"/>
      <c r="D57" s="953"/>
      <c r="E57" s="953"/>
      <c r="F57" s="953"/>
      <c r="G57" s="953"/>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402"/>
      <c r="AP57" s="996"/>
      <c r="AQ57" s="996"/>
      <c r="AR57" s="996"/>
      <c r="AS57" s="996"/>
      <c r="AT57" s="996"/>
      <c r="AU57" s="996"/>
      <c r="AV57" s="996"/>
      <c r="AW57" s="996"/>
      <c r="AX57" s="996"/>
      <c r="AY57" s="996"/>
      <c r="AZ57" s="996"/>
      <c r="BA57" s="996"/>
      <c r="BB57" s="996"/>
      <c r="BC57" s="996"/>
      <c r="BD57" s="996"/>
      <c r="BE57" s="996"/>
      <c r="BF57" s="996"/>
      <c r="BG57" s="996"/>
      <c r="BH57" s="996"/>
      <c r="BI57" s="996"/>
      <c r="BJ57" s="996"/>
      <c r="BK57" s="996"/>
      <c r="BL57" s="996"/>
      <c r="BM57" s="996"/>
      <c r="BN57" s="996"/>
      <c r="BO57" s="996"/>
      <c r="BP57" s="996"/>
      <c r="BQ57" s="996"/>
      <c r="BR57" s="420"/>
    </row>
    <row r="58" spans="1:70" ht="11.25" customHeight="1" x14ac:dyDescent="0.45">
      <c r="A58" s="475"/>
      <c r="B58" s="402"/>
      <c r="C58" s="953"/>
      <c r="D58" s="953"/>
      <c r="E58" s="953"/>
      <c r="F58" s="953"/>
      <c r="G58" s="953"/>
      <c r="H58" s="953"/>
      <c r="I58" s="953"/>
      <c r="J58" s="953"/>
      <c r="K58" s="953"/>
      <c r="L58" s="953"/>
      <c r="M58" s="953"/>
      <c r="N58" s="953"/>
      <c r="O58" s="953"/>
      <c r="P58" s="953"/>
      <c r="Q58" s="953"/>
      <c r="R58" s="953"/>
      <c r="S58" s="953"/>
      <c r="T58" s="953"/>
      <c r="U58" s="953"/>
      <c r="V58" s="953"/>
      <c r="W58" s="953"/>
      <c r="X58" s="953"/>
      <c r="Y58" s="953"/>
      <c r="Z58" s="953"/>
      <c r="AA58" s="953"/>
      <c r="AB58" s="953"/>
      <c r="AC58" s="953"/>
      <c r="AD58" s="953"/>
      <c r="AE58" s="953"/>
      <c r="AF58" s="953"/>
      <c r="AG58" s="953"/>
      <c r="AH58" s="953"/>
      <c r="AI58" s="402"/>
      <c r="AP58" s="996"/>
      <c r="AQ58" s="996"/>
      <c r="AR58" s="996"/>
      <c r="AS58" s="996"/>
      <c r="AT58" s="996"/>
      <c r="AU58" s="996"/>
      <c r="AV58" s="996"/>
      <c r="AW58" s="996"/>
      <c r="AX58" s="996"/>
      <c r="AY58" s="996"/>
      <c r="AZ58" s="996"/>
      <c r="BA58" s="996"/>
      <c r="BB58" s="996"/>
      <c r="BC58" s="996"/>
      <c r="BD58" s="996"/>
      <c r="BE58" s="996"/>
      <c r="BF58" s="996"/>
      <c r="BG58" s="996"/>
      <c r="BH58" s="996"/>
      <c r="BI58" s="996"/>
      <c r="BJ58" s="996"/>
      <c r="BK58" s="996"/>
      <c r="BL58" s="996"/>
      <c r="BM58" s="996"/>
      <c r="BN58" s="996"/>
      <c r="BO58" s="996"/>
      <c r="BP58" s="996"/>
      <c r="BQ58" s="996"/>
      <c r="BR58" s="420"/>
    </row>
    <row r="59" spans="1:70" ht="11.25" customHeight="1" x14ac:dyDescent="0.45">
      <c r="A59" s="475"/>
      <c r="B59" s="402"/>
      <c r="C59" s="953"/>
      <c r="D59" s="953"/>
      <c r="E59" s="953"/>
      <c r="F59" s="953"/>
      <c r="G59" s="953"/>
      <c r="H59" s="953"/>
      <c r="I59" s="953"/>
      <c r="J59" s="953"/>
      <c r="K59" s="953"/>
      <c r="L59" s="953"/>
      <c r="M59" s="953"/>
      <c r="N59" s="953"/>
      <c r="O59" s="953"/>
      <c r="P59" s="953"/>
      <c r="Q59" s="953"/>
      <c r="R59" s="953"/>
      <c r="S59" s="953"/>
      <c r="T59" s="953"/>
      <c r="U59" s="953"/>
      <c r="V59" s="953"/>
      <c r="W59" s="953"/>
      <c r="X59" s="953"/>
      <c r="Y59" s="953"/>
      <c r="Z59" s="953"/>
      <c r="AA59" s="953"/>
      <c r="AB59" s="953"/>
      <c r="AC59" s="953"/>
      <c r="AD59" s="953"/>
      <c r="AE59" s="953"/>
      <c r="AF59" s="953"/>
      <c r="AG59" s="953"/>
      <c r="AH59" s="953"/>
      <c r="AI59" s="402"/>
      <c r="BR59" s="420"/>
    </row>
    <row r="60" spans="1:70" ht="11.25" customHeight="1" x14ac:dyDescent="0.45">
      <c r="A60" s="475"/>
      <c r="B60" s="402"/>
      <c r="C60" s="953"/>
      <c r="D60" s="953"/>
      <c r="E60" s="953"/>
      <c r="F60" s="953"/>
      <c r="G60" s="953"/>
      <c r="H60" s="953"/>
      <c r="I60" s="953"/>
      <c r="J60" s="953"/>
      <c r="K60" s="953"/>
      <c r="L60" s="953"/>
      <c r="M60" s="953"/>
      <c r="N60" s="953"/>
      <c r="O60" s="953"/>
      <c r="P60" s="953"/>
      <c r="Q60" s="953"/>
      <c r="R60" s="953"/>
      <c r="S60" s="953"/>
      <c r="T60" s="953"/>
      <c r="U60" s="953"/>
      <c r="V60" s="953"/>
      <c r="W60" s="953"/>
      <c r="X60" s="953"/>
      <c r="Y60" s="953"/>
      <c r="Z60" s="953"/>
      <c r="AA60" s="953"/>
      <c r="AB60" s="953"/>
      <c r="AC60" s="953"/>
      <c r="AD60" s="953"/>
      <c r="AE60" s="953"/>
      <c r="AF60" s="953"/>
      <c r="AG60" s="953"/>
      <c r="AH60" s="953"/>
      <c r="AI60" s="402"/>
      <c r="BR60" s="420"/>
    </row>
    <row r="61" spans="1:70" ht="11.25" customHeight="1" x14ac:dyDescent="0.45">
      <c r="A61" s="475"/>
      <c r="B61" s="402"/>
      <c r="C61" s="953"/>
      <c r="D61" s="953"/>
      <c r="E61" s="953"/>
      <c r="F61" s="953"/>
      <c r="G61" s="953"/>
      <c r="H61" s="953"/>
      <c r="I61" s="953"/>
      <c r="J61" s="953"/>
      <c r="K61" s="953"/>
      <c r="L61" s="953"/>
      <c r="M61" s="953"/>
      <c r="N61" s="953"/>
      <c r="O61" s="953"/>
      <c r="P61" s="953"/>
      <c r="Q61" s="953"/>
      <c r="R61" s="953"/>
      <c r="S61" s="953"/>
      <c r="T61" s="953"/>
      <c r="U61" s="953"/>
      <c r="V61" s="953"/>
      <c r="W61" s="953"/>
      <c r="X61" s="953"/>
      <c r="Y61" s="953"/>
      <c r="Z61" s="953"/>
      <c r="AA61" s="953"/>
      <c r="AB61" s="953"/>
      <c r="AC61" s="953"/>
      <c r="AD61" s="953"/>
      <c r="AE61" s="953"/>
      <c r="AF61" s="953"/>
      <c r="AG61" s="953"/>
      <c r="AH61" s="953"/>
      <c r="AI61" s="402"/>
      <c r="AN61" s="955" t="s">
        <v>682</v>
      </c>
      <c r="AO61" s="955"/>
      <c r="AP61" s="955"/>
      <c r="AQ61" s="955"/>
      <c r="AR61" s="955"/>
      <c r="AS61" s="955"/>
      <c r="AT61" s="955"/>
      <c r="AU61" s="955"/>
      <c r="AV61" s="955"/>
      <c r="AW61" s="955"/>
      <c r="AX61" s="955"/>
      <c r="AY61" s="955"/>
      <c r="AZ61" s="955"/>
      <c r="BA61" s="955"/>
      <c r="BB61" s="955"/>
      <c r="BC61" s="955"/>
      <c r="BD61" s="955"/>
      <c r="BE61" s="955"/>
      <c r="BF61" s="955"/>
      <c r="BG61" s="955"/>
      <c r="BH61" s="955"/>
      <c r="BI61" s="955"/>
      <c r="BJ61" s="955"/>
      <c r="BK61" s="955"/>
      <c r="BL61" s="955"/>
      <c r="BM61" s="955"/>
      <c r="BN61" s="955"/>
      <c r="BO61" s="955"/>
      <c r="BP61" s="955"/>
      <c r="BQ61" s="955"/>
      <c r="BR61" s="420"/>
    </row>
    <row r="62" spans="1:70" ht="11.25" customHeight="1" x14ac:dyDescent="0.45">
      <c r="A62" s="475"/>
      <c r="B62" s="402"/>
      <c r="C62" s="953"/>
      <c r="D62" s="953"/>
      <c r="E62" s="953"/>
      <c r="F62" s="953"/>
      <c r="G62" s="953"/>
      <c r="H62" s="953"/>
      <c r="I62" s="953"/>
      <c r="J62" s="953"/>
      <c r="K62" s="953"/>
      <c r="L62" s="953"/>
      <c r="M62" s="953"/>
      <c r="N62" s="953"/>
      <c r="O62" s="953"/>
      <c r="P62" s="953"/>
      <c r="Q62" s="953"/>
      <c r="R62" s="953"/>
      <c r="S62" s="953"/>
      <c r="T62" s="953"/>
      <c r="U62" s="953"/>
      <c r="V62" s="953"/>
      <c r="W62" s="953"/>
      <c r="X62" s="953"/>
      <c r="Y62" s="953"/>
      <c r="Z62" s="953"/>
      <c r="AA62" s="953"/>
      <c r="AB62" s="953"/>
      <c r="AC62" s="953"/>
      <c r="AD62" s="953"/>
      <c r="AE62" s="953"/>
      <c r="AF62" s="953"/>
      <c r="AG62" s="953"/>
      <c r="AH62" s="953"/>
      <c r="AI62" s="402"/>
      <c r="AN62" s="955"/>
      <c r="AO62" s="955"/>
      <c r="AP62" s="955"/>
      <c r="AQ62" s="955"/>
      <c r="AR62" s="955"/>
      <c r="AS62" s="955"/>
      <c r="AT62" s="955"/>
      <c r="AU62" s="955"/>
      <c r="AV62" s="955"/>
      <c r="AW62" s="955"/>
      <c r="AX62" s="955"/>
      <c r="AY62" s="955"/>
      <c r="AZ62" s="955"/>
      <c r="BA62" s="955"/>
      <c r="BB62" s="955"/>
      <c r="BC62" s="955"/>
      <c r="BD62" s="955"/>
      <c r="BE62" s="955"/>
      <c r="BF62" s="955"/>
      <c r="BG62" s="955"/>
      <c r="BH62" s="955"/>
      <c r="BI62" s="955"/>
      <c r="BJ62" s="955"/>
      <c r="BK62" s="955"/>
      <c r="BL62" s="955"/>
      <c r="BM62" s="955"/>
      <c r="BN62" s="955"/>
      <c r="BO62" s="955"/>
      <c r="BP62" s="955"/>
      <c r="BQ62" s="955"/>
      <c r="BR62" s="420"/>
    </row>
    <row r="63" spans="1:70" ht="11.25" customHeight="1" x14ac:dyDescent="0.45">
      <c r="A63" s="475"/>
      <c r="B63" s="402"/>
      <c r="C63" s="953"/>
      <c r="D63" s="953"/>
      <c r="E63" s="953"/>
      <c r="F63" s="953"/>
      <c r="G63" s="953"/>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402"/>
      <c r="AN63" s="955"/>
      <c r="AO63" s="955"/>
      <c r="AP63" s="955"/>
      <c r="AQ63" s="955"/>
      <c r="AR63" s="955"/>
      <c r="AS63" s="955"/>
      <c r="AT63" s="955"/>
      <c r="AU63" s="955"/>
      <c r="AV63" s="955"/>
      <c r="AW63" s="955"/>
      <c r="AX63" s="955"/>
      <c r="AY63" s="955"/>
      <c r="AZ63" s="955"/>
      <c r="BA63" s="955"/>
      <c r="BB63" s="955"/>
      <c r="BC63" s="955"/>
      <c r="BD63" s="955"/>
      <c r="BE63" s="955"/>
      <c r="BF63" s="955"/>
      <c r="BG63" s="955"/>
      <c r="BH63" s="955"/>
      <c r="BI63" s="955"/>
      <c r="BJ63" s="955"/>
      <c r="BK63" s="955"/>
      <c r="BL63" s="955"/>
      <c r="BM63" s="955"/>
      <c r="BN63" s="955"/>
      <c r="BO63" s="955"/>
      <c r="BP63" s="955"/>
      <c r="BQ63" s="955"/>
      <c r="BR63" s="420"/>
    </row>
    <row r="64" spans="1:70" ht="11.25" customHeight="1" x14ac:dyDescent="0.45">
      <c r="A64" s="475"/>
      <c r="B64" s="402"/>
      <c r="C64" s="402"/>
      <c r="D64" s="402"/>
      <c r="E64" s="402"/>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2"/>
      <c r="AE64" s="402"/>
      <c r="AH64" s="402"/>
      <c r="AI64" s="402"/>
      <c r="AN64" s="955"/>
      <c r="AO64" s="955"/>
      <c r="AP64" s="955"/>
      <c r="AQ64" s="955"/>
      <c r="AR64" s="955"/>
      <c r="AS64" s="955"/>
      <c r="AT64" s="955"/>
      <c r="AU64" s="955"/>
      <c r="AV64" s="955"/>
      <c r="AW64" s="955"/>
      <c r="AX64" s="955"/>
      <c r="AY64" s="955"/>
      <c r="AZ64" s="955"/>
      <c r="BA64" s="955"/>
      <c r="BB64" s="955"/>
      <c r="BC64" s="955"/>
      <c r="BD64" s="955"/>
      <c r="BE64" s="955"/>
      <c r="BF64" s="955"/>
      <c r="BG64" s="955"/>
      <c r="BH64" s="955"/>
      <c r="BI64" s="955"/>
      <c r="BJ64" s="955"/>
      <c r="BK64" s="955"/>
      <c r="BL64" s="955"/>
      <c r="BM64" s="955"/>
      <c r="BN64" s="955"/>
      <c r="BO64" s="955"/>
      <c r="BP64" s="955"/>
      <c r="BQ64" s="955"/>
    </row>
    <row r="65" spans="1:67" ht="11.25" customHeight="1" x14ac:dyDescent="0.45">
      <c r="A65" s="475"/>
      <c r="B65" s="402"/>
      <c r="C65" s="400"/>
      <c r="D65" s="400"/>
      <c r="E65" s="400"/>
      <c r="F65" s="951" t="s">
        <v>666</v>
      </c>
      <c r="G65" s="951"/>
      <c r="H65" s="951"/>
      <c r="I65" s="951"/>
      <c r="J65" s="951"/>
      <c r="K65" s="951"/>
      <c r="L65" s="951"/>
      <c r="M65" s="951"/>
      <c r="N65" s="951"/>
      <c r="O65" s="951"/>
      <c r="P65" s="951"/>
      <c r="Q65" s="951"/>
      <c r="R65" s="951"/>
      <c r="S65" s="951"/>
      <c r="T65" s="951"/>
      <c r="U65" s="951"/>
      <c r="V65" s="951"/>
      <c r="W65" s="951"/>
      <c r="X65" s="951"/>
      <c r="Y65" s="951"/>
      <c r="Z65" s="951"/>
      <c r="AA65" s="951"/>
      <c r="AB65" s="951"/>
      <c r="AC65" s="951"/>
      <c r="AD65" s="951"/>
      <c r="AE65" s="400"/>
      <c r="AF65" s="400"/>
      <c r="AG65" s="400"/>
      <c r="AH65" s="400"/>
      <c r="AI65" s="402"/>
      <c r="AQ65" s="997" t="s">
        <v>683</v>
      </c>
      <c r="AR65" s="997"/>
      <c r="AS65" s="997"/>
      <c r="AT65" s="997"/>
      <c r="AU65" s="997"/>
      <c r="AV65" s="997"/>
      <c r="AW65" s="997"/>
      <c r="AX65" s="997"/>
      <c r="AY65" s="997"/>
      <c r="AZ65" s="997"/>
      <c r="BA65" s="997"/>
      <c r="BB65" s="997"/>
      <c r="BC65" s="997"/>
      <c r="BD65" s="997"/>
      <c r="BE65" s="997"/>
      <c r="BF65" s="997"/>
      <c r="BG65" s="997"/>
      <c r="BH65" s="997"/>
      <c r="BI65" s="997"/>
      <c r="BJ65" s="997"/>
      <c r="BK65" s="997"/>
      <c r="BL65" s="997"/>
      <c r="BM65" s="997"/>
      <c r="BN65" s="997"/>
      <c r="BO65" s="461"/>
    </row>
    <row r="66" spans="1:67" ht="11.25" customHeight="1" x14ac:dyDescent="0.45">
      <c r="A66" s="475"/>
      <c r="B66" s="402"/>
      <c r="C66" s="428"/>
      <c r="D66" s="429"/>
      <c r="E66" s="429"/>
      <c r="F66" s="951"/>
      <c r="G66" s="951"/>
      <c r="H66" s="951"/>
      <c r="I66" s="951"/>
      <c r="J66" s="951"/>
      <c r="K66" s="951"/>
      <c r="L66" s="951"/>
      <c r="M66" s="951"/>
      <c r="N66" s="951"/>
      <c r="O66" s="951"/>
      <c r="P66" s="951"/>
      <c r="Q66" s="951"/>
      <c r="R66" s="951"/>
      <c r="S66" s="951"/>
      <c r="T66" s="951"/>
      <c r="U66" s="951"/>
      <c r="V66" s="951"/>
      <c r="W66" s="951"/>
      <c r="X66" s="951"/>
      <c r="Y66" s="951"/>
      <c r="Z66" s="951"/>
      <c r="AA66" s="951"/>
      <c r="AB66" s="951"/>
      <c r="AC66" s="951"/>
      <c r="AD66" s="951"/>
      <c r="AE66" s="400"/>
      <c r="AF66" s="400"/>
      <c r="AG66" s="400"/>
      <c r="AH66" s="400"/>
      <c r="AI66" s="402"/>
      <c r="AQ66" s="997"/>
      <c r="AR66" s="997"/>
      <c r="AS66" s="997"/>
      <c r="AT66" s="997"/>
      <c r="AU66" s="997"/>
      <c r="AV66" s="997"/>
      <c r="AW66" s="997"/>
      <c r="AX66" s="997"/>
      <c r="AY66" s="997"/>
      <c r="AZ66" s="997"/>
      <c r="BA66" s="997"/>
      <c r="BB66" s="997"/>
      <c r="BC66" s="997"/>
      <c r="BD66" s="997"/>
      <c r="BE66" s="997"/>
      <c r="BF66" s="997"/>
      <c r="BG66" s="997"/>
      <c r="BH66" s="997"/>
      <c r="BI66" s="997"/>
      <c r="BJ66" s="997"/>
      <c r="BK66" s="997"/>
      <c r="BL66" s="997"/>
      <c r="BM66" s="997"/>
      <c r="BN66" s="997"/>
      <c r="BO66" s="461"/>
    </row>
    <row r="67" spans="1:67" ht="11.25" customHeight="1" x14ac:dyDescent="0.45">
      <c r="A67" s="475"/>
      <c r="B67" s="402"/>
      <c r="C67" s="429"/>
      <c r="D67" s="429"/>
      <c r="E67" s="429"/>
      <c r="F67" s="951"/>
      <c r="G67" s="951"/>
      <c r="H67" s="951"/>
      <c r="I67" s="951"/>
      <c r="J67" s="951"/>
      <c r="K67" s="951"/>
      <c r="L67" s="951"/>
      <c r="M67" s="951"/>
      <c r="N67" s="951"/>
      <c r="O67" s="951"/>
      <c r="P67" s="951"/>
      <c r="Q67" s="951"/>
      <c r="R67" s="951"/>
      <c r="S67" s="951"/>
      <c r="T67" s="951"/>
      <c r="U67" s="951"/>
      <c r="V67" s="951"/>
      <c r="W67" s="951"/>
      <c r="X67" s="951"/>
      <c r="Y67" s="951"/>
      <c r="Z67" s="951"/>
      <c r="AA67" s="951"/>
      <c r="AB67" s="951"/>
      <c r="AC67" s="951"/>
      <c r="AD67" s="951"/>
      <c r="AE67" s="400"/>
      <c r="AF67" s="400"/>
      <c r="AG67" s="400"/>
      <c r="AH67" s="400"/>
      <c r="AI67" s="402"/>
    </row>
    <row r="68" spans="1:67" s="478" customFormat="1" ht="15" customHeight="1" x14ac:dyDescent="0.45">
      <c r="A68" s="477"/>
      <c r="C68" s="479"/>
      <c r="D68" s="479"/>
      <c r="E68" s="479"/>
      <c r="F68" s="952"/>
      <c r="G68" s="952"/>
      <c r="H68" s="952"/>
      <c r="I68" s="952"/>
      <c r="J68" s="952"/>
      <c r="K68" s="952"/>
      <c r="L68" s="952"/>
      <c r="M68" s="952"/>
      <c r="N68" s="952"/>
      <c r="O68" s="952"/>
      <c r="P68" s="952"/>
      <c r="Q68" s="952"/>
      <c r="R68" s="952"/>
      <c r="S68" s="952"/>
      <c r="T68" s="952"/>
      <c r="U68" s="952"/>
      <c r="V68" s="952"/>
      <c r="W68" s="952"/>
      <c r="X68" s="952"/>
      <c r="Y68" s="952"/>
      <c r="Z68" s="952"/>
      <c r="AA68" s="952"/>
      <c r="AB68" s="952"/>
      <c r="AC68" s="952"/>
      <c r="AD68" s="952"/>
      <c r="AE68" s="480"/>
      <c r="AF68" s="480"/>
      <c r="AG68" s="480"/>
      <c r="AH68" s="480"/>
      <c r="AJ68" s="477"/>
    </row>
  </sheetData>
  <sheetProtection algorithmName="SHA-512" hashValue="qDpkl60vMmW7HVQqQNNciWKONsxldXhthZSpfhV6tGex3MRuMQB75IyMSyQ08luSbO+z9oEVp8mn84SdtimC9Q==" saltValue="6xFXo3fvnpqHGjrh/T4zdA==" spinCount="100000" sheet="1" objects="1" scenarios="1"/>
  <mergeCells count="37">
    <mergeCell ref="AJ4:BH6"/>
    <mergeCell ref="AP56:BQ58"/>
    <mergeCell ref="AQ65:BN66"/>
    <mergeCell ref="AP15:BM18"/>
    <mergeCell ref="AP24:BM27"/>
    <mergeCell ref="AP42:BM45"/>
    <mergeCell ref="AP34:BQ35"/>
    <mergeCell ref="D49:G51"/>
    <mergeCell ref="L28:Q30"/>
    <mergeCell ref="AB28:AG30"/>
    <mergeCell ref="D42:I43"/>
    <mergeCell ref="T42:Z43"/>
    <mergeCell ref="L26:Q27"/>
    <mergeCell ref="AB26:AG27"/>
    <mergeCell ref="C36:AH37"/>
    <mergeCell ref="A4:Y6"/>
    <mergeCell ref="AB46:AG48"/>
    <mergeCell ref="L15:Q16"/>
    <mergeCell ref="L17:Q19"/>
    <mergeCell ref="AB15:AG16"/>
    <mergeCell ref="AB17:AG19"/>
    <mergeCell ref="F65:AD68"/>
    <mergeCell ref="C56:AH63"/>
    <mergeCell ref="AO11:BQ14"/>
    <mergeCell ref="AO20:BQ23"/>
    <mergeCell ref="AO38:BQ41"/>
    <mergeCell ref="AN61:BQ64"/>
    <mergeCell ref="AO29:BQ30"/>
    <mergeCell ref="AO31:BQ33"/>
    <mergeCell ref="AO47:BQ48"/>
    <mergeCell ref="AO49:BQ55"/>
    <mergeCell ref="C11:R12"/>
    <mergeCell ref="C39:R40"/>
    <mergeCell ref="T20:AG24"/>
    <mergeCell ref="D20:Q24"/>
    <mergeCell ref="D31:Q35"/>
    <mergeCell ref="T31:AG35"/>
  </mergeCells>
  <phoneticPr fontId="4"/>
  <hyperlinks>
    <hyperlink ref="AO31" r:id="rId1" xr:uid="{2BD60F45-9FB7-4690-92B6-09E2F7EA6A9C}"/>
  </hyperlinks>
  <printOptions horizontalCentered="1"/>
  <pageMargins left="0.39370078740157483" right="0.39370078740157483" top="0.55118110236220474" bottom="0.39370078740157483" header="0.19685039370078741" footer="0.11811023622047245"/>
  <pageSetup paperSize="9" orientation="portrait" r:id="rId2"/>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theme="5" tint="0.39997558519241921"/>
  </sheetPr>
  <dimension ref="I1:BH1173"/>
  <sheetViews>
    <sheetView topLeftCell="AO10" workbookViewId="0">
      <selection activeCell="AS27" sqref="AS27"/>
    </sheetView>
  </sheetViews>
  <sheetFormatPr defaultColWidth="9" defaultRowHeight="15" zeroHeight="1" x14ac:dyDescent="0.45"/>
  <cols>
    <col min="1" max="8" width="0" style="1" hidden="1" customWidth="1"/>
    <col min="9" max="9" width="3.59765625" style="1" customWidth="1"/>
    <col min="10" max="49" width="5.59765625" style="1" customWidth="1"/>
    <col min="50" max="52" width="5.59765625" style="1" hidden="1" customWidth="1"/>
    <col min="53" max="53" width="9" style="1"/>
    <col min="54" max="54" width="22.3984375" style="1" customWidth="1"/>
    <col min="55" max="56" width="42.5" style="1" customWidth="1"/>
    <col min="57" max="58" width="15.19921875" style="1" bestFit="1" customWidth="1"/>
    <col min="59" max="59" width="14" style="1" bestFit="1" customWidth="1"/>
    <col min="60" max="60" width="48" style="1" bestFit="1" customWidth="1"/>
    <col min="61" max="16384" width="9" style="1"/>
  </cols>
  <sheetData>
    <row r="1" spans="10:60" ht="15.75" hidden="1" customHeight="1" x14ac:dyDescent="0.45"/>
    <row r="2" spans="10:60" ht="15.75" hidden="1" customHeight="1" x14ac:dyDescent="0.45"/>
    <row r="3" spans="10:60" ht="15.75" hidden="1" customHeight="1" x14ac:dyDescent="0.45"/>
    <row r="4" spans="10:60" ht="15.75" hidden="1" customHeight="1" x14ac:dyDescent="0.45"/>
    <row r="5" spans="10:60" ht="15.75" hidden="1" customHeight="1" x14ac:dyDescent="0.45"/>
    <row r="6" spans="10:60" ht="15.75" hidden="1" customHeight="1" x14ac:dyDescent="0.45"/>
    <row r="7" spans="10:60" ht="15.75" hidden="1" customHeight="1" x14ac:dyDescent="0.45"/>
    <row r="8" spans="10:60" ht="15.75" hidden="1" customHeight="1" x14ac:dyDescent="0.45"/>
    <row r="9" spans="10:60" ht="15.75" hidden="1" customHeight="1" x14ac:dyDescent="0.45"/>
    <row r="10" spans="10:60" ht="45.75" customHeight="1" x14ac:dyDescent="0.45">
      <c r="J10" s="1036" t="s">
        <v>56</v>
      </c>
      <c r="K10" s="1036"/>
      <c r="L10" s="1036"/>
      <c r="M10" s="1036"/>
      <c r="N10" s="1036"/>
      <c r="O10" s="1036"/>
      <c r="P10" s="1036"/>
      <c r="Q10" s="1036"/>
      <c r="R10" s="1036"/>
      <c r="S10" s="1036"/>
      <c r="T10" s="1036"/>
      <c r="V10" s="497" t="s">
        <v>80</v>
      </c>
      <c r="W10" s="497"/>
    </row>
    <row r="11" spans="10:60" ht="24.75" customHeight="1" x14ac:dyDescent="0.45">
      <c r="J11" s="1037"/>
      <c r="K11" s="1037"/>
      <c r="L11" s="1037"/>
      <c r="M11" s="1037"/>
      <c r="N11" s="1037"/>
      <c r="O11" s="1037"/>
      <c r="P11" s="1037"/>
      <c r="Q11" s="1037"/>
      <c r="R11" s="1037"/>
      <c r="S11" s="1037"/>
      <c r="T11" s="1037"/>
      <c r="V11" s="1007">
        <v>1</v>
      </c>
      <c r="W11" s="1007"/>
      <c r="Z11" s="1" t="s">
        <v>85</v>
      </c>
      <c r="AD11" s="1040" t="s">
        <v>120</v>
      </c>
      <c r="AE11" s="1041"/>
      <c r="AF11" s="1041"/>
      <c r="AG11" s="1041"/>
      <c r="AH11" s="1041"/>
      <c r="AI11" s="1041"/>
      <c r="AJ11" s="1041"/>
      <c r="AK11" s="1041"/>
      <c r="BB11" s="4" t="s">
        <v>85</v>
      </c>
      <c r="BC11" s="4" t="s">
        <v>37</v>
      </c>
      <c r="BD11" s="4" t="s">
        <v>46</v>
      </c>
      <c r="BE11" s="4" t="s">
        <v>34</v>
      </c>
      <c r="BF11" s="4" t="s">
        <v>35</v>
      </c>
      <c r="BG11" s="4" t="s">
        <v>39</v>
      </c>
      <c r="BH11" s="4" t="s">
        <v>36</v>
      </c>
    </row>
    <row r="12" spans="10:60" ht="15.75" hidden="1" customHeight="1" x14ac:dyDescent="0.45">
      <c r="AD12" s="1041"/>
      <c r="AE12" s="1041"/>
      <c r="AF12" s="1041"/>
      <c r="AG12" s="1041"/>
      <c r="AH12" s="1041"/>
      <c r="AI12" s="1041"/>
      <c r="AJ12" s="1041"/>
      <c r="AK12" s="1041"/>
    </row>
    <row r="13" spans="10:60" ht="15.75" hidden="1" customHeight="1" x14ac:dyDescent="0.45">
      <c r="AD13" s="1041"/>
      <c r="AE13" s="1041"/>
      <c r="AF13" s="1041"/>
      <c r="AG13" s="1041"/>
      <c r="AH13" s="1041"/>
      <c r="AI13" s="1041"/>
      <c r="AJ13" s="1041"/>
      <c r="AK13" s="1041"/>
    </row>
    <row r="14" spans="10:60" ht="15.75" hidden="1" customHeight="1" x14ac:dyDescent="0.45">
      <c r="AD14" s="1041"/>
      <c r="AE14" s="1041"/>
      <c r="AF14" s="1041"/>
      <c r="AG14" s="1041"/>
      <c r="AH14" s="1041"/>
      <c r="AI14" s="1041"/>
      <c r="AJ14" s="1041"/>
      <c r="AK14" s="1041"/>
    </row>
    <row r="15" spans="10:60" ht="15.75" hidden="1" customHeight="1" x14ac:dyDescent="0.45">
      <c r="AD15" s="1041"/>
      <c r="AE15" s="1041"/>
      <c r="AF15" s="1041"/>
      <c r="AG15" s="1041"/>
      <c r="AH15" s="1041"/>
      <c r="AI15" s="1041"/>
      <c r="AJ15" s="1041"/>
      <c r="AK15" s="1041"/>
    </row>
    <row r="16" spans="10:60" ht="15.75" hidden="1" customHeight="1" x14ac:dyDescent="0.45">
      <c r="AD16" s="1041"/>
      <c r="AE16" s="1041"/>
      <c r="AF16" s="1041"/>
      <c r="AG16" s="1041"/>
      <c r="AH16" s="1041"/>
      <c r="AI16" s="1041"/>
      <c r="AJ16" s="1041"/>
      <c r="AK16" s="1041"/>
    </row>
    <row r="17" spans="10:60" ht="15.75" hidden="1" customHeight="1" x14ac:dyDescent="0.45">
      <c r="AD17" s="1041"/>
      <c r="AE17" s="1041"/>
      <c r="AF17" s="1041"/>
      <c r="AG17" s="1041"/>
      <c r="AH17" s="1041"/>
      <c r="AI17" s="1041"/>
      <c r="AJ17" s="1041"/>
      <c r="AK17" s="1041"/>
    </row>
    <row r="18" spans="10:60" ht="15.75" hidden="1" customHeight="1" x14ac:dyDescent="0.45">
      <c r="AD18" s="1041"/>
      <c r="AE18" s="1041"/>
      <c r="AF18" s="1041"/>
      <c r="AG18" s="1041"/>
      <c r="AH18" s="1041"/>
      <c r="AI18" s="1041"/>
      <c r="AJ18" s="1041"/>
      <c r="AK18" s="1041"/>
    </row>
    <row r="19" spans="10:60" ht="15.75" hidden="1" customHeight="1" x14ac:dyDescent="0.45">
      <c r="AD19" s="1041"/>
      <c r="AE19" s="1041"/>
      <c r="AF19" s="1041"/>
      <c r="AG19" s="1041"/>
      <c r="AH19" s="1041"/>
      <c r="AI19" s="1041"/>
      <c r="AJ19" s="1041"/>
      <c r="AK19" s="1041"/>
    </row>
    <row r="20" spans="10:60" ht="15.75" hidden="1" customHeight="1" x14ac:dyDescent="0.45">
      <c r="AD20" s="1041"/>
      <c r="AE20" s="1041"/>
      <c r="AF20" s="1041"/>
      <c r="AG20" s="1041"/>
      <c r="AH20" s="1041"/>
      <c r="AI20" s="1041"/>
      <c r="AJ20" s="1041"/>
      <c r="AK20" s="1041"/>
    </row>
    <row r="21" spans="10:60" ht="15.75" customHeight="1" x14ac:dyDescent="0.45">
      <c r="K21" s="1" t="s">
        <v>57</v>
      </c>
      <c r="Z21" s="1" t="s">
        <v>121</v>
      </c>
      <c r="AD21" s="1041"/>
      <c r="AE21" s="1041"/>
      <c r="AF21" s="1041"/>
      <c r="AG21" s="1041"/>
      <c r="AH21" s="1041"/>
      <c r="AI21" s="1041"/>
      <c r="AJ21" s="1041"/>
      <c r="AK21" s="1041"/>
      <c r="AZ21" s="1" t="s">
        <v>220</v>
      </c>
      <c r="BB21" s="9" t="s">
        <v>77</v>
      </c>
      <c r="BC21" s="123" t="s">
        <v>523</v>
      </c>
      <c r="BD21" s="123" t="s">
        <v>524</v>
      </c>
      <c r="BE21" s="9" t="s">
        <v>47</v>
      </c>
      <c r="BF21" s="9" t="s">
        <v>40</v>
      </c>
      <c r="BG21" s="9" t="s">
        <v>61</v>
      </c>
      <c r="BH21" s="9" t="s">
        <v>38</v>
      </c>
    </row>
    <row r="22" spans="10:60" ht="15.75" customHeight="1" x14ac:dyDescent="0.45">
      <c r="K22" s="1023" t="s">
        <v>58</v>
      </c>
      <c r="L22" s="1023"/>
      <c r="M22" s="497">
        <v>2732</v>
      </c>
      <c r="N22" s="497"/>
      <c r="O22" s="497"/>
      <c r="Z22" s="1" t="s">
        <v>46</v>
      </c>
      <c r="AD22" s="1041"/>
      <c r="AE22" s="1041"/>
      <c r="AF22" s="1041"/>
      <c r="AG22" s="1041"/>
      <c r="AH22" s="1041"/>
      <c r="AI22" s="1041"/>
      <c r="AJ22" s="1041"/>
      <c r="AK22" s="1041"/>
      <c r="AZ22" s="1" t="s">
        <v>221</v>
      </c>
      <c r="BB22" s="9" t="s">
        <v>78</v>
      </c>
      <c r="BC22" s="9"/>
      <c r="BD22" s="9"/>
      <c r="BE22" s="9" t="s">
        <v>62</v>
      </c>
      <c r="BF22" s="9" t="s">
        <v>63</v>
      </c>
      <c r="BG22" s="9" t="s">
        <v>64</v>
      </c>
      <c r="BH22" s="9" t="s">
        <v>65</v>
      </c>
    </row>
    <row r="23" spans="10:60" ht="15.75" customHeight="1" x14ac:dyDescent="0.45">
      <c r="K23" s="8"/>
      <c r="L23" s="22"/>
      <c r="M23" s="10" t="s">
        <v>124</v>
      </c>
      <c r="N23" s="10"/>
      <c r="O23" s="10"/>
      <c r="P23" s="11"/>
      <c r="Q23" s="11"/>
      <c r="R23" s="11"/>
      <c r="Z23" s="1" t="s">
        <v>122</v>
      </c>
      <c r="AD23" s="1041"/>
      <c r="AE23" s="1041"/>
      <c r="AF23" s="1041"/>
      <c r="AG23" s="1041"/>
      <c r="AH23" s="1041"/>
      <c r="AI23" s="1041"/>
      <c r="AJ23" s="1041"/>
      <c r="AK23" s="1041"/>
      <c r="AZ23" s="1" t="s">
        <v>222</v>
      </c>
      <c r="BB23" s="9" t="s">
        <v>79</v>
      </c>
      <c r="BC23" s="9"/>
      <c r="BD23" s="9"/>
      <c r="BE23" s="9" t="s">
        <v>66</v>
      </c>
      <c r="BF23" s="9" t="s">
        <v>67</v>
      </c>
      <c r="BG23" s="9" t="s">
        <v>68</v>
      </c>
      <c r="BH23" s="9" t="s">
        <v>43</v>
      </c>
    </row>
    <row r="24" spans="10:60" ht="15.75" customHeight="1" x14ac:dyDescent="0.45">
      <c r="K24" s="7" t="s">
        <v>73</v>
      </c>
      <c r="Z24" s="1" t="s">
        <v>22</v>
      </c>
      <c r="AD24" s="1041"/>
      <c r="AE24" s="1041"/>
      <c r="AF24" s="1041"/>
      <c r="AG24" s="1041"/>
      <c r="AH24" s="1041"/>
      <c r="AI24" s="1041"/>
      <c r="AJ24" s="1041"/>
      <c r="AK24" s="1041"/>
      <c r="AZ24" s="1" t="s">
        <v>223</v>
      </c>
      <c r="BB24" s="9" t="s">
        <v>537</v>
      </c>
      <c r="BC24" s="123" t="s">
        <v>746</v>
      </c>
      <c r="BD24" s="123" t="s">
        <v>747</v>
      </c>
      <c r="BE24" s="9" t="s">
        <v>69</v>
      </c>
      <c r="BF24" s="9" t="s">
        <v>70</v>
      </c>
      <c r="BG24" s="9" t="s">
        <v>71</v>
      </c>
      <c r="BH24" s="9" t="s">
        <v>72</v>
      </c>
    </row>
    <row r="25" spans="10:60" ht="15.75" customHeight="1" x14ac:dyDescent="0.45">
      <c r="K25" s="1" t="s">
        <v>74</v>
      </c>
      <c r="Z25" s="1" t="s">
        <v>123</v>
      </c>
      <c r="AD25" s="1041"/>
      <c r="AE25" s="1041"/>
      <c r="AF25" s="1041"/>
      <c r="AG25" s="1041"/>
      <c r="AH25" s="1041"/>
      <c r="AI25" s="1041"/>
      <c r="AJ25" s="1041"/>
      <c r="AK25" s="1041"/>
      <c r="AZ25" s="1" t="s">
        <v>224</v>
      </c>
      <c r="BB25" s="9" t="s">
        <v>86</v>
      </c>
      <c r="BC25" s="123" t="s">
        <v>50</v>
      </c>
      <c r="BD25" s="123"/>
      <c r="BE25" s="9" t="s">
        <v>47</v>
      </c>
      <c r="BF25" s="9" t="s">
        <v>40</v>
      </c>
      <c r="BG25" s="9" t="s">
        <v>61</v>
      </c>
      <c r="BH25" s="9" t="s">
        <v>38</v>
      </c>
    </row>
    <row r="26" spans="10:60" ht="15.75" customHeight="1" x14ac:dyDescent="0.45">
      <c r="Z26" s="1" t="s">
        <v>36</v>
      </c>
      <c r="AD26" s="1041"/>
      <c r="AE26" s="1041"/>
      <c r="AF26" s="1041"/>
      <c r="AG26" s="1041"/>
      <c r="AH26" s="1041"/>
      <c r="AI26" s="1041"/>
      <c r="AJ26" s="1041"/>
      <c r="AK26" s="1041"/>
      <c r="BB26" s="9" t="s">
        <v>538</v>
      </c>
      <c r="BC26" s="123" t="s">
        <v>641</v>
      </c>
      <c r="BD26" s="9"/>
      <c r="BE26" s="9" t="s">
        <v>47</v>
      </c>
      <c r="BF26" s="9" t="s">
        <v>40</v>
      </c>
      <c r="BG26" s="9" t="s">
        <v>61</v>
      </c>
      <c r="BH26" s="9" t="s">
        <v>642</v>
      </c>
    </row>
    <row r="27" spans="10:60" ht="15.75" customHeight="1" x14ac:dyDescent="0.45">
      <c r="K27" s="8"/>
      <c r="L27" s="1" t="s">
        <v>125</v>
      </c>
      <c r="BB27" s="9" t="s">
        <v>87</v>
      </c>
      <c r="BC27" s="9"/>
      <c r="BD27" s="9"/>
      <c r="BE27" s="9"/>
      <c r="BF27" s="9"/>
      <c r="BG27" s="9"/>
      <c r="BH27" s="9"/>
    </row>
    <row r="28" spans="10:60" ht="15.75" customHeight="1" x14ac:dyDescent="0.45">
      <c r="K28" s="23"/>
      <c r="L28" s="1" t="s">
        <v>126</v>
      </c>
      <c r="BB28" s="9" t="s">
        <v>88</v>
      </c>
      <c r="BC28" s="9"/>
      <c r="BD28" s="9"/>
      <c r="BE28" s="9"/>
      <c r="BF28" s="9"/>
      <c r="BG28" s="9"/>
      <c r="BH28" s="9"/>
    </row>
    <row r="29" spans="10:60" ht="15.75" customHeight="1" x14ac:dyDescent="0.45"/>
    <row r="30" spans="10:60" ht="15.75" customHeight="1" x14ac:dyDescent="0.45">
      <c r="AM30" s="497" t="s">
        <v>80</v>
      </c>
      <c r="AN30" s="497"/>
      <c r="BB30" s="230" t="s">
        <v>550</v>
      </c>
    </row>
    <row r="31" spans="10:60" ht="15.75" customHeight="1" x14ac:dyDescent="0.45">
      <c r="J31" s="6" t="s">
        <v>33</v>
      </c>
      <c r="K31" s="2"/>
      <c r="L31" s="2"/>
      <c r="M31" s="2"/>
      <c r="N31" s="1026" t="s">
        <v>60</v>
      </c>
      <c r="O31" s="1026"/>
      <c r="P31" s="1026"/>
      <c r="Q31" s="1026"/>
      <c r="R31" s="1026"/>
      <c r="S31" s="1026"/>
      <c r="T31" s="1026"/>
      <c r="V31" s="497" t="s">
        <v>80</v>
      </c>
      <c r="W31" s="497"/>
      <c r="X31" s="2"/>
      <c r="Y31" s="2" t="s">
        <v>44</v>
      </c>
      <c r="Z31" s="2"/>
      <c r="AA31" s="2"/>
      <c r="AB31" s="2"/>
      <c r="AC31" s="2"/>
      <c r="AD31" s="2"/>
      <c r="AE31" s="1045"/>
      <c r="AF31" s="1045"/>
      <c r="AG31" s="1045"/>
      <c r="AH31" s="1045"/>
      <c r="AI31" s="1045"/>
      <c r="AJ31" s="1045"/>
      <c r="AK31" s="1045"/>
      <c r="AM31" s="540"/>
      <c r="AN31" s="540"/>
      <c r="AO31" s="3"/>
      <c r="AV31" s="497" t="s">
        <v>80</v>
      </c>
      <c r="AW31" s="497"/>
    </row>
    <row r="32" spans="10:60" ht="15.75" customHeight="1" x14ac:dyDescent="0.45">
      <c r="K32" s="1024" t="s">
        <v>473</v>
      </c>
      <c r="L32" s="1024"/>
      <c r="M32" s="1024"/>
      <c r="N32" s="1024"/>
      <c r="O32" s="1011"/>
      <c r="P32" s="1011"/>
      <c r="Q32" s="1011"/>
      <c r="R32" s="1011"/>
      <c r="S32" s="1011"/>
      <c r="T32" s="1011"/>
      <c r="V32" s="1033">
        <v>1</v>
      </c>
      <c r="W32" s="1033"/>
      <c r="Y32" s="1" t="s">
        <v>42</v>
      </c>
      <c r="AE32" s="1011"/>
      <c r="AF32" s="1011"/>
      <c r="AG32" s="1011"/>
      <c r="AH32" s="1011"/>
      <c r="AI32" s="1011"/>
      <c r="AJ32" s="1011"/>
      <c r="AK32" s="1011"/>
      <c r="AL32" s="1011"/>
      <c r="AM32" s="1011"/>
      <c r="AN32" s="1011"/>
      <c r="AO32" s="1011"/>
      <c r="AP32" s="1011"/>
      <c r="AQ32" s="1011"/>
      <c r="AR32" s="1011"/>
      <c r="AS32" s="1011"/>
      <c r="AT32" s="1011"/>
      <c r="AV32" s="540"/>
      <c r="AW32" s="540"/>
      <c r="BB32" s="9" t="s">
        <v>544</v>
      </c>
    </row>
    <row r="33" spans="11:54" ht="15.75" customHeight="1" x14ac:dyDescent="0.45">
      <c r="K33" s="1027" t="s">
        <v>52</v>
      </c>
      <c r="L33" s="1027"/>
      <c r="M33" s="1005" t="s">
        <v>59</v>
      </c>
      <c r="N33" s="1006"/>
      <c r="O33" s="1006"/>
      <c r="P33" s="1006"/>
      <c r="Q33" s="1006"/>
      <c r="R33" s="1006"/>
      <c r="S33" s="1006"/>
      <c r="T33" s="1006"/>
      <c r="V33" s="1033">
        <v>1</v>
      </c>
      <c r="W33" s="1033"/>
      <c r="Y33" s="1" t="s">
        <v>41</v>
      </c>
      <c r="AE33" s="1011"/>
      <c r="AF33" s="1011"/>
      <c r="AG33" s="1011"/>
      <c r="AH33" s="1011"/>
      <c r="AI33" s="1011"/>
      <c r="AJ33" s="1011"/>
      <c r="AK33" s="1011"/>
      <c r="AL33" s="1011"/>
      <c r="AM33" s="1011"/>
      <c r="AN33" s="1011"/>
      <c r="AO33" s="1011"/>
      <c r="AP33" s="1011"/>
      <c r="AQ33" s="1011"/>
      <c r="AR33" s="1011"/>
      <c r="AS33" s="1011"/>
      <c r="AT33" s="1011"/>
      <c r="AV33" s="540"/>
      <c r="AW33" s="540"/>
      <c r="BB33" s="9" t="s">
        <v>534</v>
      </c>
    </row>
    <row r="34" spans="11:54" ht="15.75" customHeight="1" x14ac:dyDescent="0.45">
      <c r="K34" s="1027" t="s">
        <v>53</v>
      </c>
      <c r="L34" s="1027"/>
      <c r="M34" s="540"/>
      <c r="N34" s="540"/>
      <c r="O34" s="540"/>
      <c r="P34" s="540"/>
      <c r="Q34" s="540"/>
      <c r="R34" s="540"/>
      <c r="S34" s="540"/>
      <c r="T34" s="540"/>
      <c r="V34" s="1033">
        <v>1</v>
      </c>
      <c r="W34" s="1033"/>
      <c r="Y34" s="1" t="s">
        <v>45</v>
      </c>
      <c r="AE34" s="1011"/>
      <c r="AF34" s="1011"/>
      <c r="AG34" s="1011"/>
      <c r="AH34" s="1011"/>
      <c r="AI34" s="1011"/>
      <c r="AJ34" s="1011"/>
      <c r="AK34" s="1011"/>
      <c r="AL34" s="1011"/>
      <c r="AM34" s="1011"/>
      <c r="AN34" s="1011"/>
      <c r="AO34" s="1011"/>
      <c r="AP34" s="1011"/>
      <c r="AQ34" s="1011"/>
      <c r="AR34" s="1011"/>
      <c r="AS34" s="1011"/>
      <c r="AT34" s="1011"/>
      <c r="AV34" s="540"/>
      <c r="AW34" s="540"/>
      <c r="BB34" s="9" t="s">
        <v>535</v>
      </c>
    </row>
    <row r="35" spans="11:54" ht="15.75" customHeight="1" x14ac:dyDescent="0.45">
      <c r="K35" s="1027" t="s">
        <v>54</v>
      </c>
      <c r="L35" s="1027"/>
      <c r="M35" s="540"/>
      <c r="N35" s="540"/>
      <c r="O35" s="540"/>
      <c r="P35" s="540"/>
      <c r="Q35" s="540"/>
      <c r="R35" s="540"/>
      <c r="S35" s="540"/>
      <c r="T35" s="540"/>
      <c r="V35" s="1033">
        <v>1</v>
      </c>
      <c r="W35" s="1033"/>
      <c r="Y35" s="1" t="s">
        <v>45</v>
      </c>
      <c r="AE35" s="1011"/>
      <c r="AF35" s="1011"/>
      <c r="AG35" s="1011"/>
      <c r="AH35" s="1011"/>
      <c r="AI35" s="1011"/>
      <c r="AJ35" s="1011"/>
      <c r="AK35" s="1011"/>
      <c r="AL35" s="1011"/>
      <c r="AM35" s="1011"/>
      <c r="AN35" s="1011"/>
      <c r="AO35" s="1011"/>
      <c r="AP35" s="1011"/>
      <c r="AQ35" s="1011"/>
      <c r="AR35" s="1011"/>
      <c r="AS35" s="1011"/>
      <c r="AT35" s="1011"/>
      <c r="AV35" s="540"/>
      <c r="AW35" s="540"/>
      <c r="BB35" s="9" t="s">
        <v>545</v>
      </c>
    </row>
    <row r="36" spans="11:54" ht="15.75" customHeight="1" x14ac:dyDescent="0.45">
      <c r="K36" s="1027" t="s">
        <v>55</v>
      </c>
      <c r="L36" s="1027"/>
      <c r="M36" s="540"/>
      <c r="N36" s="540"/>
      <c r="O36" s="540"/>
      <c r="P36" s="540"/>
      <c r="Q36" s="540"/>
      <c r="R36" s="540"/>
      <c r="S36" s="540"/>
      <c r="T36" s="540"/>
      <c r="V36" s="1033">
        <v>1</v>
      </c>
      <c r="W36" s="1033"/>
      <c r="Y36" s="1" t="s">
        <v>45</v>
      </c>
      <c r="Z36" s="497" t="s">
        <v>84</v>
      </c>
      <c r="AA36" s="497"/>
      <c r="AB36" s="497"/>
      <c r="AC36" s="497"/>
      <c r="AE36" s="1032"/>
      <c r="AF36" s="1011"/>
      <c r="AG36" s="1011"/>
      <c r="AH36" s="1011"/>
      <c r="AI36" s="1011"/>
      <c r="AJ36" s="1011"/>
      <c r="AK36" s="1011"/>
      <c r="AL36" s="1011"/>
      <c r="AM36" s="1011"/>
      <c r="AN36" s="1011"/>
      <c r="AO36" s="1011"/>
      <c r="AP36" s="1011"/>
      <c r="AQ36" s="1011"/>
      <c r="AR36" s="1011"/>
      <c r="AS36" s="1011"/>
      <c r="AT36" s="1011"/>
      <c r="AV36" s="540"/>
      <c r="AW36" s="540"/>
      <c r="BB36" s="9" t="s">
        <v>744</v>
      </c>
    </row>
    <row r="37" spans="11:54" ht="15.75" customHeight="1" x14ac:dyDescent="0.45">
      <c r="K37" s="1027" t="s">
        <v>75</v>
      </c>
      <c r="L37" s="1027"/>
      <c r="M37" s="540"/>
      <c r="N37" s="540"/>
      <c r="O37" s="540"/>
      <c r="P37" s="540"/>
      <c r="Q37" s="540"/>
      <c r="R37" s="540"/>
      <c r="S37" s="540"/>
      <c r="T37" s="540"/>
      <c r="V37" s="540"/>
      <c r="W37" s="540"/>
      <c r="Y37" s="1" t="s">
        <v>48</v>
      </c>
      <c r="Z37" s="1">
        <v>1</v>
      </c>
      <c r="AB37" s="1">
        <v>1</v>
      </c>
      <c r="AC37" s="1">
        <v>1</v>
      </c>
      <c r="AE37" s="1011"/>
      <c r="AF37" s="1011"/>
      <c r="AG37" s="1011"/>
      <c r="AH37" s="1011"/>
      <c r="AI37" s="1011"/>
      <c r="AJ37" s="1011"/>
      <c r="AK37" s="1011"/>
      <c r="AL37" s="1011"/>
      <c r="AM37" s="1011"/>
      <c r="AN37" s="1011"/>
      <c r="AO37" s="1011"/>
      <c r="AP37" s="1011"/>
      <c r="AQ37" s="1011"/>
      <c r="AR37" s="1011"/>
      <c r="AS37" s="1011"/>
      <c r="AT37" s="1011"/>
      <c r="AV37" s="540"/>
      <c r="AW37" s="540"/>
      <c r="BB37" s="9" t="s">
        <v>745</v>
      </c>
    </row>
    <row r="38" spans="11:54" ht="15.75" customHeight="1" x14ac:dyDescent="0.45">
      <c r="K38" s="1028" t="s">
        <v>76</v>
      </c>
      <c r="L38" s="1029"/>
      <c r="M38" s="1025"/>
      <c r="N38" s="1025"/>
      <c r="O38" s="1025"/>
      <c r="P38" s="1025"/>
      <c r="Q38" s="1025"/>
      <c r="R38" s="1025"/>
      <c r="S38" s="1025"/>
      <c r="T38" s="1025"/>
      <c r="V38" s="540"/>
      <c r="W38" s="540"/>
      <c r="Y38" s="1" t="s">
        <v>48</v>
      </c>
      <c r="Z38" s="1">
        <v>1</v>
      </c>
      <c r="AA38" s="1">
        <v>1</v>
      </c>
      <c r="AE38" s="1011"/>
      <c r="AF38" s="1011"/>
      <c r="AG38" s="1011"/>
      <c r="AH38" s="1011"/>
      <c r="AI38" s="1011"/>
      <c r="AJ38" s="1011"/>
      <c r="AK38" s="1011"/>
      <c r="AL38" s="1011"/>
      <c r="AM38" s="1011"/>
      <c r="AN38" s="1011"/>
      <c r="AO38" s="1011"/>
      <c r="AP38" s="1011"/>
      <c r="AQ38" s="1011"/>
      <c r="AR38" s="1011"/>
      <c r="AS38" s="1011"/>
      <c r="AT38" s="1011"/>
      <c r="AV38" s="540"/>
      <c r="AW38" s="540"/>
      <c r="BB38" s="9"/>
    </row>
    <row r="39" spans="11:54" ht="15.75" customHeight="1" x14ac:dyDescent="0.45">
      <c r="K39" s="1027" t="s">
        <v>81</v>
      </c>
      <c r="L39" s="1027"/>
      <c r="M39" s="540"/>
      <c r="N39" s="540"/>
      <c r="O39" s="540"/>
      <c r="P39" s="540"/>
      <c r="Q39" s="540"/>
      <c r="R39" s="540"/>
      <c r="S39" s="540"/>
      <c r="T39" s="540"/>
      <c r="V39" s="540"/>
      <c r="W39" s="540"/>
      <c r="Y39" s="1" t="s">
        <v>48</v>
      </c>
      <c r="Z39" s="1">
        <v>1</v>
      </c>
      <c r="AA39" s="1">
        <v>1</v>
      </c>
      <c r="AB39" s="1">
        <v>1</v>
      </c>
      <c r="AE39" s="1011"/>
      <c r="AF39" s="1011"/>
      <c r="AG39" s="1011"/>
      <c r="AH39" s="1011"/>
      <c r="AI39" s="1011"/>
      <c r="AJ39" s="1011"/>
      <c r="AK39" s="1011"/>
      <c r="AL39" s="1011"/>
      <c r="AM39" s="1011"/>
      <c r="AN39" s="1011"/>
      <c r="AO39" s="1011"/>
      <c r="AP39" s="1011"/>
      <c r="AQ39" s="1011"/>
      <c r="AR39" s="1011"/>
      <c r="AS39" s="1011"/>
      <c r="AT39" s="1011"/>
      <c r="AV39" s="540"/>
      <c r="AW39" s="540"/>
      <c r="BB39" s="9"/>
    </row>
    <row r="40" spans="11:54" ht="15.75" customHeight="1" x14ac:dyDescent="0.45">
      <c r="Z40" s="1" t="s">
        <v>82</v>
      </c>
      <c r="AA40" s="1" t="s">
        <v>83</v>
      </c>
      <c r="AB40" s="1" t="s">
        <v>82</v>
      </c>
      <c r="AC40" s="1" t="s">
        <v>82</v>
      </c>
    </row>
    <row r="41" spans="11:54" ht="15.75" hidden="1" customHeight="1" x14ac:dyDescent="0.45"/>
    <row r="42" spans="11:54" ht="15.75" hidden="1" customHeight="1" x14ac:dyDescent="0.45"/>
    <row r="43" spans="11:54" ht="15.75" hidden="1" customHeight="1" x14ac:dyDescent="0.45"/>
    <row r="44" spans="11:54" ht="15.75" hidden="1" customHeight="1" x14ac:dyDescent="0.45"/>
    <row r="45" spans="11:54" ht="15.75" hidden="1" customHeight="1" x14ac:dyDescent="0.45"/>
    <row r="46" spans="11:54" ht="15.75" hidden="1" customHeight="1" x14ac:dyDescent="0.45"/>
    <row r="47" spans="11:54" ht="15.75" hidden="1" customHeight="1" x14ac:dyDescent="0.45"/>
    <row r="48" spans="11:54" ht="15.75" hidden="1" customHeight="1" x14ac:dyDescent="0.45"/>
    <row r="49" spans="10:58" ht="15.75" hidden="1" customHeight="1" x14ac:dyDescent="0.45"/>
    <row r="50" spans="10:58" ht="15.75" customHeight="1" x14ac:dyDescent="0.45">
      <c r="BF50" s="7"/>
    </row>
    <row r="51" spans="10:58" ht="15.75" customHeight="1" x14ac:dyDescent="0.45">
      <c r="J51" s="6" t="s">
        <v>49</v>
      </c>
      <c r="U51" s="6"/>
      <c r="V51" s="497" t="s">
        <v>80</v>
      </c>
      <c r="W51" s="497"/>
      <c r="AA51" s="6" t="s">
        <v>18</v>
      </c>
      <c r="AL51" s="497" t="s">
        <v>92</v>
      </c>
      <c r="AM51" s="497"/>
      <c r="AN51" s="497" t="s">
        <v>92</v>
      </c>
      <c r="AO51" s="497"/>
      <c r="BB51" s="25" t="s">
        <v>549</v>
      </c>
      <c r="BF51" s="7"/>
    </row>
    <row r="52" spans="10:58" ht="15.75" customHeight="1" x14ac:dyDescent="0.45">
      <c r="K52" s="1010" t="s">
        <v>51</v>
      </c>
      <c r="L52" s="1010"/>
      <c r="M52" s="1010"/>
      <c r="N52" s="1010"/>
      <c r="O52" s="1011" t="s">
        <v>86</v>
      </c>
      <c r="P52" s="1011"/>
      <c r="Q52" s="1011"/>
      <c r="R52" s="1011"/>
      <c r="S52" s="1011"/>
      <c r="T52" s="1011"/>
      <c r="V52" s="1033">
        <v>1</v>
      </c>
      <c r="W52" s="1033"/>
      <c r="Y52" s="1" t="s">
        <v>45</v>
      </c>
      <c r="AA52" s="1013" t="s">
        <v>61</v>
      </c>
      <c r="AB52" s="1013"/>
      <c r="AC52" s="1013"/>
      <c r="AD52" s="13"/>
      <c r="AE52" s="1014" t="s">
        <v>91</v>
      </c>
      <c r="AF52" s="1013" t="s">
        <v>47</v>
      </c>
      <c r="AG52" s="1013"/>
      <c r="AH52" s="1013"/>
      <c r="AI52" s="1013"/>
      <c r="AJ52" s="13"/>
      <c r="AL52" s="540">
        <v>1</v>
      </c>
      <c r="AM52" s="540"/>
      <c r="AN52" s="540">
        <v>1</v>
      </c>
      <c r="AO52" s="540"/>
      <c r="BF52" s="7"/>
    </row>
    <row r="53" spans="10:58" ht="15.75" customHeight="1" x14ac:dyDescent="0.45">
      <c r="K53" s="1028" t="s">
        <v>53</v>
      </c>
      <c r="L53" s="1029"/>
      <c r="M53" s="1030" t="s">
        <v>641</v>
      </c>
      <c r="N53" s="1031"/>
      <c r="O53" s="1011"/>
      <c r="P53" s="1011"/>
      <c r="Q53" s="1011"/>
      <c r="R53" s="1011"/>
      <c r="S53" s="1011"/>
      <c r="T53" s="1011"/>
      <c r="V53" s="1033">
        <v>1</v>
      </c>
      <c r="W53" s="1033"/>
      <c r="Y53" s="1" t="s">
        <v>45</v>
      </c>
      <c r="AA53" s="1013"/>
      <c r="AB53" s="1013"/>
      <c r="AC53" s="1013"/>
      <c r="AD53" s="13"/>
      <c r="AE53" s="1014"/>
      <c r="AF53" s="1013"/>
      <c r="AG53" s="1013"/>
      <c r="AH53" s="1013"/>
      <c r="AI53" s="1013"/>
      <c r="AJ53" s="13"/>
      <c r="AL53" s="540"/>
      <c r="AM53" s="540"/>
      <c r="AN53" s="540"/>
      <c r="AO53" s="540"/>
      <c r="BB53" s="1" t="s">
        <v>546</v>
      </c>
      <c r="BE53" s="7" t="s">
        <v>80</v>
      </c>
      <c r="BF53" s="7"/>
    </row>
    <row r="54" spans="10:58" ht="15.75" customHeight="1" x14ac:dyDescent="0.45">
      <c r="K54" s="12"/>
      <c r="L54" s="12"/>
      <c r="M54" s="1011"/>
      <c r="N54" s="1011"/>
      <c r="O54" s="1011"/>
      <c r="P54" s="1011"/>
      <c r="Q54" s="1011"/>
      <c r="R54" s="1011"/>
      <c r="S54" s="1011"/>
      <c r="T54" s="1011"/>
      <c r="V54" s="540">
        <v>1</v>
      </c>
      <c r="W54" s="540"/>
      <c r="Y54" s="1" t="s">
        <v>45</v>
      </c>
      <c r="AA54" s="1012" t="s">
        <v>642</v>
      </c>
      <c r="AB54" s="1012"/>
      <c r="AC54" s="1012"/>
      <c r="AD54" s="1012"/>
      <c r="AE54" s="1012"/>
      <c r="AF54" s="1012"/>
      <c r="AG54" s="1012"/>
      <c r="AH54" s="1012"/>
      <c r="AI54" s="1012"/>
      <c r="AJ54" s="1012"/>
      <c r="AN54" s="540">
        <v>1</v>
      </c>
      <c r="AO54" s="540"/>
      <c r="BB54" s="1015" t="str">
        <f>IF(OR(BF54="",BE54&lt;&gt;1,分析依頼!EI393="特急"),"","※こちら自動作成メールです。上記翌営業日の"&amp;BF54&amp;"までに速報送付いたします。")</f>
        <v/>
      </c>
      <c r="BC54" s="1016"/>
      <c r="BD54" s="1017"/>
      <c r="BE54" s="1021">
        <v>1</v>
      </c>
      <c r="BF54" s="1" t="str">
        <f>IFERROR(MID(営業ASM設定管理!J11,FIND("：",営業ASM設定管理!J11)+1,FIND("-",SUBSTITUTE(営業ASM設定管理!J11,"時","-",LEN(営業ASM設定管理!J11)-LEN(SUBSTITUTE(営業ASM設定管理!J11,"時",""))))-FIND("：",営業ASM設定管理!J11)),"")</f>
        <v/>
      </c>
    </row>
    <row r="55" spans="10:58" ht="15.75" customHeight="1" x14ac:dyDescent="0.45">
      <c r="K55" s="1" t="s">
        <v>474</v>
      </c>
      <c r="M55" s="1011"/>
      <c r="N55" s="1011"/>
      <c r="O55" s="1011"/>
      <c r="P55" s="1011"/>
      <c r="Q55" s="1011"/>
      <c r="R55" s="1011"/>
      <c r="S55" s="1011"/>
      <c r="T55" s="1011"/>
      <c r="V55" s="540"/>
      <c r="W55" s="540"/>
      <c r="Y55" s="1" t="s">
        <v>48</v>
      </c>
      <c r="AA55" s="1012"/>
      <c r="AB55" s="1012"/>
      <c r="AC55" s="1012"/>
      <c r="AD55" s="1012"/>
      <c r="AE55" s="1012"/>
      <c r="AF55" s="1012"/>
      <c r="AG55" s="1012"/>
      <c r="AH55" s="1012"/>
      <c r="AI55" s="1012"/>
      <c r="AJ55" s="1012"/>
      <c r="AN55" s="540"/>
      <c r="AO55" s="540"/>
      <c r="BB55" s="1018"/>
      <c r="BC55" s="1019"/>
      <c r="BD55" s="1020"/>
      <c r="BE55" s="1022"/>
    </row>
    <row r="56" spans="10:58" ht="15.75" customHeight="1" x14ac:dyDescent="0.45">
      <c r="M56" s="1039" t="s">
        <v>90</v>
      </c>
      <c r="N56" s="1039"/>
      <c r="O56" s="1039"/>
      <c r="P56" s="1039"/>
      <c r="Q56" s="1039"/>
      <c r="R56" s="1039"/>
      <c r="S56" s="1039"/>
      <c r="T56" s="1039"/>
      <c r="AA56" s="1012" t="s">
        <v>539</v>
      </c>
      <c r="AB56" s="1012" t="s">
        <v>93</v>
      </c>
      <c r="AC56" s="1012" t="s">
        <v>93</v>
      </c>
      <c r="AD56" s="1012" t="s">
        <v>93</v>
      </c>
      <c r="AE56" s="1012" t="s">
        <v>93</v>
      </c>
      <c r="AF56" s="1012" t="s">
        <v>93</v>
      </c>
      <c r="AG56" s="1012" t="s">
        <v>93</v>
      </c>
      <c r="AH56" s="1012" t="s">
        <v>93</v>
      </c>
      <c r="AI56" s="1012" t="s">
        <v>93</v>
      </c>
      <c r="AJ56" s="1012" t="s">
        <v>93</v>
      </c>
      <c r="AN56" s="540">
        <v>1</v>
      </c>
      <c r="AO56" s="540"/>
    </row>
    <row r="57" spans="10:58" ht="15.75" customHeight="1" x14ac:dyDescent="0.45">
      <c r="M57" s="1039"/>
      <c r="N57" s="1039"/>
      <c r="O57" s="1039"/>
      <c r="P57" s="1039"/>
      <c r="Q57" s="1039"/>
      <c r="R57" s="1039"/>
      <c r="S57" s="1039"/>
      <c r="T57" s="1039"/>
      <c r="AA57" s="1012" t="s">
        <v>93</v>
      </c>
      <c r="AB57" s="1012" t="s">
        <v>93</v>
      </c>
      <c r="AC57" s="1012" t="s">
        <v>93</v>
      </c>
      <c r="AD57" s="1012" t="s">
        <v>93</v>
      </c>
      <c r="AE57" s="1012" t="s">
        <v>93</v>
      </c>
      <c r="AF57" s="1012" t="s">
        <v>93</v>
      </c>
      <c r="AG57" s="1012" t="s">
        <v>93</v>
      </c>
      <c r="AH57" s="1012" t="s">
        <v>93</v>
      </c>
      <c r="AI57" s="1012" t="s">
        <v>93</v>
      </c>
      <c r="AJ57" s="1012" t="s">
        <v>93</v>
      </c>
      <c r="AN57" s="540"/>
      <c r="AO57" s="540"/>
      <c r="BB57" s="1" t="s">
        <v>547</v>
      </c>
    </row>
    <row r="58" spans="10:58" ht="15.75" customHeight="1" x14ac:dyDescent="0.45">
      <c r="AA58" s="1012" t="s">
        <v>95</v>
      </c>
      <c r="AB58" s="1012" t="s">
        <v>94</v>
      </c>
      <c r="AC58" s="1012" t="s">
        <v>94</v>
      </c>
      <c r="AD58" s="1012" t="s">
        <v>94</v>
      </c>
      <c r="AE58" s="1012" t="s">
        <v>94</v>
      </c>
      <c r="AF58" s="1012" t="s">
        <v>94</v>
      </c>
      <c r="AG58" s="1012" t="s">
        <v>94</v>
      </c>
      <c r="AH58" s="1012" t="s">
        <v>94</v>
      </c>
      <c r="AI58" s="1012" t="s">
        <v>94</v>
      </c>
      <c r="AJ58" s="1012" t="s">
        <v>94</v>
      </c>
      <c r="AN58" s="540">
        <v>1</v>
      </c>
      <c r="AO58" s="540"/>
      <c r="BB58" s="1015" t="str">
        <f>IF(AND(COUNTIF(営業ASM設定管理!J11,"*環境公害分析センター*")&gt;0,分析依頼!DS36=1,分析依頼!EI393="快速"),"※快速納期の場合、"&amp;BF54&amp;"までの速報送付の詳細については"&amp;CHAR(10)&amp;"担当営業までお問い合わせください。",IF(AND(分析依頼!DS36=1,分析依頼!EI393="特急"),"※特急納期の場合、"&amp;BF54&amp;"までの速報送付に対応できかねます。"&amp;CHAR(10)&amp;"ご注意ください",IF(AND(分析依頼!DS36=1,分析依頼!EI393="快速"),"快速納期で速報時間をご希望の際は弊社営業まで"&amp;CHAR(10)&amp;"お問い合わせください。","")))</f>
        <v/>
      </c>
      <c r="BC58" s="1016"/>
      <c r="BD58" s="1017"/>
      <c r="BE58" s="1021">
        <v>1</v>
      </c>
    </row>
    <row r="59" spans="10:58" ht="15.75" customHeight="1" x14ac:dyDescent="0.45">
      <c r="AA59" s="1012" t="s">
        <v>94</v>
      </c>
      <c r="AB59" s="1012" t="s">
        <v>94</v>
      </c>
      <c r="AC59" s="1012" t="s">
        <v>94</v>
      </c>
      <c r="AD59" s="1012" t="s">
        <v>94</v>
      </c>
      <c r="AE59" s="1012" t="s">
        <v>94</v>
      </c>
      <c r="AF59" s="1012" t="s">
        <v>94</v>
      </c>
      <c r="AG59" s="1012" t="s">
        <v>94</v>
      </c>
      <c r="AH59" s="1012" t="s">
        <v>94</v>
      </c>
      <c r="AI59" s="1012" t="s">
        <v>94</v>
      </c>
      <c r="AJ59" s="1012" t="s">
        <v>94</v>
      </c>
      <c r="AN59" s="540"/>
      <c r="AO59" s="540"/>
      <c r="BB59" s="1018"/>
      <c r="BC59" s="1019"/>
      <c r="BD59" s="1020"/>
      <c r="BE59" s="1022"/>
    </row>
    <row r="60" spans="10:58" ht="15.75" customHeight="1" x14ac:dyDescent="0.45"/>
    <row r="61" spans="10:58" ht="15.75" customHeight="1" x14ac:dyDescent="0.45"/>
    <row r="62" spans="10:58" ht="15.75" hidden="1" customHeight="1" x14ac:dyDescent="0.45"/>
    <row r="63" spans="10:58" ht="15.75" hidden="1" customHeight="1" x14ac:dyDescent="0.45"/>
    <row r="64" spans="10:58" ht="15.75" hidden="1" customHeight="1" x14ac:dyDescent="0.45"/>
    <row r="65" ht="15.75" hidden="1" customHeight="1" x14ac:dyDescent="0.45"/>
    <row r="66" ht="15.75" hidden="1" customHeight="1" x14ac:dyDescent="0.45"/>
    <row r="67" ht="15.75" hidden="1" customHeight="1" x14ac:dyDescent="0.45"/>
    <row r="68" ht="15.75" hidden="1" customHeight="1" x14ac:dyDescent="0.45"/>
    <row r="69" ht="15.75" hidden="1" customHeight="1" x14ac:dyDescent="0.45"/>
    <row r="70" ht="15.75" hidden="1" customHeight="1" x14ac:dyDescent="0.45"/>
    <row r="71" ht="15.75" hidden="1" customHeight="1" x14ac:dyDescent="0.45"/>
    <row r="72" ht="15.75" hidden="1" customHeight="1" x14ac:dyDescent="0.45"/>
    <row r="73" ht="15.75" hidden="1" customHeight="1" x14ac:dyDescent="0.45"/>
    <row r="74" ht="15.75" hidden="1" customHeight="1" x14ac:dyDescent="0.45"/>
    <row r="75" ht="15.75" hidden="1" customHeight="1" x14ac:dyDescent="0.45"/>
    <row r="76" ht="15.75" hidden="1" customHeight="1" x14ac:dyDescent="0.45"/>
    <row r="77" ht="15.75" hidden="1" customHeight="1" x14ac:dyDescent="0.45"/>
    <row r="78" ht="15.75" hidden="1" customHeight="1" x14ac:dyDescent="0.45"/>
    <row r="79" ht="15.75" hidden="1" customHeight="1" x14ac:dyDescent="0.45"/>
    <row r="80" ht="15.75" customHeight="1" x14ac:dyDescent="0.45"/>
    <row r="81" spans="10:52" ht="15.75" customHeight="1" x14ac:dyDescent="0.45">
      <c r="J81" s="3" t="s">
        <v>107</v>
      </c>
    </row>
    <row r="82" spans="10:52" ht="15.75" customHeight="1" x14ac:dyDescent="0.45"/>
    <row r="83" spans="10:52" ht="15.75" customHeight="1" x14ac:dyDescent="0.45">
      <c r="K83" s="18" t="s">
        <v>108</v>
      </c>
      <c r="AD83" s="533" t="s">
        <v>132</v>
      </c>
      <c r="AE83" s="533"/>
    </row>
    <row r="84" spans="10:52" ht="15.75" customHeight="1" x14ac:dyDescent="0.45">
      <c r="AD84" s="533" t="s">
        <v>133</v>
      </c>
      <c r="AE84" s="533"/>
    </row>
    <row r="85" spans="10:52" ht="15.75" customHeight="1" x14ac:dyDescent="0.45">
      <c r="O85" s="1" t="s">
        <v>111</v>
      </c>
      <c r="P85" s="497" t="s">
        <v>112</v>
      </c>
      <c r="Q85" s="497"/>
      <c r="R85" s="497"/>
      <c r="S85" s="497"/>
      <c r="T85" s="497" t="s">
        <v>113</v>
      </c>
      <c r="U85" s="497"/>
      <c r="V85" s="497"/>
      <c r="W85" s="497"/>
      <c r="X85" s="497"/>
      <c r="Y85" s="497"/>
      <c r="AA85" s="497" t="s">
        <v>92</v>
      </c>
      <c r="AB85" s="497"/>
      <c r="AD85" s="1009" t="str">
        <f>IF(AA86="","",IF(OR(AA86&lt;3.2,AA86=5),K88,IF(OR(AA86=4,AA86=6),K89,IF(AA86=7,K90,""))))</f>
        <v>特急</v>
      </c>
      <c r="AE85" s="1009"/>
      <c r="AG85" s="26" t="str">
        <f>AD85</f>
        <v>特急</v>
      </c>
    </row>
    <row r="86" spans="10:52" ht="15.75" customHeight="1" x14ac:dyDescent="0.45">
      <c r="K86" s="1" t="s">
        <v>114</v>
      </c>
      <c r="O86" s="497" t="s">
        <v>115</v>
      </c>
      <c r="P86" s="497"/>
      <c r="Q86" s="497"/>
      <c r="R86" s="497"/>
      <c r="S86" s="497"/>
      <c r="T86" s="497"/>
      <c r="U86" s="497"/>
      <c r="V86" s="497"/>
      <c r="W86" s="497"/>
      <c r="X86" s="497"/>
      <c r="Y86" s="497"/>
      <c r="AA86" s="1038">
        <v>1</v>
      </c>
      <c r="AB86" s="1038"/>
      <c r="AD86" s="1009"/>
      <c r="AE86" s="1009"/>
      <c r="AG86" s="27" t="str">
        <f>AD87</f>
        <v>快速</v>
      </c>
      <c r="AZ86" s="1">
        <v>1</v>
      </c>
    </row>
    <row r="87" spans="10:52" ht="15.75" customHeight="1" x14ac:dyDescent="0.45">
      <c r="O87" s="24">
        <v>1</v>
      </c>
      <c r="P87" s="24">
        <v>2</v>
      </c>
      <c r="Q87" s="24">
        <v>3</v>
      </c>
      <c r="R87" s="19" t="s">
        <v>83</v>
      </c>
      <c r="S87" s="25">
        <v>4</v>
      </c>
      <c r="T87" s="19" t="s">
        <v>83</v>
      </c>
      <c r="U87" s="24">
        <v>5</v>
      </c>
      <c r="V87" s="19" t="s">
        <v>83</v>
      </c>
      <c r="W87" s="24">
        <v>6</v>
      </c>
      <c r="X87" s="19" t="s">
        <v>83</v>
      </c>
      <c r="Y87" s="24">
        <v>7</v>
      </c>
      <c r="AA87" s="1038"/>
      <c r="AB87" s="1038"/>
      <c r="AD87" s="1009" t="str">
        <f>IF(AA86="","",IF(AA86&lt;2.2,K89,IF(AA86=7,K91,IF(AND(AA86&gt;2.2,AA86&lt;7),K90,""))))</f>
        <v>快速</v>
      </c>
      <c r="AE87" s="1009"/>
      <c r="AG87" s="27" t="str">
        <f>IF(AD89="","",AD89)</f>
        <v>標準</v>
      </c>
      <c r="AZ87" s="1">
        <v>2</v>
      </c>
    </row>
    <row r="88" spans="10:52" ht="15.75" customHeight="1" x14ac:dyDescent="0.45">
      <c r="K88" s="1" t="s">
        <v>116</v>
      </c>
      <c r="O88" s="1" t="s">
        <v>116</v>
      </c>
      <c r="P88" s="1" t="s">
        <v>116</v>
      </c>
      <c r="Q88" s="1" t="s">
        <v>116</v>
      </c>
      <c r="R88" s="20" t="s">
        <v>116</v>
      </c>
      <c r="S88" s="1" t="s">
        <v>117</v>
      </c>
      <c r="T88" s="20" t="s">
        <v>116</v>
      </c>
      <c r="U88" s="1" t="s">
        <v>116</v>
      </c>
      <c r="V88" s="20" t="s">
        <v>116</v>
      </c>
      <c r="W88" s="1" t="s">
        <v>117</v>
      </c>
      <c r="X88" s="20" t="s">
        <v>117</v>
      </c>
      <c r="Y88" s="21" t="s">
        <v>118</v>
      </c>
      <c r="AD88" s="1009"/>
      <c r="AE88" s="1009"/>
      <c r="AG88" s="28" t="str">
        <f>IF(AD91="","",AD91)</f>
        <v>長納期</v>
      </c>
      <c r="AZ88" s="1">
        <v>3</v>
      </c>
    </row>
    <row r="89" spans="10:52" ht="15.75" customHeight="1" x14ac:dyDescent="0.45">
      <c r="K89" s="1" t="s">
        <v>117</v>
      </c>
      <c r="O89" s="1" t="s">
        <v>117</v>
      </c>
      <c r="P89" s="1" t="s">
        <v>117</v>
      </c>
      <c r="Q89" s="21" t="s">
        <v>118</v>
      </c>
      <c r="R89" s="20" t="s">
        <v>117</v>
      </c>
      <c r="S89" s="21" t="s">
        <v>118</v>
      </c>
      <c r="T89" s="20" t="s">
        <v>117</v>
      </c>
      <c r="U89" s="21" t="s">
        <v>118</v>
      </c>
      <c r="V89" s="20" t="s">
        <v>119</v>
      </c>
      <c r="W89" s="21" t="s">
        <v>118</v>
      </c>
      <c r="X89" s="20" t="s">
        <v>119</v>
      </c>
      <c r="Y89" s="1" t="s">
        <v>119</v>
      </c>
      <c r="AD89" s="1009" t="str">
        <f>IF(AA86="","",IF(AA86&gt;4.1,"",IF(AA86&lt;2.1,K90,K91)))</f>
        <v>標準</v>
      </c>
      <c r="AE89" s="1009"/>
      <c r="AZ89" s="1">
        <v>4</v>
      </c>
    </row>
    <row r="90" spans="10:52" ht="15.75" customHeight="1" x14ac:dyDescent="0.45">
      <c r="K90" s="1" t="s">
        <v>118</v>
      </c>
      <c r="O90" s="21" t="s">
        <v>118</v>
      </c>
      <c r="P90" s="21" t="s">
        <v>118</v>
      </c>
      <c r="Q90" s="1" t="s">
        <v>119</v>
      </c>
      <c r="R90" s="20" t="s">
        <v>119</v>
      </c>
      <c r="S90" s="1" t="s">
        <v>119</v>
      </c>
      <c r="T90" s="20"/>
      <c r="V90" s="20"/>
      <c r="X90" s="20"/>
      <c r="AD90" s="1009"/>
      <c r="AE90" s="1009"/>
      <c r="AZ90" s="1">
        <v>5</v>
      </c>
    </row>
    <row r="91" spans="10:52" ht="15.75" customHeight="1" x14ac:dyDescent="0.45">
      <c r="K91" s="1" t="s">
        <v>119</v>
      </c>
      <c r="O91" s="1" t="s">
        <v>119</v>
      </c>
      <c r="R91" s="20"/>
      <c r="T91" s="20"/>
      <c r="V91" s="20"/>
      <c r="X91" s="20"/>
      <c r="AD91" s="1009" t="str">
        <f>IF(AA86=1,K91,"")</f>
        <v>長納期</v>
      </c>
      <c r="AE91" s="1009"/>
      <c r="AZ91" s="1">
        <v>6</v>
      </c>
    </row>
    <row r="92" spans="10:52" ht="15.75" customHeight="1" x14ac:dyDescent="0.45">
      <c r="R92" s="20"/>
      <c r="T92" s="20"/>
      <c r="V92" s="20"/>
      <c r="X92" s="20"/>
      <c r="AD92" s="1009"/>
      <c r="AE92" s="1009"/>
      <c r="AZ92" s="1">
        <v>7</v>
      </c>
    </row>
    <row r="93" spans="10:52" ht="15.75" customHeight="1" x14ac:dyDescent="0.45"/>
    <row r="94" spans="10:52" ht="15.75" customHeight="1" x14ac:dyDescent="0.45"/>
    <row r="95" spans="10:52" ht="15.75" customHeight="1" x14ac:dyDescent="0.45">
      <c r="AB95" s="497" t="s">
        <v>92</v>
      </c>
      <c r="AC95" s="497"/>
    </row>
    <row r="96" spans="10:52" ht="15.75" customHeight="1" x14ac:dyDescent="0.45">
      <c r="J96" s="3" t="s">
        <v>216</v>
      </c>
      <c r="N96" s="1007"/>
      <c r="O96" s="1007"/>
      <c r="P96" s="1007"/>
      <c r="Q96" s="1007"/>
      <c r="R96" s="1007"/>
      <c r="S96" s="1007"/>
      <c r="T96" s="1007"/>
      <c r="U96" s="1007"/>
      <c r="V96" s="1007"/>
      <c r="W96" s="156"/>
      <c r="X96" s="156"/>
      <c r="Y96" s="156"/>
      <c r="Z96" s="156"/>
      <c r="AB96" s="540"/>
      <c r="AC96" s="540"/>
    </row>
    <row r="97" spans="9:37" ht="15.75" customHeight="1" thickBot="1" x14ac:dyDescent="0.5">
      <c r="N97" s="1008"/>
      <c r="O97" s="1008"/>
      <c r="P97" s="1008"/>
      <c r="Q97" s="1008"/>
      <c r="R97" s="1008"/>
      <c r="S97" s="1008"/>
      <c r="T97" s="1008"/>
      <c r="U97" s="1008"/>
      <c r="V97" s="1008"/>
      <c r="W97" s="156"/>
      <c r="X97" s="156"/>
      <c r="Y97" s="156"/>
      <c r="Z97" s="156"/>
      <c r="AB97" s="540"/>
      <c r="AC97" s="540"/>
    </row>
    <row r="98" spans="9:37" ht="15.75" customHeight="1" x14ac:dyDescent="0.45">
      <c r="K98" s="49" t="s">
        <v>152</v>
      </c>
      <c r="L98" s="50"/>
      <c r="M98" s="50"/>
      <c r="N98" s="50"/>
      <c r="O98" s="50"/>
      <c r="P98" s="999"/>
      <c r="Q98" s="1000"/>
      <c r="R98" s="1000"/>
      <c r="S98" s="1000"/>
      <c r="T98" s="1000"/>
      <c r="U98" s="1000"/>
      <c r="V98" s="1000"/>
      <c r="W98" s="1000"/>
      <c r="X98" s="1001"/>
    </row>
    <row r="99" spans="9:37" ht="15.75" customHeight="1" thickBot="1" x14ac:dyDescent="0.5">
      <c r="K99" s="61" t="s">
        <v>153</v>
      </c>
      <c r="L99" s="62"/>
      <c r="M99" s="62"/>
      <c r="N99" s="62"/>
      <c r="O99" s="62"/>
      <c r="P99" s="1002"/>
      <c r="Q99" s="1003"/>
      <c r="R99" s="1003"/>
      <c r="S99" s="1003"/>
      <c r="T99" s="1003"/>
      <c r="U99" s="1003"/>
      <c r="V99" s="1003"/>
      <c r="W99" s="1003"/>
      <c r="X99" s="1004"/>
    </row>
    <row r="100" spans="9:37" ht="15.75" customHeight="1" x14ac:dyDescent="0.45"/>
    <row r="101" spans="9:37" ht="15.75" hidden="1" customHeight="1" x14ac:dyDescent="0.45">
      <c r="I101" s="176"/>
      <c r="J101" s="176"/>
      <c r="K101" s="176"/>
      <c r="L101" s="176"/>
      <c r="M101" s="176"/>
      <c r="N101" s="176"/>
      <c r="O101" s="176"/>
      <c r="P101" s="176"/>
      <c r="Q101" s="176"/>
      <c r="R101" s="176"/>
      <c r="S101" s="176"/>
      <c r="T101" s="176"/>
      <c r="U101" s="176"/>
      <c r="V101" s="176"/>
      <c r="W101" s="176"/>
      <c r="X101" s="176"/>
      <c r="Y101" s="176"/>
      <c r="Z101" s="176"/>
      <c r="AA101" s="176"/>
      <c r="AB101" s="176"/>
      <c r="AC101" s="176"/>
      <c r="AD101" s="176"/>
      <c r="AE101" s="176"/>
      <c r="AF101" s="176"/>
      <c r="AG101" s="176"/>
      <c r="AH101" s="176"/>
      <c r="AI101" s="176"/>
      <c r="AJ101" s="176"/>
      <c r="AK101" s="176"/>
    </row>
    <row r="102" spans="9:37" ht="15.75" hidden="1" customHeight="1" thickBot="1" x14ac:dyDescent="0.5">
      <c r="I102" s="176"/>
      <c r="J102" s="176"/>
      <c r="K102" s="176"/>
      <c r="L102" s="176"/>
      <c r="M102" s="176"/>
      <c r="N102" s="176"/>
      <c r="O102" s="176"/>
      <c r="P102" s="176"/>
      <c r="Q102" s="176"/>
      <c r="R102" s="176"/>
      <c r="S102" s="176"/>
      <c r="T102" s="176"/>
      <c r="U102" s="176"/>
      <c r="V102" s="176"/>
      <c r="W102" s="176"/>
      <c r="X102" s="176"/>
      <c r="Y102" s="176"/>
      <c r="Z102" s="176"/>
      <c r="AA102" s="176"/>
      <c r="AB102" s="176"/>
      <c r="AC102" s="176"/>
      <c r="AD102" s="176"/>
      <c r="AE102" s="176"/>
      <c r="AF102" s="176"/>
      <c r="AG102" s="176"/>
      <c r="AH102" s="176"/>
      <c r="AI102" s="176"/>
      <c r="AJ102" s="176"/>
      <c r="AK102" s="176"/>
    </row>
    <row r="103" spans="9:37" ht="15.75" hidden="1" customHeight="1" x14ac:dyDescent="0.45">
      <c r="I103" s="176"/>
      <c r="J103" s="177" t="s">
        <v>333</v>
      </c>
      <c r="K103" s="178"/>
      <c r="L103" s="178"/>
      <c r="M103" s="178"/>
      <c r="N103" s="178"/>
      <c r="O103" s="178"/>
      <c r="P103" s="178"/>
      <c r="Q103" s="178"/>
      <c r="R103" s="178"/>
      <c r="S103" s="178"/>
      <c r="T103" s="178"/>
      <c r="U103" s="178"/>
      <c r="V103" s="178"/>
      <c r="W103" s="178"/>
      <c r="X103" s="178"/>
      <c r="Y103" s="178"/>
      <c r="Z103" s="178"/>
      <c r="AA103" s="179"/>
      <c r="AB103" s="1052" t="s">
        <v>92</v>
      </c>
      <c r="AC103" s="1052"/>
      <c r="AD103" s="176" t="s">
        <v>336</v>
      </c>
      <c r="AE103" s="176"/>
      <c r="AF103" s="176"/>
      <c r="AG103" s="176"/>
      <c r="AH103" s="176"/>
      <c r="AI103" s="176"/>
      <c r="AJ103" s="176"/>
      <c r="AK103" s="176"/>
    </row>
    <row r="104" spans="9:37" ht="15.75" hidden="1" customHeight="1" thickBot="1" x14ac:dyDescent="0.5">
      <c r="I104" s="176"/>
      <c r="J104" s="180"/>
      <c r="K104" s="181"/>
      <c r="L104" s="181"/>
      <c r="M104" s="181"/>
      <c r="N104" s="181"/>
      <c r="O104" s="181"/>
      <c r="P104" s="181"/>
      <c r="Q104" s="181"/>
      <c r="R104" s="181"/>
      <c r="S104" s="181"/>
      <c r="T104" s="181"/>
      <c r="U104" s="181"/>
      <c r="V104" s="181"/>
      <c r="W104" s="181"/>
      <c r="X104" s="181"/>
      <c r="Y104" s="181"/>
      <c r="Z104" s="181"/>
      <c r="AA104" s="182"/>
      <c r="AB104" s="1053"/>
      <c r="AC104" s="1054"/>
      <c r="AD104" s="176" t="s">
        <v>337</v>
      </c>
      <c r="AE104" s="176"/>
      <c r="AF104" s="176"/>
      <c r="AG104" s="176"/>
      <c r="AH104" s="176"/>
      <c r="AI104" s="176"/>
      <c r="AJ104" s="176"/>
      <c r="AK104" s="176"/>
    </row>
    <row r="105" spans="9:37" ht="15.75" hidden="1" customHeight="1" thickBot="1" x14ac:dyDescent="0.5">
      <c r="I105" s="176"/>
      <c r="J105" s="183"/>
      <c r="K105" s="1063" t="s">
        <v>332</v>
      </c>
      <c r="L105" s="1064"/>
      <c r="M105" s="1064"/>
      <c r="N105" s="1065" t="s">
        <v>324</v>
      </c>
      <c r="O105" s="1066"/>
      <c r="P105" s="184" t="s">
        <v>325</v>
      </c>
      <c r="Q105" s="185" t="s">
        <v>150</v>
      </c>
      <c r="R105" s="186"/>
      <c r="S105" s="186"/>
      <c r="T105" s="186"/>
      <c r="U105" s="186"/>
      <c r="V105" s="186"/>
      <c r="W105" s="186"/>
      <c r="X105" s="187"/>
      <c r="Y105" s="181"/>
      <c r="Z105" s="181"/>
      <c r="AA105" s="182"/>
      <c r="AB105" s="1053"/>
      <c r="AC105" s="1054"/>
      <c r="AD105" s="176"/>
      <c r="AE105" s="176"/>
      <c r="AF105" s="176"/>
      <c r="AG105" s="176"/>
      <c r="AH105" s="176"/>
      <c r="AI105" s="176"/>
      <c r="AJ105" s="176"/>
      <c r="AK105" s="176"/>
    </row>
    <row r="106" spans="9:37" ht="15.75" hidden="1" customHeight="1" x14ac:dyDescent="0.45">
      <c r="I106" s="176"/>
      <c r="J106" s="183"/>
      <c r="K106" s="1067" t="s">
        <v>335</v>
      </c>
      <c r="L106" s="1068"/>
      <c r="M106" s="1068"/>
      <c r="N106" s="1034" t="s">
        <v>328</v>
      </c>
      <c r="O106" s="1035"/>
      <c r="P106" s="188" t="s">
        <v>330</v>
      </c>
      <c r="Q106" s="1042" t="s">
        <v>454</v>
      </c>
      <c r="R106" s="1043"/>
      <c r="S106" s="1043"/>
      <c r="T106" s="1043"/>
      <c r="U106" s="1043"/>
      <c r="V106" s="1043"/>
      <c r="W106" s="1043"/>
      <c r="X106" s="1044"/>
      <c r="Y106" s="181"/>
      <c r="Z106" s="181"/>
      <c r="AA106" s="182"/>
      <c r="AB106" s="176"/>
      <c r="AC106" s="176"/>
      <c r="AD106" s="176"/>
      <c r="AE106" s="176"/>
      <c r="AF106" s="176"/>
      <c r="AG106" s="176"/>
      <c r="AH106" s="176"/>
      <c r="AI106" s="176"/>
      <c r="AJ106" s="176"/>
      <c r="AK106" s="176"/>
    </row>
    <row r="107" spans="9:37" ht="15.75" hidden="1" customHeight="1" x14ac:dyDescent="0.45">
      <c r="I107" s="176"/>
      <c r="J107" s="183"/>
      <c r="K107" s="1055"/>
      <c r="L107" s="1056"/>
      <c r="M107" s="1056"/>
      <c r="N107" s="1057"/>
      <c r="O107" s="1058"/>
      <c r="P107" s="189"/>
      <c r="Q107" s="1057"/>
      <c r="R107" s="1059"/>
      <c r="S107" s="1059"/>
      <c r="T107" s="1059"/>
      <c r="U107" s="1059"/>
      <c r="V107" s="1059"/>
      <c r="W107" s="1059"/>
      <c r="X107" s="1060"/>
      <c r="Y107" s="181"/>
      <c r="Z107" s="181"/>
      <c r="AA107" s="182"/>
      <c r="AB107" s="176"/>
      <c r="AC107" s="176"/>
      <c r="AD107" s="176"/>
      <c r="AE107" s="195" t="s">
        <v>517</v>
      </c>
      <c r="AF107" s="176"/>
      <c r="AG107" s="176"/>
      <c r="AH107" s="176"/>
      <c r="AI107" s="176"/>
      <c r="AJ107" s="176"/>
      <c r="AK107" s="176"/>
    </row>
    <row r="108" spans="9:37" ht="15.75" hidden="1" customHeight="1" x14ac:dyDescent="0.45">
      <c r="I108" s="176"/>
      <c r="J108" s="183"/>
      <c r="K108" s="1061"/>
      <c r="L108" s="1062"/>
      <c r="M108" s="1062"/>
      <c r="N108" s="1057"/>
      <c r="O108" s="1058"/>
      <c r="P108" s="190"/>
      <c r="Q108" s="1057"/>
      <c r="R108" s="1059"/>
      <c r="S108" s="1059"/>
      <c r="T108" s="1059"/>
      <c r="U108" s="1059"/>
      <c r="V108" s="1059"/>
      <c r="W108" s="1059"/>
      <c r="X108" s="1060"/>
      <c r="Y108" s="181"/>
      <c r="Z108" s="181"/>
      <c r="AA108" s="182"/>
      <c r="AB108" s="176"/>
      <c r="AC108" s="176"/>
      <c r="AD108" s="176"/>
      <c r="AE108" s="176"/>
      <c r="AF108" s="176"/>
      <c r="AG108" s="176"/>
      <c r="AH108" s="176"/>
      <c r="AI108" s="176"/>
      <c r="AJ108" s="176"/>
      <c r="AK108" s="176"/>
    </row>
    <row r="109" spans="9:37" ht="15.75" hidden="1" customHeight="1" x14ac:dyDescent="0.45">
      <c r="I109" s="176"/>
      <c r="J109" s="183"/>
      <c r="K109" s="1055"/>
      <c r="L109" s="1056"/>
      <c r="M109" s="1056"/>
      <c r="N109" s="1057"/>
      <c r="O109" s="1058"/>
      <c r="P109" s="189"/>
      <c r="Q109" s="1057"/>
      <c r="R109" s="1059"/>
      <c r="S109" s="1059"/>
      <c r="T109" s="1059"/>
      <c r="U109" s="1059"/>
      <c r="V109" s="1059"/>
      <c r="W109" s="1059"/>
      <c r="X109" s="1060"/>
      <c r="Y109" s="181"/>
      <c r="Z109" s="181"/>
      <c r="AA109" s="182"/>
      <c r="AB109" s="176"/>
      <c r="AC109" s="176"/>
      <c r="AD109" s="176"/>
      <c r="AE109" s="176"/>
      <c r="AF109" s="176"/>
      <c r="AG109" s="176"/>
      <c r="AH109" s="176"/>
      <c r="AI109" s="176"/>
      <c r="AJ109" s="176"/>
      <c r="AK109" s="176"/>
    </row>
    <row r="110" spans="9:37" ht="15.75" hidden="1" customHeight="1" x14ac:dyDescent="0.45">
      <c r="I110" s="176"/>
      <c r="J110" s="183"/>
      <c r="K110" s="1055"/>
      <c r="L110" s="1056"/>
      <c r="M110" s="1056"/>
      <c r="N110" s="1057"/>
      <c r="O110" s="1058"/>
      <c r="P110" s="189"/>
      <c r="Q110" s="1057"/>
      <c r="R110" s="1059"/>
      <c r="S110" s="1059"/>
      <c r="T110" s="1059"/>
      <c r="U110" s="1059"/>
      <c r="V110" s="1059"/>
      <c r="W110" s="1059"/>
      <c r="X110" s="1060"/>
      <c r="Y110" s="181"/>
      <c r="Z110" s="181"/>
      <c r="AA110" s="182"/>
      <c r="AB110" s="176"/>
      <c r="AC110" s="176"/>
      <c r="AD110" s="176"/>
      <c r="AE110" s="176"/>
      <c r="AF110" s="176"/>
      <c r="AG110" s="176"/>
      <c r="AH110" s="176"/>
      <c r="AI110" s="176"/>
      <c r="AJ110" s="176"/>
      <c r="AK110" s="176"/>
    </row>
    <row r="111" spans="9:37" ht="15.75" hidden="1" customHeight="1" thickBot="1" x14ac:dyDescent="0.5">
      <c r="I111" s="176"/>
      <c r="J111" s="183"/>
      <c r="K111" s="1046"/>
      <c r="L111" s="1047"/>
      <c r="M111" s="1047"/>
      <c r="N111" s="1048"/>
      <c r="O111" s="1049"/>
      <c r="P111" s="191"/>
      <c r="Q111" s="1048"/>
      <c r="R111" s="1050"/>
      <c r="S111" s="1050"/>
      <c r="T111" s="1050"/>
      <c r="U111" s="1050"/>
      <c r="V111" s="1050"/>
      <c r="W111" s="1050"/>
      <c r="X111" s="1051"/>
      <c r="Y111" s="181"/>
      <c r="Z111" s="181"/>
      <c r="AA111" s="182"/>
      <c r="AB111" s="176"/>
      <c r="AC111" s="176"/>
      <c r="AD111" s="176"/>
      <c r="AE111" s="176"/>
      <c r="AF111" s="176"/>
      <c r="AG111" s="176"/>
      <c r="AH111" s="176"/>
      <c r="AI111" s="176"/>
      <c r="AJ111" s="176"/>
      <c r="AK111" s="176"/>
    </row>
    <row r="112" spans="9:37" ht="15.75" hidden="1" customHeight="1" thickBot="1" x14ac:dyDescent="0.5">
      <c r="I112" s="176"/>
      <c r="J112" s="192"/>
      <c r="K112" s="193"/>
      <c r="L112" s="193"/>
      <c r="M112" s="193"/>
      <c r="N112" s="193"/>
      <c r="O112" s="193"/>
      <c r="P112" s="193"/>
      <c r="Q112" s="193"/>
      <c r="R112" s="193"/>
      <c r="S112" s="193"/>
      <c r="T112" s="193"/>
      <c r="U112" s="193"/>
      <c r="V112" s="193"/>
      <c r="W112" s="193"/>
      <c r="X112" s="193"/>
      <c r="Y112" s="193"/>
      <c r="Z112" s="193"/>
      <c r="AA112" s="194"/>
      <c r="AB112" s="176"/>
      <c r="AC112" s="176"/>
      <c r="AD112" s="176"/>
      <c r="AE112" s="176"/>
      <c r="AF112" s="176"/>
      <c r="AG112" s="176"/>
      <c r="AH112" s="176"/>
      <c r="AI112" s="176"/>
      <c r="AJ112" s="176"/>
      <c r="AK112" s="176"/>
    </row>
    <row r="113" spans="9:37" ht="15.75" hidden="1" customHeight="1" x14ac:dyDescent="0.45">
      <c r="I113" s="176"/>
      <c r="J113" s="176"/>
      <c r="K113" s="176"/>
      <c r="L113" s="176"/>
      <c r="M113" s="176"/>
      <c r="N113" s="176"/>
      <c r="O113" s="176"/>
      <c r="P113" s="176"/>
      <c r="Q113" s="176"/>
      <c r="R113" s="176"/>
      <c r="S113" s="176"/>
      <c r="T113" s="176"/>
      <c r="U113" s="176"/>
      <c r="V113" s="176"/>
      <c r="W113" s="176"/>
      <c r="X113" s="176"/>
      <c r="Y113" s="176"/>
      <c r="Z113" s="176"/>
      <c r="AA113" s="176"/>
      <c r="AB113" s="176"/>
      <c r="AC113" s="176"/>
      <c r="AD113" s="176"/>
      <c r="AE113" s="176"/>
      <c r="AF113" s="176"/>
      <c r="AG113" s="176"/>
      <c r="AH113" s="176"/>
      <c r="AI113" s="176"/>
      <c r="AJ113" s="176"/>
      <c r="AK113" s="176"/>
    </row>
    <row r="114" spans="9:37" ht="15.75" hidden="1" customHeight="1" x14ac:dyDescent="0.45"/>
    <row r="115" spans="9:37" ht="15.75" hidden="1" customHeight="1" x14ac:dyDescent="0.45"/>
    <row r="116" spans="9:37" ht="15.75" hidden="1" customHeight="1" x14ac:dyDescent="0.45"/>
    <row r="117" spans="9:37" ht="15.75" hidden="1" customHeight="1" x14ac:dyDescent="0.45"/>
    <row r="118" spans="9:37" ht="15.75" hidden="1" customHeight="1" x14ac:dyDescent="0.45"/>
    <row r="119" spans="9:37" ht="15.75" hidden="1" customHeight="1" x14ac:dyDescent="0.45"/>
    <row r="120" spans="9:37" ht="15.75" hidden="1" customHeight="1" x14ac:dyDescent="0.45"/>
    <row r="121" spans="9:37" ht="15.75" hidden="1" customHeight="1" x14ac:dyDescent="0.45"/>
    <row r="122" spans="9:37" ht="15.75" hidden="1" customHeight="1" x14ac:dyDescent="0.45"/>
    <row r="123" spans="9:37" ht="15.75" hidden="1" customHeight="1" x14ac:dyDescent="0.45"/>
    <row r="124" spans="9:37" ht="15.75" hidden="1" customHeight="1" x14ac:dyDescent="0.45"/>
    <row r="125" spans="9:37" ht="15.75" hidden="1" customHeight="1" x14ac:dyDescent="0.45"/>
    <row r="126" spans="9:37" ht="15.75" hidden="1" customHeight="1" x14ac:dyDescent="0.45"/>
    <row r="127" spans="9:37" ht="15.75" hidden="1" customHeight="1" x14ac:dyDescent="0.45"/>
    <row r="128" spans="9:37" ht="15.75" hidden="1" customHeight="1" x14ac:dyDescent="0.45"/>
    <row r="129" ht="15.75" hidden="1" customHeight="1" x14ac:dyDescent="0.45"/>
    <row r="130" ht="15.75" hidden="1" customHeight="1" x14ac:dyDescent="0.45"/>
    <row r="131" ht="15.75" hidden="1" customHeight="1" x14ac:dyDescent="0.45"/>
    <row r="132" ht="15.75" hidden="1" customHeight="1" x14ac:dyDescent="0.45"/>
    <row r="133" ht="15.75" hidden="1" customHeight="1" x14ac:dyDescent="0.45"/>
    <row r="134" ht="15.75" hidden="1" customHeight="1" x14ac:dyDescent="0.45"/>
    <row r="135" ht="15.75" hidden="1" customHeight="1" x14ac:dyDescent="0.45"/>
    <row r="136" ht="15.75" hidden="1" customHeight="1" x14ac:dyDescent="0.45"/>
    <row r="137" ht="15.75" hidden="1" customHeight="1" x14ac:dyDescent="0.45"/>
    <row r="138" ht="15.75" hidden="1" customHeight="1" x14ac:dyDescent="0.45"/>
    <row r="139" ht="15.75" hidden="1" customHeight="1" x14ac:dyDescent="0.45"/>
    <row r="140" ht="15.75" hidden="1" customHeight="1" x14ac:dyDescent="0.45"/>
    <row r="141" ht="15.75" hidden="1" customHeight="1" x14ac:dyDescent="0.45"/>
    <row r="142" ht="15.75" hidden="1" customHeight="1" x14ac:dyDescent="0.45"/>
    <row r="143" ht="15.75" hidden="1" customHeight="1" x14ac:dyDescent="0.45"/>
    <row r="144" ht="15.75" hidden="1" customHeight="1" x14ac:dyDescent="0.45"/>
    <row r="145" ht="15.75" hidden="1" customHeight="1" x14ac:dyDescent="0.45"/>
    <row r="146" ht="15.75" hidden="1" customHeight="1" x14ac:dyDescent="0.45"/>
    <row r="147" ht="15.75" hidden="1" customHeight="1" x14ac:dyDescent="0.45"/>
    <row r="148" ht="15.75" hidden="1" customHeight="1" x14ac:dyDescent="0.45"/>
    <row r="149" ht="15.75" hidden="1" customHeight="1" x14ac:dyDescent="0.45"/>
    <row r="150" ht="15.75" hidden="1" customHeight="1" x14ac:dyDescent="0.45"/>
    <row r="151" ht="15.75" hidden="1" customHeight="1" x14ac:dyDescent="0.45"/>
    <row r="152" ht="15.75" hidden="1" customHeight="1" x14ac:dyDescent="0.45"/>
    <row r="153" ht="15.75" hidden="1" customHeight="1" x14ac:dyDescent="0.45"/>
    <row r="154" ht="15.75" hidden="1" customHeight="1" x14ac:dyDescent="0.45"/>
    <row r="155" ht="15.75" hidden="1" customHeight="1" x14ac:dyDescent="0.45"/>
    <row r="156" ht="15.75" hidden="1" customHeight="1" x14ac:dyDescent="0.45"/>
    <row r="157" ht="15.75" hidden="1" customHeight="1" x14ac:dyDescent="0.45"/>
    <row r="158" ht="15.75" hidden="1" customHeight="1" x14ac:dyDescent="0.45"/>
    <row r="159" ht="15.75" hidden="1" customHeight="1" x14ac:dyDescent="0.45"/>
    <row r="160" ht="15.75" hidden="1" customHeight="1" x14ac:dyDescent="0.45"/>
    <row r="161" ht="15.75" hidden="1" customHeight="1" x14ac:dyDescent="0.45"/>
    <row r="162" ht="15.75" hidden="1" customHeight="1" x14ac:dyDescent="0.45"/>
    <row r="163" ht="15.75" hidden="1" customHeight="1" x14ac:dyDescent="0.45"/>
    <row r="164" ht="15.75" hidden="1" customHeight="1" x14ac:dyDescent="0.45"/>
    <row r="165" ht="15.75" hidden="1" customHeight="1" x14ac:dyDescent="0.45"/>
    <row r="166" ht="15.75" hidden="1" customHeight="1" x14ac:dyDescent="0.45"/>
    <row r="167" ht="15.75" hidden="1" customHeight="1" x14ac:dyDescent="0.45"/>
    <row r="168" ht="15.75" hidden="1" customHeight="1" x14ac:dyDescent="0.45"/>
    <row r="169" ht="15.75" hidden="1" customHeight="1" x14ac:dyDescent="0.45"/>
    <row r="170" ht="15.75" hidden="1" customHeight="1" x14ac:dyDescent="0.45"/>
    <row r="171" ht="15.75" hidden="1" customHeight="1" x14ac:dyDescent="0.45"/>
    <row r="172" ht="15.75" hidden="1" customHeight="1" x14ac:dyDescent="0.45"/>
    <row r="173" ht="15.75" hidden="1" customHeight="1" x14ac:dyDescent="0.45"/>
    <row r="174" ht="15.75" hidden="1" customHeight="1" x14ac:dyDescent="0.45"/>
    <row r="175" ht="15.75" hidden="1" customHeight="1" x14ac:dyDescent="0.45"/>
    <row r="176" ht="15.75" hidden="1" customHeight="1" x14ac:dyDescent="0.45"/>
    <row r="177" ht="15.75" hidden="1" customHeight="1" x14ac:dyDescent="0.45"/>
    <row r="178" ht="15.75" hidden="1" customHeight="1" x14ac:dyDescent="0.45"/>
    <row r="179" ht="15.75" hidden="1" customHeight="1" x14ac:dyDescent="0.45"/>
    <row r="180" ht="15.75" hidden="1" customHeight="1" x14ac:dyDescent="0.45"/>
    <row r="181" ht="15.75" hidden="1" customHeight="1" x14ac:dyDescent="0.45"/>
    <row r="182" ht="15.75" hidden="1" customHeight="1" x14ac:dyDescent="0.45"/>
    <row r="183" ht="15.75" hidden="1" customHeight="1" x14ac:dyDescent="0.45"/>
    <row r="184" ht="15.75" hidden="1" customHeight="1" x14ac:dyDescent="0.45"/>
    <row r="185" ht="15.75" hidden="1" customHeight="1" x14ac:dyDescent="0.45"/>
    <row r="186" ht="15.75" hidden="1" customHeight="1" x14ac:dyDescent="0.45"/>
    <row r="187" ht="15.75" hidden="1" customHeight="1" x14ac:dyDescent="0.45"/>
    <row r="188" ht="15.75" hidden="1" customHeight="1" x14ac:dyDescent="0.45"/>
    <row r="189" ht="15.75" hidden="1" customHeight="1" x14ac:dyDescent="0.45"/>
    <row r="190" ht="15.75" hidden="1" customHeight="1" x14ac:dyDescent="0.45"/>
    <row r="191" ht="15.75" hidden="1" customHeight="1" x14ac:dyDescent="0.45"/>
    <row r="192" ht="15.75" hidden="1" customHeight="1" x14ac:dyDescent="0.45"/>
    <row r="193" ht="15.75" hidden="1" customHeight="1" x14ac:dyDescent="0.45"/>
    <row r="194" ht="15.75" hidden="1" customHeight="1" x14ac:dyDescent="0.45"/>
    <row r="195" ht="15.75" hidden="1" customHeight="1" x14ac:dyDescent="0.45"/>
    <row r="196" ht="15.75" hidden="1" customHeight="1" x14ac:dyDescent="0.45"/>
    <row r="197" ht="15.75" hidden="1" customHeight="1" x14ac:dyDescent="0.45"/>
    <row r="198" ht="15.75" hidden="1" customHeight="1" x14ac:dyDescent="0.45"/>
    <row r="199" ht="15.75" hidden="1" customHeight="1" x14ac:dyDescent="0.45"/>
    <row r="200" ht="15.75" hidden="1" customHeight="1" x14ac:dyDescent="0.45"/>
    <row r="201" ht="15.75" hidden="1" customHeight="1" x14ac:dyDescent="0.45"/>
    <row r="202" ht="15.75" hidden="1" customHeight="1" x14ac:dyDescent="0.45"/>
    <row r="203" ht="15.75" hidden="1" customHeight="1" x14ac:dyDescent="0.45"/>
    <row r="204" ht="15.75" hidden="1" customHeight="1" x14ac:dyDescent="0.45"/>
    <row r="205" ht="15.75" hidden="1" customHeight="1" x14ac:dyDescent="0.45"/>
    <row r="206" ht="15.75" hidden="1" customHeight="1" x14ac:dyDescent="0.45"/>
    <row r="207" ht="15.75" hidden="1" customHeight="1" x14ac:dyDescent="0.45"/>
    <row r="208" ht="15.75" hidden="1" customHeight="1" x14ac:dyDescent="0.45"/>
    <row r="209" ht="15.75" hidden="1" customHeight="1" x14ac:dyDescent="0.45"/>
    <row r="210" ht="15.75" hidden="1" customHeight="1" x14ac:dyDescent="0.45"/>
    <row r="211" ht="15.75" hidden="1" customHeight="1" x14ac:dyDescent="0.45"/>
    <row r="212" ht="15.75" hidden="1" customHeight="1" x14ac:dyDescent="0.45"/>
    <row r="213" ht="15.75" hidden="1" customHeight="1" x14ac:dyDescent="0.45"/>
    <row r="214" ht="15.75" hidden="1" customHeight="1" x14ac:dyDescent="0.45"/>
    <row r="215" ht="15.75" hidden="1" customHeight="1" x14ac:dyDescent="0.45"/>
    <row r="216" ht="15.75" hidden="1" customHeight="1" x14ac:dyDescent="0.45"/>
    <row r="217" ht="15.75" hidden="1" customHeight="1" x14ac:dyDescent="0.45"/>
    <row r="218" ht="15.75" hidden="1" customHeight="1" x14ac:dyDescent="0.45"/>
    <row r="219" ht="15.75" hidden="1" customHeight="1" x14ac:dyDescent="0.45"/>
    <row r="220" ht="15.75" hidden="1" customHeight="1" x14ac:dyDescent="0.45"/>
    <row r="221" ht="15.75" hidden="1" customHeight="1" x14ac:dyDescent="0.45"/>
    <row r="222" ht="15.75" hidden="1" customHeight="1" x14ac:dyDescent="0.45"/>
    <row r="223" ht="15.75" hidden="1" customHeight="1" x14ac:dyDescent="0.45"/>
    <row r="224" ht="15.75" hidden="1" customHeight="1" x14ac:dyDescent="0.45"/>
    <row r="225" ht="15.75" hidden="1" customHeight="1" x14ac:dyDescent="0.45"/>
    <row r="226" ht="15.75" hidden="1" customHeight="1" x14ac:dyDescent="0.45"/>
    <row r="227" ht="15.75" hidden="1" customHeight="1" x14ac:dyDescent="0.45"/>
    <row r="228" ht="15.75" hidden="1" customHeight="1" x14ac:dyDescent="0.45"/>
    <row r="229" ht="15.75" hidden="1" customHeight="1" x14ac:dyDescent="0.45"/>
    <row r="230" ht="15.75" hidden="1" customHeight="1" x14ac:dyDescent="0.45"/>
    <row r="231" ht="15.75" hidden="1" customHeight="1" x14ac:dyDescent="0.45"/>
    <row r="232" ht="15.75" hidden="1" customHeight="1" x14ac:dyDescent="0.45"/>
    <row r="233" ht="15.75" hidden="1" customHeight="1" x14ac:dyDescent="0.45"/>
    <row r="234" ht="15.75" hidden="1" customHeight="1" x14ac:dyDescent="0.45"/>
    <row r="235" ht="15.75" hidden="1" customHeight="1" x14ac:dyDescent="0.45"/>
    <row r="236" ht="15.75" hidden="1" customHeight="1" x14ac:dyDescent="0.45"/>
    <row r="237" ht="15.75" hidden="1" customHeight="1" x14ac:dyDescent="0.45"/>
    <row r="238" ht="15.75" hidden="1" customHeight="1" x14ac:dyDescent="0.45"/>
    <row r="239" ht="15.75" hidden="1" customHeight="1" x14ac:dyDescent="0.45"/>
    <row r="240" ht="15.75" hidden="1" customHeight="1" x14ac:dyDescent="0.45"/>
    <row r="241" ht="15.75" hidden="1" customHeight="1" x14ac:dyDescent="0.45"/>
    <row r="242" ht="15.75" hidden="1" customHeight="1" x14ac:dyDescent="0.45"/>
    <row r="243" ht="15.75" hidden="1" customHeight="1" x14ac:dyDescent="0.45"/>
    <row r="244" ht="15.75" hidden="1" customHeight="1" x14ac:dyDescent="0.45"/>
    <row r="245" ht="15.75" hidden="1" customHeight="1" x14ac:dyDescent="0.45"/>
    <row r="246" ht="15.75" hidden="1" customHeight="1" x14ac:dyDescent="0.45"/>
    <row r="247" ht="15.75" hidden="1" customHeight="1" x14ac:dyDescent="0.45"/>
    <row r="248" ht="15.75" hidden="1" customHeight="1" x14ac:dyDescent="0.45"/>
    <row r="249" ht="15.75" hidden="1" customHeight="1" x14ac:dyDescent="0.45"/>
    <row r="250" ht="15.75" hidden="1" customHeight="1" x14ac:dyDescent="0.45"/>
    <row r="251" ht="15.75" hidden="1" customHeight="1" x14ac:dyDescent="0.45"/>
    <row r="252" ht="15.75" hidden="1" customHeight="1" x14ac:dyDescent="0.45"/>
    <row r="253" ht="15.75" hidden="1" customHeight="1" x14ac:dyDescent="0.45"/>
    <row r="254" ht="15.75" hidden="1" customHeight="1" x14ac:dyDescent="0.45"/>
    <row r="255" ht="15.75" hidden="1" customHeight="1" x14ac:dyDescent="0.45"/>
    <row r="256" ht="15.75" hidden="1" customHeight="1" x14ac:dyDescent="0.45"/>
    <row r="257" ht="15.75" hidden="1" customHeight="1" x14ac:dyDescent="0.45"/>
    <row r="258" ht="15.75" hidden="1" customHeight="1" x14ac:dyDescent="0.45"/>
    <row r="259" ht="15.75" hidden="1" customHeight="1" x14ac:dyDescent="0.45"/>
    <row r="260" ht="15.75" hidden="1" customHeight="1" x14ac:dyDescent="0.45"/>
    <row r="261" ht="15.75" hidden="1" customHeight="1" x14ac:dyDescent="0.45"/>
    <row r="262" ht="15.75" hidden="1" customHeight="1" x14ac:dyDescent="0.45"/>
    <row r="263" ht="15.75" hidden="1" customHeight="1" x14ac:dyDescent="0.45"/>
    <row r="264" ht="15.75" hidden="1" customHeight="1" x14ac:dyDescent="0.45"/>
    <row r="265" ht="15.75" hidden="1" customHeight="1" x14ac:dyDescent="0.45"/>
    <row r="266" ht="15.75" hidden="1" customHeight="1" x14ac:dyDescent="0.45"/>
    <row r="267" ht="15.75" hidden="1" customHeight="1" x14ac:dyDescent="0.45"/>
    <row r="268" ht="15.75" hidden="1" customHeight="1" x14ac:dyDescent="0.45"/>
    <row r="269" ht="15.75" hidden="1" customHeight="1" x14ac:dyDescent="0.45"/>
    <row r="270" ht="15.75" hidden="1" customHeight="1" x14ac:dyDescent="0.45"/>
    <row r="271" ht="15.75" hidden="1" customHeight="1" x14ac:dyDescent="0.45"/>
    <row r="272" ht="15.75" hidden="1" customHeight="1" x14ac:dyDescent="0.45"/>
    <row r="273" ht="15.75" hidden="1" customHeight="1" x14ac:dyDescent="0.45"/>
    <row r="274" ht="15.75" hidden="1" customHeight="1" x14ac:dyDescent="0.45"/>
    <row r="275" ht="15.75" hidden="1" customHeight="1" x14ac:dyDescent="0.45"/>
    <row r="276" ht="15.75" hidden="1" customHeight="1" x14ac:dyDescent="0.45"/>
    <row r="277" ht="15.75" hidden="1" customHeight="1" x14ac:dyDescent="0.45"/>
    <row r="278" ht="15.75" hidden="1" customHeight="1" x14ac:dyDescent="0.45"/>
    <row r="279" ht="15.75" hidden="1" customHeight="1" x14ac:dyDescent="0.45"/>
    <row r="280" ht="15.75" hidden="1" customHeight="1" x14ac:dyDescent="0.45"/>
    <row r="281" ht="15.75" hidden="1" customHeight="1" x14ac:dyDescent="0.45"/>
    <row r="282" ht="15.75" hidden="1" customHeight="1" x14ac:dyDescent="0.45"/>
    <row r="283" ht="15.75" hidden="1" customHeight="1" x14ac:dyDescent="0.45"/>
    <row r="284" ht="15.75" hidden="1" customHeight="1" x14ac:dyDescent="0.45"/>
    <row r="285" ht="15.75" hidden="1" customHeight="1" x14ac:dyDescent="0.45"/>
    <row r="286" ht="15.75" hidden="1" customHeight="1" x14ac:dyDescent="0.45"/>
    <row r="287" ht="15.75" hidden="1" customHeight="1" x14ac:dyDescent="0.45"/>
    <row r="288" ht="15.75" hidden="1" customHeight="1" x14ac:dyDescent="0.45"/>
    <row r="289" ht="15.75" hidden="1" customHeight="1" x14ac:dyDescent="0.45"/>
    <row r="290" ht="15.75" hidden="1" customHeight="1" x14ac:dyDescent="0.45"/>
    <row r="291" ht="15.75" hidden="1" customHeight="1" x14ac:dyDescent="0.45"/>
    <row r="292" ht="15.75" hidden="1" customHeight="1" x14ac:dyDescent="0.45"/>
    <row r="293" ht="15.75" hidden="1" customHeight="1" x14ac:dyDescent="0.45"/>
    <row r="294" ht="15.75" hidden="1" customHeight="1" x14ac:dyDescent="0.45"/>
    <row r="295" ht="15.75" hidden="1" customHeight="1" x14ac:dyDescent="0.45"/>
    <row r="296" ht="15.75" hidden="1" customHeight="1" x14ac:dyDescent="0.45"/>
    <row r="297" ht="15.75" hidden="1" customHeight="1" x14ac:dyDescent="0.45"/>
    <row r="298" ht="15.75" hidden="1" customHeight="1" x14ac:dyDescent="0.45"/>
    <row r="299" ht="15.75" hidden="1" customHeight="1" x14ac:dyDescent="0.45"/>
    <row r="300" ht="15.75" hidden="1" customHeight="1" x14ac:dyDescent="0.45"/>
    <row r="301" ht="15.75" hidden="1" customHeight="1" x14ac:dyDescent="0.45"/>
    <row r="302" ht="15.75" hidden="1" customHeight="1" x14ac:dyDescent="0.45"/>
    <row r="303" ht="15.75" hidden="1" customHeight="1" x14ac:dyDescent="0.45"/>
    <row r="304" ht="15.75" hidden="1" customHeight="1" x14ac:dyDescent="0.45"/>
    <row r="305" ht="15.75" hidden="1" customHeight="1" x14ac:dyDescent="0.45"/>
    <row r="306" ht="15.75" hidden="1" customHeight="1" x14ac:dyDescent="0.45"/>
    <row r="307" ht="15.75" hidden="1" customHeight="1" x14ac:dyDescent="0.45"/>
    <row r="308" ht="15.75" hidden="1" customHeight="1" x14ac:dyDescent="0.45"/>
    <row r="309" ht="15.75" hidden="1" customHeight="1" x14ac:dyDescent="0.45"/>
    <row r="310" ht="15.75" hidden="1" customHeight="1" x14ac:dyDescent="0.45"/>
    <row r="311" ht="15.75" hidden="1" customHeight="1" x14ac:dyDescent="0.45"/>
    <row r="312" ht="15.75" hidden="1" customHeight="1" x14ac:dyDescent="0.45"/>
    <row r="313" ht="15.75" hidden="1" customHeight="1" x14ac:dyDescent="0.45"/>
    <row r="314" ht="15.75" hidden="1" customHeight="1" x14ac:dyDescent="0.45"/>
    <row r="315" ht="15.75" hidden="1" customHeight="1" x14ac:dyDescent="0.45"/>
    <row r="316" ht="15.75" hidden="1" customHeight="1" x14ac:dyDescent="0.45"/>
    <row r="317" ht="15.75" hidden="1" customHeight="1" x14ac:dyDescent="0.45"/>
    <row r="318" ht="15.75" hidden="1" customHeight="1" x14ac:dyDescent="0.45"/>
    <row r="319" ht="15.75" hidden="1" customHeight="1" x14ac:dyDescent="0.45"/>
    <row r="320" ht="15.75" hidden="1" customHeight="1" x14ac:dyDescent="0.45"/>
    <row r="321" ht="15.75" hidden="1" customHeight="1" x14ac:dyDescent="0.45"/>
    <row r="322" ht="15.75" hidden="1" customHeight="1" x14ac:dyDescent="0.45"/>
    <row r="323" ht="15.75" hidden="1" customHeight="1" x14ac:dyDescent="0.45"/>
    <row r="324" ht="15.75" hidden="1" customHeight="1" x14ac:dyDescent="0.45"/>
    <row r="325" ht="15.75" hidden="1" customHeight="1" x14ac:dyDescent="0.45"/>
    <row r="326" ht="15.75" hidden="1" customHeight="1" x14ac:dyDescent="0.45"/>
    <row r="327" ht="15.75" hidden="1" customHeight="1" x14ac:dyDescent="0.45"/>
    <row r="328" ht="15.75" hidden="1" customHeight="1" x14ac:dyDescent="0.45"/>
    <row r="329" ht="15.75" hidden="1" customHeight="1" x14ac:dyDescent="0.45"/>
    <row r="330" ht="15.75" hidden="1" customHeight="1" x14ac:dyDescent="0.45"/>
    <row r="331" ht="15.75" hidden="1" customHeight="1" x14ac:dyDescent="0.45"/>
    <row r="332" ht="15.75" hidden="1" customHeight="1" x14ac:dyDescent="0.45"/>
    <row r="333" ht="15.75" hidden="1" customHeight="1" x14ac:dyDescent="0.45"/>
    <row r="334" ht="15.75" hidden="1" customHeight="1" x14ac:dyDescent="0.45"/>
    <row r="335" ht="15.75" hidden="1" customHeight="1" x14ac:dyDescent="0.45"/>
    <row r="336" ht="15.75" hidden="1" customHeight="1" x14ac:dyDescent="0.45"/>
    <row r="337" ht="15.75" hidden="1" customHeight="1" x14ac:dyDescent="0.45"/>
    <row r="338" ht="15.75" hidden="1" customHeight="1" x14ac:dyDescent="0.45"/>
    <row r="339" ht="15.75" hidden="1" customHeight="1" x14ac:dyDescent="0.45"/>
    <row r="340" ht="15.75" hidden="1" customHeight="1" x14ac:dyDescent="0.45"/>
    <row r="341" ht="15.75" hidden="1" customHeight="1" x14ac:dyDescent="0.45"/>
    <row r="342" ht="15.75" hidden="1" customHeight="1" x14ac:dyDescent="0.45"/>
    <row r="343" ht="15.75" hidden="1" customHeight="1" x14ac:dyDescent="0.45"/>
    <row r="344" ht="15.75" hidden="1" customHeight="1" x14ac:dyDescent="0.45"/>
    <row r="345" ht="15.75" hidden="1" customHeight="1" x14ac:dyDescent="0.45"/>
    <row r="346" ht="15.75" hidden="1" customHeight="1" x14ac:dyDescent="0.45"/>
    <row r="347" ht="15.75" hidden="1" customHeight="1" x14ac:dyDescent="0.45"/>
    <row r="348" ht="15.75" hidden="1" customHeight="1" x14ac:dyDescent="0.45"/>
    <row r="349" ht="15.75" hidden="1" customHeight="1" x14ac:dyDescent="0.45"/>
    <row r="350" ht="15.75" hidden="1" customHeight="1" x14ac:dyDescent="0.45"/>
    <row r="351" ht="15.75" hidden="1" customHeight="1" x14ac:dyDescent="0.45"/>
    <row r="352" ht="15.75" hidden="1" customHeight="1" x14ac:dyDescent="0.45"/>
    <row r="353" ht="15.75" hidden="1" customHeight="1" x14ac:dyDescent="0.45"/>
    <row r="354" ht="15.75" hidden="1" customHeight="1" x14ac:dyDescent="0.45"/>
    <row r="355" ht="15.75" hidden="1" customHeight="1" x14ac:dyDescent="0.45"/>
    <row r="356" ht="15.75" hidden="1" customHeight="1" x14ac:dyDescent="0.45"/>
    <row r="357" ht="15.75" hidden="1" customHeight="1" x14ac:dyDescent="0.45"/>
    <row r="358" ht="15.75" hidden="1" customHeight="1" x14ac:dyDescent="0.45"/>
    <row r="359" ht="15.75" hidden="1" customHeight="1" x14ac:dyDescent="0.45"/>
    <row r="360" ht="15.75" hidden="1" customHeight="1" x14ac:dyDescent="0.45"/>
    <row r="361" ht="15.75" hidden="1" customHeight="1" x14ac:dyDescent="0.45"/>
    <row r="362" ht="15.75" hidden="1" customHeight="1" x14ac:dyDescent="0.45"/>
    <row r="363" ht="15.75" hidden="1" customHeight="1" x14ac:dyDescent="0.45"/>
    <row r="364" ht="15.75" hidden="1" customHeight="1" x14ac:dyDescent="0.45"/>
    <row r="365" ht="15.75" hidden="1" customHeight="1" x14ac:dyDescent="0.45"/>
    <row r="366" ht="15.75" hidden="1" customHeight="1" x14ac:dyDescent="0.45"/>
    <row r="367" ht="15.75" hidden="1" customHeight="1" x14ac:dyDescent="0.45"/>
    <row r="368" ht="15.75" hidden="1" customHeight="1" x14ac:dyDescent="0.45"/>
    <row r="369" ht="15.75" hidden="1" customHeight="1" x14ac:dyDescent="0.45"/>
    <row r="370" ht="15.75" hidden="1" customHeight="1" x14ac:dyDescent="0.45"/>
    <row r="371" ht="15.75" hidden="1" customHeight="1" x14ac:dyDescent="0.45"/>
    <row r="372" ht="15.75" hidden="1" customHeight="1" x14ac:dyDescent="0.45"/>
    <row r="373" ht="15.75" hidden="1" customHeight="1" x14ac:dyDescent="0.45"/>
    <row r="374" ht="15.75" hidden="1" customHeight="1" x14ac:dyDescent="0.45"/>
    <row r="375" ht="15.75" hidden="1" customHeight="1" x14ac:dyDescent="0.45"/>
    <row r="376" ht="15.75" hidden="1" customHeight="1" x14ac:dyDescent="0.45"/>
    <row r="377" ht="15.75" hidden="1" customHeight="1" x14ac:dyDescent="0.45"/>
    <row r="378" ht="15.75" hidden="1" customHeight="1" x14ac:dyDescent="0.45"/>
    <row r="379" ht="15.75" hidden="1" customHeight="1" x14ac:dyDescent="0.45"/>
    <row r="380" ht="15.75" hidden="1" customHeight="1" x14ac:dyDescent="0.45"/>
    <row r="381" ht="15.75" hidden="1" customHeight="1" x14ac:dyDescent="0.45"/>
    <row r="382" ht="15.75" hidden="1" customHeight="1" x14ac:dyDescent="0.45"/>
    <row r="383" ht="15.75" hidden="1" customHeight="1" x14ac:dyDescent="0.45"/>
    <row r="384" ht="15.75" hidden="1" customHeight="1" x14ac:dyDescent="0.45"/>
    <row r="385" ht="15.75" hidden="1" customHeight="1" x14ac:dyDescent="0.45"/>
    <row r="386" ht="15.75" hidden="1" customHeight="1" x14ac:dyDescent="0.45"/>
    <row r="387" ht="15.75" hidden="1" customHeight="1" x14ac:dyDescent="0.45"/>
    <row r="388" ht="15.75" hidden="1" customHeight="1" x14ac:dyDescent="0.45"/>
    <row r="389" ht="15.75" hidden="1" customHeight="1" x14ac:dyDescent="0.45"/>
    <row r="390" ht="15.75" hidden="1" customHeight="1" x14ac:dyDescent="0.45"/>
    <row r="391" ht="15.75" hidden="1" customHeight="1" x14ac:dyDescent="0.45"/>
    <row r="392" ht="15.75" hidden="1" customHeight="1" x14ac:dyDescent="0.45"/>
    <row r="393" ht="15.75" hidden="1" customHeight="1" x14ac:dyDescent="0.45"/>
    <row r="394" ht="15.75" hidden="1" customHeight="1" x14ac:dyDescent="0.45"/>
    <row r="395" ht="15.75" hidden="1" customHeight="1" x14ac:dyDescent="0.45"/>
    <row r="396" ht="15.75" hidden="1" customHeight="1" x14ac:dyDescent="0.45"/>
    <row r="397" ht="15.75" hidden="1" customHeight="1" x14ac:dyDescent="0.45"/>
    <row r="398" ht="15.75" hidden="1" customHeight="1" x14ac:dyDescent="0.45"/>
    <row r="399" ht="15.75" hidden="1" customHeight="1" x14ac:dyDescent="0.45"/>
    <row r="400" ht="15.75" hidden="1" customHeight="1" x14ac:dyDescent="0.45"/>
    <row r="401" ht="15.75" hidden="1" customHeight="1" x14ac:dyDescent="0.45"/>
    <row r="402" ht="15.75" hidden="1" customHeight="1" x14ac:dyDescent="0.45"/>
    <row r="403" ht="15.75" hidden="1" customHeight="1" x14ac:dyDescent="0.45"/>
    <row r="404" ht="15.75" hidden="1" customHeight="1" x14ac:dyDescent="0.45"/>
    <row r="405" ht="15.75" hidden="1" customHeight="1" x14ac:dyDescent="0.45"/>
    <row r="406" ht="15.75" hidden="1" customHeight="1" x14ac:dyDescent="0.45"/>
    <row r="407" ht="15.75" hidden="1" customHeight="1" x14ac:dyDescent="0.45"/>
    <row r="408" ht="15.75" hidden="1" customHeight="1" x14ac:dyDescent="0.45"/>
    <row r="409" ht="15.75" hidden="1" customHeight="1" x14ac:dyDescent="0.45"/>
    <row r="410" ht="15.75" hidden="1" customHeight="1" x14ac:dyDescent="0.45"/>
    <row r="411" ht="15.75" hidden="1" customHeight="1" x14ac:dyDescent="0.45"/>
    <row r="412" ht="15.75" hidden="1" customHeight="1" x14ac:dyDescent="0.45"/>
    <row r="413" ht="15.75" hidden="1" customHeight="1" x14ac:dyDescent="0.45"/>
    <row r="414" ht="15.75" hidden="1" customHeight="1" x14ac:dyDescent="0.45"/>
    <row r="415" ht="15.75" hidden="1" customHeight="1" x14ac:dyDescent="0.45"/>
    <row r="416" ht="15.75" hidden="1" customHeight="1" x14ac:dyDescent="0.45"/>
    <row r="417" ht="15.75" hidden="1" customHeight="1" x14ac:dyDescent="0.45"/>
    <row r="418" ht="15.75" hidden="1" customHeight="1" x14ac:dyDescent="0.45"/>
    <row r="419" ht="15.75" hidden="1" customHeight="1" x14ac:dyDescent="0.45"/>
    <row r="420" ht="15.75" hidden="1" customHeight="1" x14ac:dyDescent="0.45"/>
    <row r="421" ht="15.75" hidden="1" customHeight="1" x14ac:dyDescent="0.45"/>
    <row r="422" ht="15.75" hidden="1" customHeight="1" x14ac:dyDescent="0.45"/>
    <row r="423" ht="15.75" hidden="1" customHeight="1" x14ac:dyDescent="0.45"/>
    <row r="424" ht="15.75" hidden="1" customHeight="1" x14ac:dyDescent="0.45"/>
    <row r="425" ht="15.75" hidden="1" customHeight="1" x14ac:dyDescent="0.45"/>
    <row r="426" ht="15.75" hidden="1" customHeight="1" x14ac:dyDescent="0.45"/>
    <row r="427" ht="15.75" hidden="1" customHeight="1" x14ac:dyDescent="0.45"/>
    <row r="428" ht="15.75" hidden="1" customHeight="1" x14ac:dyDescent="0.45"/>
    <row r="429" ht="15.75" hidden="1" customHeight="1" x14ac:dyDescent="0.45"/>
    <row r="430" ht="15.75" hidden="1" customHeight="1" x14ac:dyDescent="0.45"/>
    <row r="431" ht="15.75" hidden="1" customHeight="1" x14ac:dyDescent="0.45"/>
    <row r="432" ht="15.75" hidden="1" customHeight="1" x14ac:dyDescent="0.45"/>
    <row r="433" ht="15.75" hidden="1" customHeight="1" x14ac:dyDescent="0.45"/>
    <row r="434" ht="15.75" hidden="1" customHeight="1" x14ac:dyDescent="0.45"/>
    <row r="435" ht="15.75" hidden="1" customHeight="1" x14ac:dyDescent="0.45"/>
    <row r="436" ht="15.75" hidden="1" customHeight="1" x14ac:dyDescent="0.45"/>
    <row r="437" ht="15.75" hidden="1" customHeight="1" x14ac:dyDescent="0.45"/>
    <row r="438" ht="15.75" hidden="1" customHeight="1" x14ac:dyDescent="0.45"/>
    <row r="439" ht="15.75" hidden="1" customHeight="1" x14ac:dyDescent="0.45"/>
    <row r="440" ht="15.75" hidden="1" customHeight="1" x14ac:dyDescent="0.45"/>
    <row r="441" ht="15.75" hidden="1" customHeight="1" x14ac:dyDescent="0.45"/>
    <row r="442" ht="15.75" hidden="1" customHeight="1" x14ac:dyDescent="0.45"/>
    <row r="443" ht="15.75" hidden="1" customHeight="1" x14ac:dyDescent="0.45"/>
    <row r="444" ht="15.75" hidden="1" customHeight="1" x14ac:dyDescent="0.45"/>
    <row r="445" ht="15.75" hidden="1" customHeight="1" x14ac:dyDescent="0.45"/>
    <row r="446" ht="15.75" hidden="1" customHeight="1" x14ac:dyDescent="0.45"/>
    <row r="447" ht="15.75" hidden="1" customHeight="1" x14ac:dyDescent="0.45"/>
    <row r="448" ht="15.75" hidden="1" customHeight="1" x14ac:dyDescent="0.45"/>
    <row r="449" ht="15.75" hidden="1" customHeight="1" x14ac:dyDescent="0.45"/>
    <row r="450" ht="15.75" hidden="1" customHeight="1" x14ac:dyDescent="0.45"/>
    <row r="451" ht="15.75" hidden="1" customHeight="1" x14ac:dyDescent="0.45"/>
    <row r="452" ht="15.75" hidden="1" customHeight="1" x14ac:dyDescent="0.45"/>
    <row r="453" ht="15.75" hidden="1" customHeight="1" x14ac:dyDescent="0.45"/>
    <row r="454" ht="15.75" hidden="1" customHeight="1" x14ac:dyDescent="0.45"/>
    <row r="455" ht="15.75" hidden="1" customHeight="1" x14ac:dyDescent="0.45"/>
    <row r="456" ht="15.75" hidden="1" customHeight="1" x14ac:dyDescent="0.45"/>
    <row r="457" ht="15.75" hidden="1" customHeight="1" x14ac:dyDescent="0.45"/>
    <row r="458" ht="15.75" hidden="1" customHeight="1" x14ac:dyDescent="0.45"/>
    <row r="459" ht="15.75" hidden="1" customHeight="1" x14ac:dyDescent="0.45"/>
    <row r="460" ht="15.75" hidden="1" customHeight="1" x14ac:dyDescent="0.45"/>
    <row r="461" ht="15.75" hidden="1" customHeight="1" x14ac:dyDescent="0.45"/>
    <row r="462" ht="15.75" hidden="1" customHeight="1" x14ac:dyDescent="0.45"/>
    <row r="463" ht="15.75" hidden="1" customHeight="1" x14ac:dyDescent="0.45"/>
    <row r="464" ht="15.75" hidden="1" customHeight="1" x14ac:dyDescent="0.45"/>
    <row r="465" ht="15.75" hidden="1" customHeight="1" x14ac:dyDescent="0.45"/>
    <row r="466" ht="15.75" hidden="1" customHeight="1" x14ac:dyDescent="0.45"/>
    <row r="467" ht="15.75" hidden="1" customHeight="1" x14ac:dyDescent="0.45"/>
    <row r="468" ht="15.75" hidden="1" customHeight="1" x14ac:dyDescent="0.45"/>
    <row r="469" ht="15.75" hidden="1" customHeight="1" x14ac:dyDescent="0.45"/>
    <row r="470" ht="15.75" hidden="1" customHeight="1" x14ac:dyDescent="0.45"/>
    <row r="471" ht="15.75" hidden="1" customHeight="1" x14ac:dyDescent="0.45"/>
    <row r="472" ht="15.75" hidden="1" customHeight="1" x14ac:dyDescent="0.45"/>
    <row r="473" ht="15.75" hidden="1" customHeight="1" x14ac:dyDescent="0.45"/>
    <row r="474" ht="15.75" hidden="1" customHeight="1" x14ac:dyDescent="0.45"/>
    <row r="475" ht="15.75" hidden="1" customHeight="1" x14ac:dyDescent="0.45"/>
    <row r="476" ht="15.75" hidden="1" customHeight="1" x14ac:dyDescent="0.45"/>
    <row r="477" ht="15.75" hidden="1" customHeight="1" x14ac:dyDescent="0.45"/>
    <row r="478" ht="15.75" hidden="1" customHeight="1" x14ac:dyDescent="0.45"/>
    <row r="479" ht="15.75" hidden="1" customHeight="1" x14ac:dyDescent="0.45"/>
    <row r="480" ht="15.75" hidden="1" customHeight="1" x14ac:dyDescent="0.45"/>
    <row r="481" ht="15.75" hidden="1" customHeight="1" x14ac:dyDescent="0.45"/>
    <row r="482" ht="15.75" hidden="1" customHeight="1" x14ac:dyDescent="0.45"/>
    <row r="483" ht="15.75" hidden="1" customHeight="1" x14ac:dyDescent="0.45"/>
    <row r="484" ht="15.75" hidden="1" customHeight="1" x14ac:dyDescent="0.45"/>
    <row r="485" ht="15.75" hidden="1" customHeight="1" x14ac:dyDescent="0.45"/>
    <row r="486" ht="15.75" hidden="1" customHeight="1" x14ac:dyDescent="0.45"/>
    <row r="487" ht="15.75" hidden="1" customHeight="1" x14ac:dyDescent="0.45"/>
    <row r="488" ht="15.75" hidden="1" customHeight="1" x14ac:dyDescent="0.45"/>
    <row r="489" ht="15.75" hidden="1" customHeight="1" x14ac:dyDescent="0.45"/>
    <row r="490" ht="15.75" hidden="1" customHeight="1" x14ac:dyDescent="0.45"/>
    <row r="491" ht="15.75" hidden="1" customHeight="1" x14ac:dyDescent="0.45"/>
    <row r="492" ht="15.75" hidden="1" customHeight="1" x14ac:dyDescent="0.45"/>
    <row r="493" ht="15.75" hidden="1" customHeight="1" x14ac:dyDescent="0.45"/>
    <row r="494" ht="15.75" hidden="1" customHeight="1" x14ac:dyDescent="0.45"/>
    <row r="495" ht="15.75" hidden="1" customHeight="1" x14ac:dyDescent="0.45"/>
    <row r="496" ht="15.75" hidden="1" customHeight="1" x14ac:dyDescent="0.45"/>
    <row r="497" ht="15.75" hidden="1" customHeight="1" x14ac:dyDescent="0.45"/>
    <row r="498" ht="15.75" hidden="1" customHeight="1" x14ac:dyDescent="0.45"/>
    <row r="499" ht="15.75" hidden="1" customHeight="1" x14ac:dyDescent="0.45"/>
    <row r="500" ht="15.75" hidden="1" customHeight="1" x14ac:dyDescent="0.45"/>
    <row r="501" ht="15.75" hidden="1" customHeight="1" x14ac:dyDescent="0.45"/>
    <row r="502" ht="15.75" hidden="1" customHeight="1" x14ac:dyDescent="0.45"/>
    <row r="503" ht="15.75" hidden="1" customHeight="1" x14ac:dyDescent="0.45"/>
    <row r="504" ht="15.75" hidden="1" customHeight="1" x14ac:dyDescent="0.45"/>
    <row r="505" ht="15.75" hidden="1" customHeight="1" x14ac:dyDescent="0.45"/>
    <row r="506" ht="15.75" hidden="1" customHeight="1" x14ac:dyDescent="0.45"/>
    <row r="507" ht="15.75" hidden="1" customHeight="1" x14ac:dyDescent="0.45"/>
    <row r="508" ht="15.75" hidden="1" customHeight="1" x14ac:dyDescent="0.45"/>
    <row r="509" ht="15.75" hidden="1" customHeight="1" x14ac:dyDescent="0.45"/>
    <row r="510" ht="15.75" hidden="1" customHeight="1" x14ac:dyDescent="0.45"/>
    <row r="511" ht="15.75" hidden="1" customHeight="1" x14ac:dyDescent="0.45"/>
    <row r="512" ht="15.75" hidden="1" customHeight="1" x14ac:dyDescent="0.45"/>
    <row r="513" ht="15.75" hidden="1" customHeight="1" x14ac:dyDescent="0.45"/>
    <row r="514" ht="15.75" hidden="1" customHeight="1" x14ac:dyDescent="0.45"/>
    <row r="515" ht="15.75" hidden="1" customHeight="1" x14ac:dyDescent="0.45"/>
    <row r="516" ht="15.75" hidden="1" customHeight="1" x14ac:dyDescent="0.45"/>
    <row r="517" ht="15.75" hidden="1" customHeight="1" x14ac:dyDescent="0.45"/>
    <row r="518" ht="15.75" hidden="1" customHeight="1" x14ac:dyDescent="0.45"/>
    <row r="519" ht="15.75" hidden="1" customHeight="1" x14ac:dyDescent="0.45"/>
    <row r="520" ht="15.75" hidden="1" customHeight="1" x14ac:dyDescent="0.45"/>
    <row r="521" ht="15.75" hidden="1" customHeight="1" x14ac:dyDescent="0.45"/>
    <row r="522" ht="15.75" hidden="1" customHeight="1" x14ac:dyDescent="0.45"/>
    <row r="523" ht="15.75" hidden="1" customHeight="1" x14ac:dyDescent="0.45"/>
    <row r="524" ht="15.75" hidden="1" customHeight="1" x14ac:dyDescent="0.45"/>
    <row r="525" ht="15.75" hidden="1" customHeight="1" x14ac:dyDescent="0.45"/>
    <row r="526" ht="15.75" hidden="1" customHeight="1" x14ac:dyDescent="0.45"/>
    <row r="527" ht="15.75" hidden="1" customHeight="1" x14ac:dyDescent="0.45"/>
    <row r="528" ht="15.75" hidden="1" customHeight="1" x14ac:dyDescent="0.45"/>
    <row r="529" ht="15.75" hidden="1" customHeight="1" x14ac:dyDescent="0.45"/>
    <row r="530" ht="15.75" hidden="1" customHeight="1" x14ac:dyDescent="0.45"/>
    <row r="531" ht="15.75" hidden="1" customHeight="1" x14ac:dyDescent="0.45"/>
    <row r="532" ht="15.75" hidden="1" customHeight="1" x14ac:dyDescent="0.45"/>
    <row r="533" ht="15.75" hidden="1" customHeight="1" x14ac:dyDescent="0.45"/>
    <row r="534" ht="15.75" hidden="1" customHeight="1" x14ac:dyDescent="0.45"/>
    <row r="535" ht="15.75" hidden="1" customHeight="1" x14ac:dyDescent="0.45"/>
    <row r="536" ht="15.75" hidden="1" customHeight="1" x14ac:dyDescent="0.45"/>
    <row r="537" ht="15.75" hidden="1" customHeight="1" x14ac:dyDescent="0.45"/>
    <row r="538" ht="15.75" hidden="1" customHeight="1" x14ac:dyDescent="0.45"/>
    <row r="539" ht="15.75" hidden="1" customHeight="1" x14ac:dyDescent="0.45"/>
    <row r="540" ht="15.75" hidden="1" customHeight="1" x14ac:dyDescent="0.45"/>
    <row r="541" ht="15.75" hidden="1" customHeight="1" x14ac:dyDescent="0.45"/>
    <row r="542" ht="15.75" hidden="1" customHeight="1" x14ac:dyDescent="0.45"/>
    <row r="543" ht="15.75" hidden="1" customHeight="1" x14ac:dyDescent="0.45"/>
    <row r="544" ht="15.75" hidden="1" customHeight="1" x14ac:dyDescent="0.45"/>
    <row r="545" ht="15.75" hidden="1" customHeight="1" x14ac:dyDescent="0.45"/>
    <row r="546" ht="15.75" hidden="1" customHeight="1" x14ac:dyDescent="0.45"/>
    <row r="547" ht="15.75" hidden="1" customHeight="1" x14ac:dyDescent="0.45"/>
    <row r="548" ht="15.75" hidden="1" customHeight="1" x14ac:dyDescent="0.45"/>
    <row r="549" ht="15.75" hidden="1" customHeight="1" x14ac:dyDescent="0.45"/>
    <row r="550" ht="15.75" hidden="1" customHeight="1" x14ac:dyDescent="0.45"/>
    <row r="551" ht="15.75" hidden="1" customHeight="1" x14ac:dyDescent="0.45"/>
    <row r="552" ht="15.75" hidden="1" customHeight="1" x14ac:dyDescent="0.45"/>
    <row r="553" ht="15.75" hidden="1" customHeight="1" x14ac:dyDescent="0.45"/>
    <row r="554" ht="15.75" hidden="1" customHeight="1" x14ac:dyDescent="0.45"/>
    <row r="555" ht="15.75" hidden="1" customHeight="1" x14ac:dyDescent="0.45"/>
    <row r="556" ht="15.75" hidden="1" customHeight="1" x14ac:dyDescent="0.45"/>
    <row r="557" ht="15.75" hidden="1" customHeight="1" x14ac:dyDescent="0.45"/>
    <row r="558" ht="15.75" hidden="1" customHeight="1" x14ac:dyDescent="0.45"/>
    <row r="559" ht="15.75" hidden="1" customHeight="1" x14ac:dyDescent="0.45"/>
    <row r="560" ht="15.75" hidden="1" customHeight="1" x14ac:dyDescent="0.45"/>
    <row r="561" ht="15.75" hidden="1" customHeight="1" x14ac:dyDescent="0.45"/>
    <row r="562" ht="15.75" hidden="1" customHeight="1" x14ac:dyDescent="0.45"/>
    <row r="563" ht="15.75" hidden="1" customHeight="1" x14ac:dyDescent="0.45"/>
    <row r="564" ht="15.75" hidden="1" customHeight="1" x14ac:dyDescent="0.45"/>
    <row r="565" ht="15.75" hidden="1" customHeight="1" x14ac:dyDescent="0.45"/>
    <row r="566" ht="15.75" hidden="1" customHeight="1" x14ac:dyDescent="0.45"/>
    <row r="567" ht="15.75" hidden="1" customHeight="1" x14ac:dyDescent="0.45"/>
    <row r="568" ht="15.75" hidden="1" customHeight="1" x14ac:dyDescent="0.45"/>
    <row r="569" ht="15.75" hidden="1" customHeight="1" x14ac:dyDescent="0.45"/>
    <row r="570" ht="15.75" hidden="1" customHeight="1" x14ac:dyDescent="0.45"/>
    <row r="571" ht="15.75" hidden="1" customHeight="1" x14ac:dyDescent="0.45"/>
    <row r="572" ht="15.75" hidden="1" customHeight="1" x14ac:dyDescent="0.45"/>
    <row r="573" ht="15.75" hidden="1" customHeight="1" x14ac:dyDescent="0.45"/>
    <row r="574" ht="15.75" hidden="1" customHeight="1" x14ac:dyDescent="0.45"/>
    <row r="575" ht="15.75" hidden="1" customHeight="1" x14ac:dyDescent="0.45"/>
    <row r="576" ht="15.75" hidden="1" customHeight="1" x14ac:dyDescent="0.45"/>
    <row r="577" ht="15.75" hidden="1" customHeight="1" x14ac:dyDescent="0.45"/>
    <row r="578" ht="15.75" hidden="1" customHeight="1" x14ac:dyDescent="0.45"/>
    <row r="579" ht="15.75" hidden="1" customHeight="1" x14ac:dyDescent="0.45"/>
    <row r="580" ht="15.75" hidden="1" customHeight="1" x14ac:dyDescent="0.45"/>
    <row r="581" ht="15.75" hidden="1" customHeight="1" x14ac:dyDescent="0.45"/>
    <row r="582" ht="15.75" hidden="1" customHeight="1" x14ac:dyDescent="0.45"/>
    <row r="583" ht="15.75" hidden="1" customHeight="1" x14ac:dyDescent="0.45"/>
    <row r="584" ht="15.75" hidden="1" customHeight="1" x14ac:dyDescent="0.45"/>
    <row r="585" ht="15.75" hidden="1" customHeight="1" x14ac:dyDescent="0.45"/>
    <row r="586" ht="15.75" hidden="1" customHeight="1" x14ac:dyDescent="0.45"/>
    <row r="587" ht="15.75" hidden="1" customHeight="1" x14ac:dyDescent="0.45"/>
    <row r="588" ht="15.75" hidden="1" customHeight="1" x14ac:dyDescent="0.45"/>
    <row r="589" ht="15.75" hidden="1" customHeight="1" x14ac:dyDescent="0.45"/>
    <row r="590" ht="15.75" hidden="1" customHeight="1" x14ac:dyDescent="0.45"/>
    <row r="591" ht="15.75" hidden="1" customHeight="1" x14ac:dyDescent="0.45"/>
    <row r="592" ht="15.75" hidden="1" customHeight="1" x14ac:dyDescent="0.45"/>
    <row r="593" ht="15.75" hidden="1" customHeight="1" x14ac:dyDescent="0.45"/>
    <row r="594" ht="15.75" hidden="1" customHeight="1" x14ac:dyDescent="0.45"/>
    <row r="595" ht="15.75" hidden="1" customHeight="1" x14ac:dyDescent="0.45"/>
    <row r="596" ht="15.75" hidden="1" customHeight="1" x14ac:dyDescent="0.45"/>
    <row r="597" ht="15.75" hidden="1" customHeight="1" x14ac:dyDescent="0.45"/>
    <row r="598" ht="15.75" hidden="1" customHeight="1" x14ac:dyDescent="0.45"/>
    <row r="599" ht="15.75" hidden="1" customHeight="1" x14ac:dyDescent="0.45"/>
    <row r="600" ht="15.75" hidden="1" customHeight="1" x14ac:dyDescent="0.45"/>
    <row r="601" ht="15.75" hidden="1" customHeight="1" x14ac:dyDescent="0.45"/>
    <row r="602" ht="15.75" hidden="1" customHeight="1" x14ac:dyDescent="0.45"/>
    <row r="603" ht="15.75" hidden="1" customHeight="1" x14ac:dyDescent="0.45"/>
    <row r="604" ht="15.75" hidden="1" customHeight="1" x14ac:dyDescent="0.45"/>
    <row r="605" ht="15.75" hidden="1" customHeight="1" x14ac:dyDescent="0.45"/>
    <row r="606" ht="15.75" hidden="1" customHeight="1" x14ac:dyDescent="0.45"/>
    <row r="607" ht="15.75" hidden="1" customHeight="1" x14ac:dyDescent="0.45"/>
    <row r="608" ht="15.75" hidden="1" customHeight="1" x14ac:dyDescent="0.45"/>
    <row r="609" ht="15.75" hidden="1" customHeight="1" x14ac:dyDescent="0.45"/>
    <row r="610" ht="15.75" hidden="1" customHeight="1" x14ac:dyDescent="0.45"/>
    <row r="611" ht="15.75" hidden="1" customHeight="1" x14ac:dyDescent="0.45"/>
    <row r="612" ht="15.75" hidden="1" customHeight="1" x14ac:dyDescent="0.45"/>
    <row r="613" ht="15.75" hidden="1" customHeight="1" x14ac:dyDescent="0.45"/>
    <row r="614" ht="15.75" hidden="1" customHeight="1" x14ac:dyDescent="0.45"/>
    <row r="615" ht="15.75" hidden="1" customHeight="1" x14ac:dyDescent="0.45"/>
    <row r="616" ht="15.75" hidden="1" customHeight="1" x14ac:dyDescent="0.45"/>
    <row r="617" ht="15.75" hidden="1" customHeight="1" x14ac:dyDescent="0.45"/>
    <row r="618" ht="15.75" hidden="1" customHeight="1" x14ac:dyDescent="0.45"/>
    <row r="619" ht="15.75" hidden="1" customHeight="1" x14ac:dyDescent="0.45"/>
    <row r="620" ht="15.75" hidden="1" customHeight="1" x14ac:dyDescent="0.45"/>
    <row r="621" ht="15.75" hidden="1" customHeight="1" x14ac:dyDescent="0.45"/>
    <row r="622" ht="15.75" hidden="1" customHeight="1" x14ac:dyDescent="0.45"/>
    <row r="623" ht="15.75" hidden="1" customHeight="1" x14ac:dyDescent="0.45"/>
    <row r="624" ht="15.75" hidden="1" customHeight="1" x14ac:dyDescent="0.45"/>
    <row r="625" ht="15.75" hidden="1" customHeight="1" x14ac:dyDescent="0.45"/>
    <row r="626" ht="15.75" hidden="1" customHeight="1" x14ac:dyDescent="0.45"/>
    <row r="627" ht="15.75" hidden="1" customHeight="1" x14ac:dyDescent="0.45"/>
    <row r="628" ht="15.75" hidden="1" customHeight="1" x14ac:dyDescent="0.45"/>
    <row r="629" ht="15.75" hidden="1" customHeight="1" x14ac:dyDescent="0.45"/>
    <row r="630" ht="15.75" hidden="1" customHeight="1" x14ac:dyDescent="0.45"/>
    <row r="631" ht="15.75" hidden="1" customHeight="1" x14ac:dyDescent="0.45"/>
    <row r="632" ht="15.75" hidden="1" customHeight="1" x14ac:dyDescent="0.45"/>
    <row r="633" ht="15.75" hidden="1" customHeight="1" x14ac:dyDescent="0.45"/>
    <row r="634" ht="15.75" hidden="1" customHeight="1" x14ac:dyDescent="0.45"/>
    <row r="635" ht="15.75" hidden="1" customHeight="1" x14ac:dyDescent="0.45"/>
    <row r="636" ht="15.75" hidden="1" customHeight="1" x14ac:dyDescent="0.45"/>
    <row r="637" ht="15.75" hidden="1" customHeight="1" x14ac:dyDescent="0.45"/>
    <row r="638" ht="15.75" hidden="1" customHeight="1" x14ac:dyDescent="0.45"/>
    <row r="639" ht="15.75" hidden="1" customHeight="1" x14ac:dyDescent="0.45"/>
    <row r="640" ht="15.75" hidden="1" customHeight="1" x14ac:dyDescent="0.45"/>
    <row r="641" ht="15.75" hidden="1" customHeight="1" x14ac:dyDescent="0.45"/>
    <row r="642" ht="15.75" hidden="1" customHeight="1" x14ac:dyDescent="0.45"/>
    <row r="643" ht="15.75" hidden="1" customHeight="1" x14ac:dyDescent="0.45"/>
    <row r="644" ht="15.75" hidden="1" customHeight="1" x14ac:dyDescent="0.45"/>
    <row r="645" ht="15.75" hidden="1" customHeight="1" x14ac:dyDescent="0.45"/>
    <row r="646" ht="15.75" hidden="1" customHeight="1" x14ac:dyDescent="0.45"/>
    <row r="647" ht="15.75" hidden="1" customHeight="1" x14ac:dyDescent="0.45"/>
    <row r="648" ht="15.75" hidden="1" customHeight="1" x14ac:dyDescent="0.45"/>
    <row r="649" ht="15.75" hidden="1" customHeight="1" x14ac:dyDescent="0.45"/>
    <row r="650" ht="15.75" hidden="1" customHeight="1" x14ac:dyDescent="0.45"/>
    <row r="651" ht="15.75" hidden="1" customHeight="1" x14ac:dyDescent="0.45"/>
    <row r="652" ht="15.75" hidden="1" customHeight="1" x14ac:dyDescent="0.45"/>
    <row r="653" ht="15.75" hidden="1" customHeight="1" x14ac:dyDescent="0.45"/>
    <row r="654" ht="15.75" hidden="1" customHeight="1" x14ac:dyDescent="0.45"/>
    <row r="655" ht="15.75" hidden="1" customHeight="1" x14ac:dyDescent="0.45"/>
    <row r="656" ht="15.75" hidden="1" customHeight="1" x14ac:dyDescent="0.45"/>
    <row r="657" ht="15.75" hidden="1" customHeight="1" x14ac:dyDescent="0.45"/>
    <row r="658" ht="15.75" hidden="1" customHeight="1" x14ac:dyDescent="0.45"/>
    <row r="659" ht="15.75" hidden="1" customHeight="1" x14ac:dyDescent="0.45"/>
    <row r="660" ht="15.75" hidden="1" customHeight="1" x14ac:dyDescent="0.45"/>
    <row r="661" ht="15.75" hidden="1" customHeight="1" x14ac:dyDescent="0.45"/>
    <row r="662" ht="15.75" hidden="1" customHeight="1" x14ac:dyDescent="0.45"/>
    <row r="663" ht="15.75" hidden="1" customHeight="1" x14ac:dyDescent="0.45"/>
    <row r="664" ht="15.75" hidden="1" customHeight="1" x14ac:dyDescent="0.45"/>
    <row r="665" ht="15.75" hidden="1" customHeight="1" x14ac:dyDescent="0.45"/>
    <row r="666" ht="15.75" hidden="1" customHeight="1" x14ac:dyDescent="0.45"/>
    <row r="667" ht="15.75" hidden="1" customHeight="1" x14ac:dyDescent="0.45"/>
    <row r="668" ht="15.75" hidden="1" customHeight="1" x14ac:dyDescent="0.45"/>
    <row r="669" ht="15.75" hidden="1" customHeight="1" x14ac:dyDescent="0.45"/>
    <row r="670" ht="15.75" hidden="1" customHeight="1" x14ac:dyDescent="0.45"/>
    <row r="671" ht="15.75" hidden="1" customHeight="1" x14ac:dyDescent="0.45"/>
    <row r="672" ht="15.75" hidden="1" customHeight="1" x14ac:dyDescent="0.45"/>
    <row r="673" ht="15.75" hidden="1" customHeight="1" x14ac:dyDescent="0.45"/>
    <row r="674" ht="15.75" hidden="1" customHeight="1" x14ac:dyDescent="0.45"/>
    <row r="675" ht="15.75" hidden="1" customHeight="1" x14ac:dyDescent="0.45"/>
    <row r="676" ht="15.75" hidden="1" customHeight="1" x14ac:dyDescent="0.45"/>
    <row r="677" ht="15.75" hidden="1" customHeight="1" x14ac:dyDescent="0.45"/>
    <row r="678" ht="15.75" hidden="1" customHeight="1" x14ac:dyDescent="0.45"/>
    <row r="679" ht="15.75" hidden="1" customHeight="1" x14ac:dyDescent="0.45"/>
    <row r="680" ht="15.75" hidden="1" customHeight="1" x14ac:dyDescent="0.45"/>
    <row r="681" ht="15.75" hidden="1" customHeight="1" x14ac:dyDescent="0.45"/>
    <row r="682" ht="15.75" hidden="1" customHeight="1" x14ac:dyDescent="0.45"/>
    <row r="683" ht="15.75" hidden="1" customHeight="1" x14ac:dyDescent="0.45"/>
    <row r="684" ht="15.75" hidden="1" customHeight="1" x14ac:dyDescent="0.45"/>
    <row r="685" ht="15.75" hidden="1" customHeight="1" x14ac:dyDescent="0.45"/>
    <row r="686" ht="15.75" hidden="1" customHeight="1" x14ac:dyDescent="0.45"/>
    <row r="687" ht="15.75" hidden="1" customHeight="1" x14ac:dyDescent="0.45"/>
    <row r="688" ht="15.75" hidden="1" customHeight="1" x14ac:dyDescent="0.45"/>
    <row r="689" ht="15.75" hidden="1" customHeight="1" x14ac:dyDescent="0.45"/>
    <row r="690" ht="15.75" hidden="1" customHeight="1" x14ac:dyDescent="0.45"/>
    <row r="691" ht="15.75" hidden="1" customHeight="1" x14ac:dyDescent="0.45"/>
    <row r="692" ht="15.75" hidden="1" customHeight="1" x14ac:dyDescent="0.45"/>
    <row r="693" ht="15.75" hidden="1" customHeight="1" x14ac:dyDescent="0.45"/>
    <row r="694" ht="15.75" hidden="1" customHeight="1" x14ac:dyDescent="0.45"/>
    <row r="695" ht="15.75" hidden="1" customHeight="1" x14ac:dyDescent="0.45"/>
    <row r="696" ht="15.75" hidden="1" customHeight="1" x14ac:dyDescent="0.45"/>
    <row r="697" ht="15.75" hidden="1" customHeight="1" x14ac:dyDescent="0.45"/>
    <row r="698" ht="15.75" hidden="1" customHeight="1" x14ac:dyDescent="0.45"/>
    <row r="699" ht="15.75" hidden="1" customHeight="1" x14ac:dyDescent="0.45"/>
    <row r="700" ht="15.75" hidden="1" customHeight="1" x14ac:dyDescent="0.45"/>
    <row r="701" ht="15.75" hidden="1" customHeight="1" x14ac:dyDescent="0.45"/>
    <row r="702" ht="15.75" hidden="1" customHeight="1" x14ac:dyDescent="0.45"/>
    <row r="703" ht="15.75" hidden="1" customHeight="1" x14ac:dyDescent="0.45"/>
    <row r="704" ht="15.75" hidden="1" customHeight="1" x14ac:dyDescent="0.45"/>
    <row r="705" ht="15.75" hidden="1" customHeight="1" x14ac:dyDescent="0.45"/>
    <row r="706" ht="15.75" hidden="1" customHeight="1" x14ac:dyDescent="0.45"/>
    <row r="707" ht="15.75" hidden="1" customHeight="1" x14ac:dyDescent="0.45"/>
    <row r="708" ht="15.75" hidden="1" customHeight="1" x14ac:dyDescent="0.45"/>
    <row r="709" ht="15.75" hidden="1" customHeight="1" x14ac:dyDescent="0.45"/>
    <row r="710" ht="15.75" hidden="1" customHeight="1" x14ac:dyDescent="0.45"/>
    <row r="711" ht="15.75" hidden="1" customHeight="1" x14ac:dyDescent="0.45"/>
    <row r="712" ht="15.75" hidden="1" customHeight="1" x14ac:dyDescent="0.45"/>
    <row r="713" ht="15.75" hidden="1" customHeight="1" x14ac:dyDescent="0.45"/>
    <row r="714" ht="15.75" hidden="1" customHeight="1" x14ac:dyDescent="0.45"/>
    <row r="715" ht="15.75" hidden="1" customHeight="1" x14ac:dyDescent="0.45"/>
    <row r="716" ht="15.75" hidden="1" customHeight="1" x14ac:dyDescent="0.45"/>
    <row r="717" ht="15.75" hidden="1" customHeight="1" x14ac:dyDescent="0.45"/>
    <row r="718" ht="15.75" hidden="1" customHeight="1" x14ac:dyDescent="0.45"/>
    <row r="719" ht="15.75" hidden="1" customHeight="1" x14ac:dyDescent="0.45"/>
    <row r="720" ht="15.75" hidden="1" customHeight="1" x14ac:dyDescent="0.45"/>
    <row r="721" ht="15.75" hidden="1" customHeight="1" x14ac:dyDescent="0.45"/>
    <row r="722" ht="15.75" hidden="1" customHeight="1" x14ac:dyDescent="0.45"/>
    <row r="723" ht="15.75" hidden="1" customHeight="1" x14ac:dyDescent="0.45"/>
    <row r="724" ht="15.75" hidden="1" customHeight="1" x14ac:dyDescent="0.45"/>
    <row r="725" ht="15.75" hidden="1" customHeight="1" x14ac:dyDescent="0.45"/>
    <row r="726" ht="15.75" hidden="1" customHeight="1" x14ac:dyDescent="0.45"/>
    <row r="727" ht="15.75" hidden="1" customHeight="1" x14ac:dyDescent="0.45"/>
    <row r="728" ht="15.75" hidden="1" customHeight="1" x14ac:dyDescent="0.45"/>
    <row r="729" ht="15.75" hidden="1" customHeight="1" x14ac:dyDescent="0.45"/>
    <row r="730" ht="15.75" hidden="1" customHeight="1" x14ac:dyDescent="0.45"/>
    <row r="731" ht="15.75" hidden="1" customHeight="1" x14ac:dyDescent="0.45"/>
    <row r="732" ht="15.75" hidden="1" customHeight="1" x14ac:dyDescent="0.45"/>
    <row r="733" ht="15.75" hidden="1" customHeight="1" x14ac:dyDescent="0.45"/>
    <row r="734" ht="15.75" hidden="1" customHeight="1" x14ac:dyDescent="0.45"/>
    <row r="735" ht="15.75" hidden="1" customHeight="1" x14ac:dyDescent="0.45"/>
    <row r="736" ht="15.75" hidden="1" customHeight="1" x14ac:dyDescent="0.45"/>
    <row r="737" ht="15.75" hidden="1" customHeight="1" x14ac:dyDescent="0.45"/>
    <row r="738" ht="15.75" hidden="1" customHeight="1" x14ac:dyDescent="0.45"/>
    <row r="739" ht="15.75" hidden="1" customHeight="1" x14ac:dyDescent="0.45"/>
    <row r="740" ht="15.75" hidden="1" customHeight="1" x14ac:dyDescent="0.45"/>
    <row r="741" ht="15.75" hidden="1" customHeight="1" x14ac:dyDescent="0.45"/>
    <row r="742" ht="15.75" hidden="1" customHeight="1" x14ac:dyDescent="0.45"/>
    <row r="743" ht="15.75" hidden="1" customHeight="1" x14ac:dyDescent="0.45"/>
    <row r="744" ht="15.75" hidden="1" customHeight="1" x14ac:dyDescent="0.45"/>
    <row r="745" ht="15.75" hidden="1" customHeight="1" x14ac:dyDescent="0.45"/>
    <row r="746" ht="15.75" hidden="1" customHeight="1" x14ac:dyDescent="0.45"/>
    <row r="747" ht="15.75" hidden="1" customHeight="1" x14ac:dyDescent="0.45"/>
    <row r="748" ht="15.75" hidden="1" customHeight="1" x14ac:dyDescent="0.45"/>
    <row r="749" ht="15.75" hidden="1" customHeight="1" x14ac:dyDescent="0.45"/>
    <row r="750" ht="15.75" hidden="1" customHeight="1" x14ac:dyDescent="0.45"/>
    <row r="751" ht="15.75" hidden="1" customHeight="1" x14ac:dyDescent="0.45"/>
    <row r="752" ht="15.75" hidden="1" customHeight="1" x14ac:dyDescent="0.45"/>
    <row r="753" ht="15.75" hidden="1" customHeight="1" x14ac:dyDescent="0.45"/>
    <row r="754" ht="15.75" hidden="1" customHeight="1" x14ac:dyDescent="0.45"/>
    <row r="755" ht="15.75" hidden="1" customHeight="1" x14ac:dyDescent="0.45"/>
    <row r="756" ht="15.75" hidden="1" customHeight="1" x14ac:dyDescent="0.45"/>
    <row r="757" ht="15.75" hidden="1" customHeight="1" x14ac:dyDescent="0.45"/>
    <row r="758" ht="15.75" hidden="1" customHeight="1" x14ac:dyDescent="0.45"/>
    <row r="759" ht="15.75" hidden="1" customHeight="1" x14ac:dyDescent="0.45"/>
    <row r="760" ht="15.75" hidden="1" customHeight="1" x14ac:dyDescent="0.45"/>
    <row r="761" ht="15.75" hidden="1" customHeight="1" x14ac:dyDescent="0.45"/>
    <row r="762" ht="15.75" hidden="1" customHeight="1" x14ac:dyDescent="0.45"/>
    <row r="763" ht="15.75" hidden="1" customHeight="1" x14ac:dyDescent="0.45"/>
    <row r="764" ht="15.75" hidden="1" customHeight="1" x14ac:dyDescent="0.45"/>
    <row r="765" ht="15.75" hidden="1" customHeight="1" x14ac:dyDescent="0.45"/>
    <row r="766" ht="15.75" hidden="1" customHeight="1" x14ac:dyDescent="0.45"/>
    <row r="767" ht="15.75" hidden="1" customHeight="1" x14ac:dyDescent="0.45"/>
    <row r="768" ht="15.75" hidden="1" customHeight="1" x14ac:dyDescent="0.45"/>
    <row r="769" ht="15.75" hidden="1" customHeight="1" x14ac:dyDescent="0.45"/>
    <row r="770" ht="15.75" hidden="1" customHeight="1" x14ac:dyDescent="0.45"/>
    <row r="771" ht="15.75" hidden="1" customHeight="1" x14ac:dyDescent="0.45"/>
    <row r="772" ht="15.75" hidden="1" customHeight="1" x14ac:dyDescent="0.45"/>
    <row r="773" ht="15.75" hidden="1" customHeight="1" x14ac:dyDescent="0.45"/>
    <row r="774" ht="15.75" hidden="1" customHeight="1" x14ac:dyDescent="0.45"/>
    <row r="775" ht="15.75" hidden="1" customHeight="1" x14ac:dyDescent="0.45"/>
    <row r="776" ht="15.75" hidden="1" customHeight="1" x14ac:dyDescent="0.45"/>
    <row r="777" ht="15.75" hidden="1" customHeight="1" x14ac:dyDescent="0.45"/>
    <row r="778" ht="15.75" hidden="1" customHeight="1" x14ac:dyDescent="0.45"/>
    <row r="779" ht="15.75" hidden="1" customHeight="1" x14ac:dyDescent="0.45"/>
    <row r="780" ht="15.75" hidden="1" customHeight="1" x14ac:dyDescent="0.45"/>
    <row r="781" ht="15.75" hidden="1" customHeight="1" x14ac:dyDescent="0.45"/>
    <row r="782" ht="15.75" hidden="1" customHeight="1" x14ac:dyDescent="0.45"/>
    <row r="783" ht="15.75" hidden="1" customHeight="1" x14ac:dyDescent="0.45"/>
    <row r="784" ht="15.75" hidden="1" customHeight="1" x14ac:dyDescent="0.45"/>
    <row r="785" ht="15.75" hidden="1" customHeight="1" x14ac:dyDescent="0.45"/>
    <row r="786" ht="15.75" hidden="1" customHeight="1" x14ac:dyDescent="0.45"/>
    <row r="787" ht="15.75" hidden="1" customHeight="1" x14ac:dyDescent="0.45"/>
    <row r="788" ht="15.75" hidden="1" customHeight="1" x14ac:dyDescent="0.45"/>
    <row r="789" ht="15.75" hidden="1" customHeight="1" x14ac:dyDescent="0.45"/>
    <row r="790" ht="15.75" hidden="1" customHeight="1" x14ac:dyDescent="0.45"/>
    <row r="791" ht="15.75" hidden="1" customHeight="1" x14ac:dyDescent="0.45"/>
    <row r="792" ht="15.75" hidden="1" customHeight="1" x14ac:dyDescent="0.45"/>
    <row r="793" ht="15.75" hidden="1" customHeight="1" x14ac:dyDescent="0.45"/>
    <row r="794" ht="15.75" hidden="1" customHeight="1" x14ac:dyDescent="0.45"/>
    <row r="795" ht="15.75" hidden="1" customHeight="1" x14ac:dyDescent="0.45"/>
    <row r="796" ht="15.75" hidden="1" customHeight="1" x14ac:dyDescent="0.45"/>
    <row r="797" ht="15.75" hidden="1" customHeight="1" x14ac:dyDescent="0.45"/>
    <row r="798" ht="15.75" hidden="1" customHeight="1" x14ac:dyDescent="0.45"/>
    <row r="799" ht="15.75" hidden="1" customHeight="1" x14ac:dyDescent="0.45"/>
    <row r="800" ht="15.75" hidden="1" customHeight="1" x14ac:dyDescent="0.45"/>
    <row r="801" ht="15.75" hidden="1" customHeight="1" x14ac:dyDescent="0.45"/>
    <row r="802" ht="15.75" hidden="1" customHeight="1" x14ac:dyDescent="0.45"/>
    <row r="803" ht="15.75" hidden="1" customHeight="1" x14ac:dyDescent="0.45"/>
    <row r="804" ht="15.75" hidden="1" customHeight="1" x14ac:dyDescent="0.45"/>
    <row r="805" ht="15.75" hidden="1" customHeight="1" x14ac:dyDescent="0.45"/>
    <row r="806" ht="15.75" hidden="1" customHeight="1" x14ac:dyDescent="0.45"/>
    <row r="807" ht="15.75" hidden="1" customHeight="1" x14ac:dyDescent="0.45"/>
    <row r="808" ht="15.75" hidden="1" customHeight="1" x14ac:dyDescent="0.45"/>
    <row r="809" ht="15.75" hidden="1" customHeight="1" x14ac:dyDescent="0.45"/>
    <row r="810" ht="15.75" hidden="1" customHeight="1" x14ac:dyDescent="0.45"/>
    <row r="811" ht="15.75" hidden="1" customHeight="1" x14ac:dyDescent="0.45"/>
    <row r="812" ht="15.75" hidden="1" customHeight="1" x14ac:dyDescent="0.45"/>
    <row r="813" ht="15.75" hidden="1" customHeight="1" x14ac:dyDescent="0.45"/>
    <row r="814" ht="15.75" hidden="1" customHeight="1" x14ac:dyDescent="0.45"/>
    <row r="815" ht="15.75" hidden="1" customHeight="1" x14ac:dyDescent="0.45"/>
    <row r="816" ht="15.75" hidden="1" customHeight="1" x14ac:dyDescent="0.45"/>
    <row r="817" ht="15.75" hidden="1" customHeight="1" x14ac:dyDescent="0.45"/>
    <row r="818" ht="15.75" hidden="1" customHeight="1" x14ac:dyDescent="0.45"/>
    <row r="819" ht="15.75" hidden="1" customHeight="1" x14ac:dyDescent="0.45"/>
    <row r="820" ht="15.75" hidden="1" customHeight="1" x14ac:dyDescent="0.45"/>
    <row r="821" ht="15.75" hidden="1" customHeight="1" x14ac:dyDescent="0.45"/>
    <row r="822" ht="15.75" hidden="1" customHeight="1" x14ac:dyDescent="0.45"/>
    <row r="823" ht="15.75" hidden="1" customHeight="1" x14ac:dyDescent="0.45"/>
    <row r="824" ht="15.75" hidden="1" customHeight="1" x14ac:dyDescent="0.45"/>
    <row r="825" ht="15.75" hidden="1" customHeight="1" x14ac:dyDescent="0.45"/>
    <row r="826" ht="15.75" hidden="1" customHeight="1" x14ac:dyDescent="0.45"/>
    <row r="827" ht="15.75" hidden="1" customHeight="1" x14ac:dyDescent="0.45"/>
    <row r="828" ht="15.75" hidden="1" customHeight="1" x14ac:dyDescent="0.45"/>
    <row r="829" ht="15.75" hidden="1" customHeight="1" x14ac:dyDescent="0.45"/>
    <row r="830" ht="15.75" hidden="1" customHeight="1" x14ac:dyDescent="0.45"/>
    <row r="831" ht="15.75" hidden="1" customHeight="1" x14ac:dyDescent="0.45"/>
    <row r="832" ht="15.75" hidden="1" customHeight="1" x14ac:dyDescent="0.45"/>
    <row r="833" ht="15.75" hidden="1" customHeight="1" x14ac:dyDescent="0.45"/>
    <row r="834" ht="15.75" hidden="1" customHeight="1" x14ac:dyDescent="0.45"/>
    <row r="835" ht="15.75" hidden="1" customHeight="1" x14ac:dyDescent="0.45"/>
    <row r="836" ht="15.75" hidden="1" customHeight="1" x14ac:dyDescent="0.45"/>
    <row r="837" ht="15.75" hidden="1" customHeight="1" x14ac:dyDescent="0.45"/>
    <row r="838" ht="15.75" hidden="1" customHeight="1" x14ac:dyDescent="0.45"/>
    <row r="839" ht="15.75" hidden="1" customHeight="1" x14ac:dyDescent="0.45"/>
    <row r="840" ht="15.75" hidden="1" customHeight="1" x14ac:dyDescent="0.45"/>
    <row r="841" ht="15.75" hidden="1" customHeight="1" x14ac:dyDescent="0.45"/>
    <row r="842" ht="15.75" hidden="1" customHeight="1" x14ac:dyDescent="0.45"/>
    <row r="843" ht="15.75" hidden="1" customHeight="1" x14ac:dyDescent="0.45"/>
    <row r="844" ht="15.75" hidden="1" customHeight="1" x14ac:dyDescent="0.45"/>
    <row r="845" ht="15.75" hidden="1" customHeight="1" x14ac:dyDescent="0.45"/>
    <row r="846" ht="15.75" hidden="1" customHeight="1" x14ac:dyDescent="0.45"/>
    <row r="847" ht="15.75" hidden="1" customHeight="1" x14ac:dyDescent="0.45"/>
    <row r="848" ht="15.75" hidden="1" customHeight="1" x14ac:dyDescent="0.45"/>
    <row r="849" ht="15.75" hidden="1" customHeight="1" x14ac:dyDescent="0.45"/>
    <row r="850" ht="15.75" hidden="1" customHeight="1" x14ac:dyDescent="0.45"/>
    <row r="851" ht="15.75" hidden="1" customHeight="1" x14ac:dyDescent="0.45"/>
    <row r="852" ht="15.75" hidden="1" customHeight="1" x14ac:dyDescent="0.45"/>
    <row r="853" ht="15.75" hidden="1" customHeight="1" x14ac:dyDescent="0.45"/>
    <row r="854" ht="15.75" hidden="1" customHeight="1" x14ac:dyDescent="0.45"/>
    <row r="855" ht="15.75" hidden="1" customHeight="1" x14ac:dyDescent="0.45"/>
    <row r="856" ht="15.75" hidden="1" customHeight="1" x14ac:dyDescent="0.45"/>
    <row r="857" ht="15.75" hidden="1" customHeight="1" x14ac:dyDescent="0.45"/>
    <row r="858" ht="15.75" hidden="1" customHeight="1" x14ac:dyDescent="0.45"/>
    <row r="859" ht="15.75" hidden="1" customHeight="1" x14ac:dyDescent="0.45"/>
    <row r="860" ht="15.75" hidden="1" customHeight="1" x14ac:dyDescent="0.45"/>
    <row r="861" ht="15.75" hidden="1" customHeight="1" x14ac:dyDescent="0.45"/>
    <row r="862" ht="15.75" hidden="1" customHeight="1" x14ac:dyDescent="0.45"/>
    <row r="863" ht="15.75" hidden="1" customHeight="1" x14ac:dyDescent="0.45"/>
    <row r="864" ht="15.75" hidden="1" customHeight="1" x14ac:dyDescent="0.45"/>
    <row r="865" ht="15.75" hidden="1" customHeight="1" x14ac:dyDescent="0.45"/>
    <row r="866" ht="15.75" hidden="1" customHeight="1" x14ac:dyDescent="0.45"/>
    <row r="867" ht="15.75" hidden="1" customHeight="1" x14ac:dyDescent="0.45"/>
    <row r="868" ht="15.75" hidden="1" customHeight="1" x14ac:dyDescent="0.45"/>
    <row r="869" ht="15.75" hidden="1" customHeight="1" x14ac:dyDescent="0.45"/>
    <row r="870" ht="15.75" hidden="1" customHeight="1" x14ac:dyDescent="0.45"/>
    <row r="871" ht="15.75" hidden="1" customHeight="1" x14ac:dyDescent="0.45"/>
    <row r="872" ht="15.75" hidden="1" customHeight="1" x14ac:dyDescent="0.45"/>
    <row r="873" ht="15.75" hidden="1" customHeight="1" x14ac:dyDescent="0.45"/>
    <row r="874" ht="15.75" hidden="1" customHeight="1" x14ac:dyDescent="0.45"/>
    <row r="875" ht="15.75" hidden="1" customHeight="1" x14ac:dyDescent="0.45"/>
    <row r="876" ht="15.75" hidden="1" customHeight="1" x14ac:dyDescent="0.45"/>
    <row r="877" ht="15.75" hidden="1" customHeight="1" x14ac:dyDescent="0.45"/>
    <row r="878" ht="15.75" hidden="1" customHeight="1" x14ac:dyDescent="0.45"/>
    <row r="879" ht="15.75" hidden="1" customHeight="1" x14ac:dyDescent="0.45"/>
    <row r="880" ht="15.75" hidden="1" customHeight="1" x14ac:dyDescent="0.45"/>
    <row r="881" ht="15.75" hidden="1" customHeight="1" x14ac:dyDescent="0.45"/>
    <row r="882" ht="15.75" hidden="1" customHeight="1" x14ac:dyDescent="0.45"/>
    <row r="883" ht="15.75" hidden="1" customHeight="1" x14ac:dyDescent="0.45"/>
    <row r="884" ht="15.75" hidden="1" customHeight="1" x14ac:dyDescent="0.45"/>
    <row r="885" ht="15.75" hidden="1" customHeight="1" x14ac:dyDescent="0.45"/>
    <row r="886" ht="15.75" hidden="1" customHeight="1" x14ac:dyDescent="0.45"/>
    <row r="887" ht="15.75" hidden="1" customHeight="1" x14ac:dyDescent="0.45"/>
    <row r="888" ht="15.75" hidden="1" customHeight="1" x14ac:dyDescent="0.45"/>
    <row r="889" ht="15.75" hidden="1" customHeight="1" x14ac:dyDescent="0.45"/>
    <row r="890" ht="15.75" hidden="1" customHeight="1" x14ac:dyDescent="0.45"/>
    <row r="891" ht="15.75" hidden="1" customHeight="1" x14ac:dyDescent="0.45"/>
    <row r="892" ht="15.75" hidden="1" customHeight="1" x14ac:dyDescent="0.45"/>
    <row r="893" ht="15.75" hidden="1" customHeight="1" x14ac:dyDescent="0.45"/>
    <row r="894" ht="15.75" hidden="1" customHeight="1" x14ac:dyDescent="0.45"/>
    <row r="895" ht="15.75" hidden="1" customHeight="1" x14ac:dyDescent="0.45"/>
    <row r="896" ht="15.75" hidden="1" customHeight="1" x14ac:dyDescent="0.45"/>
    <row r="897" ht="15.75" hidden="1" customHeight="1" x14ac:dyDescent="0.45"/>
    <row r="898" ht="15.75" hidden="1" customHeight="1" x14ac:dyDescent="0.45"/>
    <row r="899" ht="15.75" hidden="1" customHeight="1" x14ac:dyDescent="0.45"/>
    <row r="900" ht="15.75" hidden="1" customHeight="1" x14ac:dyDescent="0.45"/>
    <row r="901" ht="15.75" hidden="1" customHeight="1" x14ac:dyDescent="0.45"/>
    <row r="902" ht="15.75" hidden="1" customHeight="1" x14ac:dyDescent="0.45"/>
    <row r="903" ht="15.75" hidden="1" customHeight="1" x14ac:dyDescent="0.45"/>
    <row r="904" ht="15.75" hidden="1" customHeight="1" x14ac:dyDescent="0.45"/>
    <row r="905" ht="15.75" hidden="1" customHeight="1" x14ac:dyDescent="0.45"/>
    <row r="906" ht="15.75" hidden="1" customHeight="1" x14ac:dyDescent="0.45"/>
    <row r="907" ht="15.75" hidden="1" customHeight="1" x14ac:dyDescent="0.45"/>
    <row r="908" ht="15.75" hidden="1" customHeight="1" x14ac:dyDescent="0.45"/>
    <row r="909" ht="15.75" hidden="1" customHeight="1" x14ac:dyDescent="0.45"/>
    <row r="910" ht="15.75" hidden="1" customHeight="1" x14ac:dyDescent="0.45"/>
    <row r="911" ht="15.75" hidden="1" customHeight="1" x14ac:dyDescent="0.45"/>
    <row r="912" ht="15.75" hidden="1" customHeight="1" x14ac:dyDescent="0.45"/>
    <row r="913" ht="15.75" hidden="1" customHeight="1" x14ac:dyDescent="0.45"/>
    <row r="914" ht="15.75" hidden="1" customHeight="1" x14ac:dyDescent="0.45"/>
    <row r="915" ht="15.75" hidden="1" customHeight="1" x14ac:dyDescent="0.45"/>
    <row r="916" ht="15.75" hidden="1" customHeight="1" x14ac:dyDescent="0.45"/>
    <row r="917" ht="15.75" hidden="1" customHeight="1" x14ac:dyDescent="0.45"/>
    <row r="918" ht="15.75" hidden="1" customHeight="1" x14ac:dyDescent="0.45"/>
    <row r="919" ht="15.75" hidden="1" customHeight="1" x14ac:dyDescent="0.45"/>
    <row r="920" ht="15.75" hidden="1" customHeight="1" x14ac:dyDescent="0.45"/>
    <row r="921" ht="15.75" hidden="1" customHeight="1" x14ac:dyDescent="0.45"/>
    <row r="922" ht="15.75" hidden="1" customHeight="1" x14ac:dyDescent="0.45"/>
    <row r="923" ht="15.75" hidden="1" customHeight="1" x14ac:dyDescent="0.45"/>
    <row r="924" ht="15.75" hidden="1" customHeight="1" x14ac:dyDescent="0.45"/>
    <row r="925" ht="15.75" hidden="1" customHeight="1" x14ac:dyDescent="0.45"/>
    <row r="926" ht="15.75" hidden="1" customHeight="1" x14ac:dyDescent="0.45"/>
    <row r="927" ht="15.75" hidden="1" customHeight="1" x14ac:dyDescent="0.45"/>
    <row r="928" ht="15.75" hidden="1" customHeight="1" x14ac:dyDescent="0.45"/>
    <row r="929" ht="15.75" hidden="1" customHeight="1" x14ac:dyDescent="0.45"/>
    <row r="930" ht="15.75" hidden="1" customHeight="1" x14ac:dyDescent="0.45"/>
    <row r="931" ht="15.75" hidden="1" customHeight="1" x14ac:dyDescent="0.45"/>
    <row r="932" ht="15.75" hidden="1" customHeight="1" x14ac:dyDescent="0.45"/>
    <row r="933" ht="15.75" hidden="1" customHeight="1" x14ac:dyDescent="0.45"/>
    <row r="934" ht="15.75" hidden="1" customHeight="1" x14ac:dyDescent="0.45"/>
    <row r="935" ht="15.75" hidden="1" customHeight="1" x14ac:dyDescent="0.45"/>
    <row r="936" ht="15.75" hidden="1" customHeight="1" x14ac:dyDescent="0.45"/>
    <row r="937" ht="15.75" hidden="1" customHeight="1" x14ac:dyDescent="0.45"/>
    <row r="938" ht="15.75" hidden="1" customHeight="1" x14ac:dyDescent="0.45"/>
    <row r="939" ht="15.75" hidden="1" customHeight="1" x14ac:dyDescent="0.45"/>
    <row r="940" ht="15.75" hidden="1" customHeight="1" x14ac:dyDescent="0.45"/>
    <row r="941" ht="15.75" hidden="1" customHeight="1" x14ac:dyDescent="0.45"/>
    <row r="942" ht="15.75" hidden="1" customHeight="1" x14ac:dyDescent="0.45"/>
    <row r="943" ht="15.75" hidden="1" customHeight="1" x14ac:dyDescent="0.45"/>
    <row r="944" ht="15.75" hidden="1" customHeight="1" x14ac:dyDescent="0.45"/>
    <row r="945" ht="15.75" hidden="1" customHeight="1" x14ac:dyDescent="0.45"/>
    <row r="946" ht="15.75" hidden="1" customHeight="1" x14ac:dyDescent="0.45"/>
    <row r="947" ht="15.75" hidden="1" customHeight="1" x14ac:dyDescent="0.45"/>
    <row r="948" ht="15.75" hidden="1" customHeight="1" x14ac:dyDescent="0.45"/>
    <row r="949" ht="15.75" hidden="1" customHeight="1" x14ac:dyDescent="0.45"/>
    <row r="950" ht="15.75" hidden="1" customHeight="1" x14ac:dyDescent="0.45"/>
    <row r="951" ht="15.75" hidden="1" customHeight="1" x14ac:dyDescent="0.45"/>
    <row r="952" ht="15.75" hidden="1" customHeight="1" x14ac:dyDescent="0.45"/>
    <row r="953" ht="15.75" hidden="1" customHeight="1" x14ac:dyDescent="0.45"/>
    <row r="954" ht="15.75" hidden="1" customHeight="1" x14ac:dyDescent="0.45"/>
    <row r="955" ht="15.75" hidden="1" customHeight="1" x14ac:dyDescent="0.45"/>
    <row r="956" ht="15.75" hidden="1" customHeight="1" x14ac:dyDescent="0.45"/>
    <row r="957" ht="15.75" hidden="1" customHeight="1" x14ac:dyDescent="0.45"/>
    <row r="958" ht="15.75" hidden="1" customHeight="1" x14ac:dyDescent="0.45"/>
    <row r="959" ht="15.75" hidden="1" customHeight="1" x14ac:dyDescent="0.45"/>
    <row r="960" ht="15.75" hidden="1" customHeight="1" x14ac:dyDescent="0.45"/>
    <row r="961" ht="15.75" hidden="1" customHeight="1" x14ac:dyDescent="0.45"/>
    <row r="962" ht="15.75" hidden="1" customHeight="1" x14ac:dyDescent="0.45"/>
    <row r="963" ht="15.75" hidden="1" customHeight="1" x14ac:dyDescent="0.45"/>
    <row r="964" ht="15.75" hidden="1" customHeight="1" x14ac:dyDescent="0.45"/>
    <row r="965" ht="15.75" hidden="1" customHeight="1" x14ac:dyDescent="0.45"/>
    <row r="966" ht="15.75" hidden="1" customHeight="1" x14ac:dyDescent="0.45"/>
    <row r="967" ht="15.75" hidden="1" customHeight="1" x14ac:dyDescent="0.45"/>
    <row r="968" ht="15.75" hidden="1" customHeight="1" x14ac:dyDescent="0.45"/>
    <row r="969" ht="15.75" hidden="1" customHeight="1" x14ac:dyDescent="0.45"/>
    <row r="970" ht="15.75" hidden="1" customHeight="1" x14ac:dyDescent="0.45"/>
    <row r="971" ht="15.75" hidden="1" customHeight="1" x14ac:dyDescent="0.45"/>
    <row r="972" ht="15.75" hidden="1" customHeight="1" x14ac:dyDescent="0.45"/>
    <row r="973" ht="15.75" hidden="1" customHeight="1" x14ac:dyDescent="0.45"/>
    <row r="974" ht="15.75" hidden="1" customHeight="1" x14ac:dyDescent="0.45"/>
    <row r="975" ht="15.75" hidden="1" customHeight="1" x14ac:dyDescent="0.45"/>
    <row r="976" ht="15.75" hidden="1" customHeight="1" x14ac:dyDescent="0.45"/>
    <row r="977" ht="15.75" hidden="1" customHeight="1" x14ac:dyDescent="0.45"/>
    <row r="978" ht="15.75" hidden="1" customHeight="1" x14ac:dyDescent="0.45"/>
    <row r="979" ht="15.75" hidden="1" customHeight="1" x14ac:dyDescent="0.45"/>
    <row r="980" ht="15.75" hidden="1" customHeight="1" x14ac:dyDescent="0.45"/>
    <row r="981" ht="15.75" hidden="1" customHeight="1" x14ac:dyDescent="0.45"/>
    <row r="982" ht="15.75" hidden="1" customHeight="1" x14ac:dyDescent="0.45"/>
    <row r="983" ht="15.75" hidden="1" customHeight="1" x14ac:dyDescent="0.45"/>
    <row r="984" ht="15.75" hidden="1" customHeight="1" x14ac:dyDescent="0.45"/>
    <row r="985" ht="15.75" hidden="1" customHeight="1" x14ac:dyDescent="0.45"/>
    <row r="986" ht="15.75" hidden="1" customHeight="1" x14ac:dyDescent="0.45"/>
    <row r="987" ht="15.75" hidden="1" customHeight="1" x14ac:dyDescent="0.45"/>
    <row r="988" ht="15.75" hidden="1" customHeight="1" x14ac:dyDescent="0.45"/>
    <row r="989" ht="15.75" hidden="1" customHeight="1" x14ac:dyDescent="0.45"/>
    <row r="990" ht="15.75" hidden="1" customHeight="1" x14ac:dyDescent="0.45"/>
    <row r="991" ht="15.75" hidden="1" customHeight="1" x14ac:dyDescent="0.45"/>
    <row r="992" ht="15.75" hidden="1" customHeight="1" x14ac:dyDescent="0.45"/>
    <row r="993" ht="15.75" hidden="1" customHeight="1" x14ac:dyDescent="0.45"/>
    <row r="994" ht="15.75" hidden="1" customHeight="1" x14ac:dyDescent="0.45"/>
    <row r="995" ht="15.75" hidden="1" customHeight="1" x14ac:dyDescent="0.45"/>
    <row r="996" ht="15.75" hidden="1" customHeight="1" x14ac:dyDescent="0.45"/>
    <row r="997" ht="15.75" hidden="1" customHeight="1" x14ac:dyDescent="0.45"/>
    <row r="998" ht="15.75" hidden="1" customHeight="1" x14ac:dyDescent="0.45"/>
    <row r="999" ht="15.75" hidden="1" customHeight="1" x14ac:dyDescent="0.45"/>
    <row r="1000" ht="15.75" hidden="1" customHeight="1" x14ac:dyDescent="0.45"/>
    <row r="1001" ht="15.75" hidden="1" customHeight="1" x14ac:dyDescent="0.45"/>
    <row r="1002" ht="15.75" hidden="1" customHeight="1" x14ac:dyDescent="0.45"/>
    <row r="1003" ht="15.75" hidden="1" customHeight="1" x14ac:dyDescent="0.45"/>
    <row r="1004" ht="15.75" hidden="1" customHeight="1" x14ac:dyDescent="0.45"/>
    <row r="1005" ht="15.75" hidden="1" customHeight="1" x14ac:dyDescent="0.45"/>
    <row r="1006" ht="15.75" hidden="1" customHeight="1" x14ac:dyDescent="0.45"/>
    <row r="1007" ht="15.75" hidden="1" customHeight="1" x14ac:dyDescent="0.45"/>
    <row r="1008" ht="15.75" hidden="1" customHeight="1" x14ac:dyDescent="0.45"/>
    <row r="1009" ht="15.75" hidden="1" customHeight="1" x14ac:dyDescent="0.45"/>
    <row r="1010" ht="15.75" hidden="1" customHeight="1" x14ac:dyDescent="0.45"/>
    <row r="1011" ht="15.75" hidden="1" customHeight="1" x14ac:dyDescent="0.45"/>
    <row r="1012" ht="15.75" hidden="1" customHeight="1" x14ac:dyDescent="0.45"/>
    <row r="1013" ht="15.75" hidden="1" customHeight="1" x14ac:dyDescent="0.45"/>
    <row r="1014" ht="15.75" hidden="1" customHeight="1" x14ac:dyDescent="0.45"/>
    <row r="1015" ht="15.75" hidden="1" customHeight="1" x14ac:dyDescent="0.45"/>
    <row r="1016" ht="15.75" hidden="1" customHeight="1" x14ac:dyDescent="0.45"/>
    <row r="1017" ht="15.75" hidden="1" customHeight="1" x14ac:dyDescent="0.45"/>
    <row r="1018" ht="15.75" hidden="1" customHeight="1" x14ac:dyDescent="0.45"/>
    <row r="1019" ht="15.75" hidden="1" customHeight="1" x14ac:dyDescent="0.45"/>
    <row r="1020" ht="15.75" hidden="1" customHeight="1" x14ac:dyDescent="0.45"/>
    <row r="1021" ht="15.75" hidden="1" customHeight="1" x14ac:dyDescent="0.45"/>
    <row r="1022" ht="15.75" hidden="1" customHeight="1" x14ac:dyDescent="0.45"/>
    <row r="1023" ht="15.75" hidden="1" customHeight="1" x14ac:dyDescent="0.45"/>
    <row r="1024" ht="15.75" hidden="1" customHeight="1" x14ac:dyDescent="0.45"/>
    <row r="1025" ht="15.75" hidden="1" customHeight="1" x14ac:dyDescent="0.45"/>
    <row r="1026" ht="15.75" hidden="1" customHeight="1" x14ac:dyDescent="0.45"/>
    <row r="1027" ht="15.75" hidden="1" customHeight="1" x14ac:dyDescent="0.45"/>
    <row r="1028" ht="15.75" hidden="1" customHeight="1" x14ac:dyDescent="0.45"/>
    <row r="1029" ht="15.75" hidden="1" customHeight="1" x14ac:dyDescent="0.45"/>
    <row r="1030" ht="15.75" hidden="1" customHeight="1" x14ac:dyDescent="0.45"/>
    <row r="1031" ht="15.75" hidden="1" customHeight="1" x14ac:dyDescent="0.45"/>
    <row r="1032" ht="15.75" hidden="1" customHeight="1" x14ac:dyDescent="0.45"/>
    <row r="1033" ht="15.75" hidden="1" customHeight="1" x14ac:dyDescent="0.45"/>
    <row r="1034" ht="15.75" hidden="1" customHeight="1" x14ac:dyDescent="0.45"/>
    <row r="1035" ht="15.75" hidden="1" customHeight="1" x14ac:dyDescent="0.45"/>
    <row r="1036" ht="15.75" hidden="1" customHeight="1" x14ac:dyDescent="0.45"/>
    <row r="1037" ht="15.75" hidden="1" customHeight="1" x14ac:dyDescent="0.45"/>
    <row r="1038" ht="15.75" hidden="1" customHeight="1" x14ac:dyDescent="0.45"/>
    <row r="1039" ht="15.75" hidden="1" customHeight="1" x14ac:dyDescent="0.45"/>
    <row r="1040" ht="15.75" hidden="1" customHeight="1" x14ac:dyDescent="0.45"/>
    <row r="1041" ht="15.75" hidden="1" customHeight="1" x14ac:dyDescent="0.45"/>
    <row r="1042" ht="15.75" hidden="1" customHeight="1" x14ac:dyDescent="0.45"/>
    <row r="1043" ht="15.75" hidden="1" customHeight="1" x14ac:dyDescent="0.45"/>
    <row r="1044" ht="15.75" hidden="1" customHeight="1" x14ac:dyDescent="0.45"/>
    <row r="1045" ht="15.75" hidden="1" customHeight="1" x14ac:dyDescent="0.45"/>
    <row r="1046" ht="15.75" hidden="1" customHeight="1" x14ac:dyDescent="0.45"/>
    <row r="1047" ht="15.75" hidden="1" customHeight="1" x14ac:dyDescent="0.45"/>
    <row r="1048" ht="15.75" hidden="1" customHeight="1" x14ac:dyDescent="0.45"/>
    <row r="1049" ht="15.75" hidden="1" customHeight="1" x14ac:dyDescent="0.45"/>
    <row r="1050" ht="15.75" hidden="1" customHeight="1" x14ac:dyDescent="0.45"/>
    <row r="1051" ht="15.75" hidden="1" customHeight="1" x14ac:dyDescent="0.45"/>
    <row r="1052" ht="15.75" hidden="1" customHeight="1" x14ac:dyDescent="0.45"/>
    <row r="1053" ht="15.75" hidden="1" customHeight="1" x14ac:dyDescent="0.45"/>
    <row r="1054" ht="15.75" hidden="1" customHeight="1" x14ac:dyDescent="0.45"/>
    <row r="1055" ht="15.75" hidden="1" customHeight="1" x14ac:dyDescent="0.45"/>
    <row r="1056" ht="15.75" hidden="1" customHeight="1" x14ac:dyDescent="0.45"/>
    <row r="1057" ht="15.75" hidden="1" customHeight="1" x14ac:dyDescent="0.45"/>
    <row r="1058" ht="15.75" hidden="1" customHeight="1" x14ac:dyDescent="0.45"/>
    <row r="1059" ht="15.75" hidden="1" customHeight="1" x14ac:dyDescent="0.45"/>
    <row r="1060" ht="15.75" hidden="1" customHeight="1" x14ac:dyDescent="0.45"/>
    <row r="1061" ht="15.75" hidden="1" customHeight="1" x14ac:dyDescent="0.45"/>
    <row r="1062" ht="15.75" hidden="1" customHeight="1" x14ac:dyDescent="0.45"/>
    <row r="1063" ht="15.75" hidden="1" customHeight="1" x14ac:dyDescent="0.45"/>
    <row r="1064" ht="15.75" hidden="1" customHeight="1" x14ac:dyDescent="0.45"/>
    <row r="1065" ht="15.75" hidden="1" customHeight="1" x14ac:dyDescent="0.45"/>
    <row r="1066" ht="15.75" hidden="1" customHeight="1" x14ac:dyDescent="0.45"/>
    <row r="1067" ht="15.75" hidden="1" customHeight="1" x14ac:dyDescent="0.45"/>
    <row r="1068" ht="15.75" hidden="1" customHeight="1" x14ac:dyDescent="0.45"/>
    <row r="1069" ht="15.75" hidden="1" customHeight="1" x14ac:dyDescent="0.45"/>
    <row r="1070" ht="15.75" hidden="1" customHeight="1" x14ac:dyDescent="0.45"/>
    <row r="1071" ht="15.75" hidden="1" customHeight="1" x14ac:dyDescent="0.45"/>
    <row r="1072" ht="15.75" hidden="1" customHeight="1" x14ac:dyDescent="0.45"/>
    <row r="1073" ht="15.75" hidden="1" customHeight="1" x14ac:dyDescent="0.45"/>
    <row r="1074" ht="15.75" hidden="1" customHeight="1" x14ac:dyDescent="0.45"/>
    <row r="1075" ht="15.75" hidden="1" customHeight="1" x14ac:dyDescent="0.45"/>
    <row r="1076" ht="15.75" hidden="1" customHeight="1" x14ac:dyDescent="0.45"/>
    <row r="1077" ht="15.75" hidden="1" customHeight="1" x14ac:dyDescent="0.45"/>
    <row r="1078" ht="15.75" hidden="1" customHeight="1" x14ac:dyDescent="0.45"/>
    <row r="1079" ht="15.75" hidden="1" customHeight="1" x14ac:dyDescent="0.45"/>
    <row r="1080" ht="15.75" hidden="1" customHeight="1" x14ac:dyDescent="0.45"/>
    <row r="1081" ht="15.75" hidden="1" customHeight="1" x14ac:dyDescent="0.45"/>
    <row r="1082" ht="15.75" hidden="1" customHeight="1" x14ac:dyDescent="0.45"/>
    <row r="1083" ht="15.75" hidden="1" customHeight="1" x14ac:dyDescent="0.45"/>
    <row r="1084" ht="15.75" hidden="1" customHeight="1" x14ac:dyDescent="0.45"/>
    <row r="1085" ht="15.75" hidden="1" customHeight="1" x14ac:dyDescent="0.45"/>
    <row r="1086" ht="15.75" hidden="1" customHeight="1" x14ac:dyDescent="0.45"/>
    <row r="1087" ht="15.75" hidden="1" customHeight="1" x14ac:dyDescent="0.45"/>
    <row r="1088" ht="15.75" hidden="1" customHeight="1" x14ac:dyDescent="0.45"/>
    <row r="1089" ht="15.75" hidden="1" customHeight="1" x14ac:dyDescent="0.45"/>
    <row r="1090" ht="15.75" hidden="1" customHeight="1" x14ac:dyDescent="0.45"/>
    <row r="1091" ht="15.75" hidden="1" customHeight="1" x14ac:dyDescent="0.45"/>
    <row r="1092" ht="15.75" hidden="1" customHeight="1" x14ac:dyDescent="0.45"/>
    <row r="1093" ht="15.75" hidden="1" customHeight="1" x14ac:dyDescent="0.45"/>
    <row r="1094" ht="15.75" hidden="1" customHeight="1" x14ac:dyDescent="0.45"/>
    <row r="1095" ht="15.75" hidden="1" customHeight="1" x14ac:dyDescent="0.45"/>
    <row r="1096" ht="15.75" hidden="1" customHeight="1" x14ac:dyDescent="0.45"/>
    <row r="1097" ht="15.75" hidden="1" customHeight="1" x14ac:dyDescent="0.45"/>
    <row r="1098" ht="15.75" hidden="1" customHeight="1" x14ac:dyDescent="0.45"/>
    <row r="1099" ht="15.75" hidden="1" customHeight="1" x14ac:dyDescent="0.45"/>
    <row r="1100" ht="15.75" hidden="1" customHeight="1" x14ac:dyDescent="0.45"/>
    <row r="1101" ht="15.75" hidden="1" customHeight="1" x14ac:dyDescent="0.45"/>
    <row r="1102" ht="15.75" hidden="1" customHeight="1" x14ac:dyDescent="0.45"/>
    <row r="1103" ht="15.75" hidden="1" customHeight="1" x14ac:dyDescent="0.45"/>
    <row r="1104" ht="15.75" hidden="1" customHeight="1" x14ac:dyDescent="0.45"/>
    <row r="1105" ht="15.75" hidden="1" customHeight="1" x14ac:dyDescent="0.45"/>
    <row r="1106" ht="15.75" hidden="1" customHeight="1" x14ac:dyDescent="0.45"/>
    <row r="1107" ht="15.75" hidden="1" customHeight="1" x14ac:dyDescent="0.45"/>
    <row r="1108" ht="15.75" hidden="1" customHeight="1" x14ac:dyDescent="0.45"/>
    <row r="1109" ht="15.75" hidden="1" customHeight="1" x14ac:dyDescent="0.45"/>
    <row r="1110" ht="15.75" hidden="1" customHeight="1" x14ac:dyDescent="0.45"/>
    <row r="1111" ht="15.75" hidden="1" customHeight="1" x14ac:dyDescent="0.45"/>
    <row r="1112" ht="15.75" hidden="1" customHeight="1" x14ac:dyDescent="0.45"/>
    <row r="1113" ht="15.75" hidden="1" customHeight="1" x14ac:dyDescent="0.45"/>
    <row r="1114" ht="15.75" hidden="1" customHeight="1" x14ac:dyDescent="0.45"/>
    <row r="1115" ht="15.75" hidden="1" customHeight="1" x14ac:dyDescent="0.45"/>
    <row r="1116" ht="15.75" hidden="1" customHeight="1" x14ac:dyDescent="0.45"/>
    <row r="1117" ht="15.75" hidden="1" customHeight="1" x14ac:dyDescent="0.45"/>
    <row r="1118" ht="15.75" hidden="1" customHeight="1" x14ac:dyDescent="0.45"/>
    <row r="1119" ht="15.75" hidden="1" customHeight="1" x14ac:dyDescent="0.45"/>
    <row r="1120" ht="15.75" hidden="1" customHeight="1" x14ac:dyDescent="0.45"/>
    <row r="1121" ht="15.75" hidden="1" customHeight="1" x14ac:dyDescent="0.45"/>
    <row r="1122" ht="15.75" hidden="1" customHeight="1" x14ac:dyDescent="0.45"/>
    <row r="1123" ht="15.75" hidden="1" customHeight="1" x14ac:dyDescent="0.45"/>
    <row r="1124" ht="15.75" hidden="1" customHeight="1" x14ac:dyDescent="0.45"/>
    <row r="1125" ht="15.75" hidden="1" customHeight="1" x14ac:dyDescent="0.45"/>
    <row r="1126" ht="15.75" hidden="1" customHeight="1" x14ac:dyDescent="0.45"/>
    <row r="1127" ht="15.75" hidden="1" customHeight="1" x14ac:dyDescent="0.45"/>
    <row r="1128" ht="15.75" hidden="1" customHeight="1" x14ac:dyDescent="0.45"/>
    <row r="1129" ht="15.75" hidden="1" customHeight="1" x14ac:dyDescent="0.45"/>
    <row r="1130" ht="15.75" hidden="1" customHeight="1" x14ac:dyDescent="0.45"/>
    <row r="1131" ht="15.75" hidden="1" customHeight="1" x14ac:dyDescent="0.45"/>
    <row r="1132" ht="15.75" hidden="1" customHeight="1" x14ac:dyDescent="0.45"/>
    <row r="1133" ht="15.75" hidden="1" customHeight="1" x14ac:dyDescent="0.45"/>
    <row r="1134" ht="15.75" hidden="1" customHeight="1" x14ac:dyDescent="0.45"/>
    <row r="1135" ht="15.75" hidden="1" customHeight="1" x14ac:dyDescent="0.45"/>
    <row r="1136" ht="15.75" hidden="1" customHeight="1" x14ac:dyDescent="0.45"/>
    <row r="1137" ht="15.75" hidden="1" customHeight="1" x14ac:dyDescent="0.45"/>
    <row r="1138" ht="15.75" hidden="1" customHeight="1" x14ac:dyDescent="0.45"/>
    <row r="1139" ht="15.75" hidden="1" customHeight="1" x14ac:dyDescent="0.45"/>
    <row r="1140" ht="15.75" hidden="1" customHeight="1" x14ac:dyDescent="0.45"/>
    <row r="1141" ht="15.75" hidden="1" customHeight="1" x14ac:dyDescent="0.45"/>
    <row r="1142" ht="15.75" hidden="1" customHeight="1" x14ac:dyDescent="0.45"/>
    <row r="1143" ht="15.75" hidden="1" customHeight="1" x14ac:dyDescent="0.45"/>
    <row r="1144" ht="15.75" hidden="1" customHeight="1" x14ac:dyDescent="0.45"/>
    <row r="1145" ht="15.75" hidden="1" customHeight="1" x14ac:dyDescent="0.45"/>
    <row r="1146" ht="15.75" hidden="1" customHeight="1" x14ac:dyDescent="0.45"/>
    <row r="1147" ht="15.75" hidden="1" customHeight="1" x14ac:dyDescent="0.45"/>
    <row r="1148" ht="15.75" hidden="1" customHeight="1" x14ac:dyDescent="0.45"/>
    <row r="1149" ht="15.75" hidden="1" customHeight="1" x14ac:dyDescent="0.45"/>
    <row r="1150" ht="15.75" hidden="1" customHeight="1" x14ac:dyDescent="0.45"/>
    <row r="1151" ht="15.75" hidden="1" customHeight="1" x14ac:dyDescent="0.45"/>
    <row r="1152" ht="15.75" hidden="1" customHeight="1" x14ac:dyDescent="0.45"/>
    <row r="1153" ht="15.75" hidden="1" customHeight="1" x14ac:dyDescent="0.45"/>
    <row r="1154" ht="15.75" hidden="1" customHeight="1" x14ac:dyDescent="0.45"/>
    <row r="1155" ht="15.75" hidden="1" customHeight="1" x14ac:dyDescent="0.45"/>
    <row r="1156" ht="15.75" hidden="1" customHeight="1" x14ac:dyDescent="0.45"/>
    <row r="1157" ht="15.75" hidden="1" customHeight="1" x14ac:dyDescent="0.45"/>
    <row r="1158" ht="15.75" hidden="1" customHeight="1" x14ac:dyDescent="0.45"/>
    <row r="1159" ht="15.75" hidden="1" customHeight="1" x14ac:dyDescent="0.45"/>
    <row r="1160" ht="15.75" hidden="1" customHeight="1" x14ac:dyDescent="0.45"/>
    <row r="1161" ht="15.75" hidden="1" customHeight="1" x14ac:dyDescent="0.45"/>
    <row r="1162" ht="15.75" hidden="1" customHeight="1" x14ac:dyDescent="0.45"/>
    <row r="1163" ht="15.75" hidden="1" customHeight="1" x14ac:dyDescent="0.45"/>
    <row r="1164" ht="15.75" hidden="1" customHeight="1" x14ac:dyDescent="0.45"/>
    <row r="1165" ht="15.75" hidden="1" customHeight="1" x14ac:dyDescent="0.45"/>
    <row r="1166" ht="15.75" hidden="1" customHeight="1" x14ac:dyDescent="0.45"/>
    <row r="1167" ht="15.75" hidden="1" customHeight="1" x14ac:dyDescent="0.45"/>
    <row r="1168" ht="15.75" hidden="1" customHeight="1" x14ac:dyDescent="0.45"/>
    <row r="1169" ht="15.75" hidden="1" customHeight="1" x14ac:dyDescent="0.45"/>
    <row r="1170" ht="15.75" hidden="1" customHeight="1" x14ac:dyDescent="0.45"/>
    <row r="1171" ht="15.75" hidden="1" customHeight="1" x14ac:dyDescent="0.45"/>
    <row r="1172" ht="15.75" hidden="1" customHeight="1" x14ac:dyDescent="0.45"/>
    <row r="1173" ht="15.75" hidden="1" customHeight="1" x14ac:dyDescent="0.45"/>
  </sheetData>
  <mergeCells count="113">
    <mergeCell ref="Q106:X106"/>
    <mergeCell ref="AM30:AN30"/>
    <mergeCell ref="AM31:AN31"/>
    <mergeCell ref="AE31:AK31"/>
    <mergeCell ref="K111:M111"/>
    <mergeCell ref="N111:O111"/>
    <mergeCell ref="Q111:X111"/>
    <mergeCell ref="AB103:AC103"/>
    <mergeCell ref="AB104:AC105"/>
    <mergeCell ref="K109:M109"/>
    <mergeCell ref="N109:O109"/>
    <mergeCell ref="Q109:X109"/>
    <mergeCell ref="K110:M110"/>
    <mergeCell ref="N110:O110"/>
    <mergeCell ref="Q110:X110"/>
    <mergeCell ref="K107:M107"/>
    <mergeCell ref="N107:O107"/>
    <mergeCell ref="Q107:X107"/>
    <mergeCell ref="K108:M108"/>
    <mergeCell ref="N108:O108"/>
    <mergeCell ref="Q108:X108"/>
    <mergeCell ref="K105:M105"/>
    <mergeCell ref="N105:O105"/>
    <mergeCell ref="K106:M106"/>
    <mergeCell ref="N106:O106"/>
    <mergeCell ref="J10:T10"/>
    <mergeCell ref="J11:T11"/>
    <mergeCell ref="O32:T32"/>
    <mergeCell ref="K33:L33"/>
    <mergeCell ref="AA85:AB85"/>
    <mergeCell ref="AA86:AB87"/>
    <mergeCell ref="AD85:AE86"/>
    <mergeCell ref="AD87:AE88"/>
    <mergeCell ref="V51:W51"/>
    <mergeCell ref="O86:Y86"/>
    <mergeCell ref="P85:S85"/>
    <mergeCell ref="T85:Y85"/>
    <mergeCell ref="O52:T52"/>
    <mergeCell ref="V52:W52"/>
    <mergeCell ref="V53:W53"/>
    <mergeCell ref="M56:T57"/>
    <mergeCell ref="AA56:AJ57"/>
    <mergeCell ref="AA58:AJ59"/>
    <mergeCell ref="V54:W54"/>
    <mergeCell ref="V55:W55"/>
    <mergeCell ref="AD83:AE83"/>
    <mergeCell ref="AD84:AE84"/>
    <mergeCell ref="AD11:AK26"/>
    <mergeCell ref="AV36:AW37"/>
    <mergeCell ref="AE38:AT39"/>
    <mergeCell ref="Z36:AC36"/>
    <mergeCell ref="AE32:AT33"/>
    <mergeCell ref="AE34:AT35"/>
    <mergeCell ref="AE36:AT37"/>
    <mergeCell ref="V10:W10"/>
    <mergeCell ref="V11:W11"/>
    <mergeCell ref="V32:W32"/>
    <mergeCell ref="V33:W33"/>
    <mergeCell ref="V39:W39"/>
    <mergeCell ref="V34:W34"/>
    <mergeCell ref="V35:W35"/>
    <mergeCell ref="V36:W36"/>
    <mergeCell ref="V37:W37"/>
    <mergeCell ref="V38:W38"/>
    <mergeCell ref="V31:W31"/>
    <mergeCell ref="BB54:BD55"/>
    <mergeCell ref="BE54:BE55"/>
    <mergeCell ref="BB58:BD59"/>
    <mergeCell ref="BE58:BE59"/>
    <mergeCell ref="K22:L22"/>
    <mergeCell ref="M22:O22"/>
    <mergeCell ref="K32:N32"/>
    <mergeCell ref="M37:T37"/>
    <mergeCell ref="M38:T38"/>
    <mergeCell ref="N31:T31"/>
    <mergeCell ref="M39:T39"/>
    <mergeCell ref="K35:L35"/>
    <mergeCell ref="M35:T35"/>
    <mergeCell ref="K36:L36"/>
    <mergeCell ref="M36:T36"/>
    <mergeCell ref="K37:L37"/>
    <mergeCell ref="K38:L38"/>
    <mergeCell ref="K34:L34"/>
    <mergeCell ref="K39:L39"/>
    <mergeCell ref="AV31:AW31"/>
    <mergeCell ref="AV32:AW33"/>
    <mergeCell ref="AV34:AW35"/>
    <mergeCell ref="K53:L53"/>
    <mergeCell ref="M53:T53"/>
    <mergeCell ref="P98:X98"/>
    <mergeCell ref="P99:X99"/>
    <mergeCell ref="AB95:AC95"/>
    <mergeCell ref="AB96:AC97"/>
    <mergeCell ref="M33:T33"/>
    <mergeCell ref="AV38:AW39"/>
    <mergeCell ref="N96:V97"/>
    <mergeCell ref="AD89:AE90"/>
    <mergeCell ref="AD91:AE92"/>
    <mergeCell ref="AN56:AO57"/>
    <mergeCell ref="AN58:AO59"/>
    <mergeCell ref="K52:N52"/>
    <mergeCell ref="M54:T54"/>
    <mergeCell ref="AA54:AJ55"/>
    <mergeCell ref="M55:T55"/>
    <mergeCell ref="AA52:AC53"/>
    <mergeCell ref="AE52:AE53"/>
    <mergeCell ref="AF52:AI53"/>
    <mergeCell ref="M34:T34"/>
    <mergeCell ref="AL51:AM51"/>
    <mergeCell ref="AN51:AO51"/>
    <mergeCell ref="AL52:AM53"/>
    <mergeCell ref="AN52:AO53"/>
    <mergeCell ref="AN54:AO55"/>
  </mergeCells>
  <phoneticPr fontId="4"/>
  <conditionalFormatting sqref="P98:X99">
    <cfRule type="cellIs" dxfId="72" priority="5" operator="equal">
      <formula>""</formula>
    </cfRule>
  </conditionalFormatting>
  <conditionalFormatting sqref="K107:X111">
    <cfRule type="containsBlanks" dxfId="71" priority="3">
      <formula>LEN(TRIM(K107))=0</formula>
    </cfRule>
  </conditionalFormatting>
  <conditionalFormatting sqref="K106:M106">
    <cfRule type="notContainsBlanks" dxfId="70" priority="6">
      <formula>LEN(TRIM(K106))&gt;0</formula>
    </cfRule>
  </conditionalFormatting>
  <dataValidations count="12">
    <dataValidation type="list" errorStyle="information" allowBlank="1" showInputMessage="1" showErrorMessage="1" sqref="O52:T52 O32:T32" xr:uid="{00000000-0002-0000-0500-000000000000}">
      <formula1>$BB$21:$BB$28</formula1>
    </dataValidation>
    <dataValidation type="list" errorStyle="information" allowBlank="1" showInputMessage="1" showErrorMessage="1" sqref="M53:T53 M34:T34" xr:uid="{00000000-0002-0000-0500-000001000000}">
      <formula1>$BC$21:$BC$28</formula1>
    </dataValidation>
    <dataValidation type="list" errorStyle="information" allowBlank="1" showInputMessage="1" showErrorMessage="1" sqref="M35:T35 AF52:AI53" xr:uid="{00000000-0002-0000-0500-000002000000}">
      <formula1>$BE$21:$BE$28</formula1>
    </dataValidation>
    <dataValidation type="list" errorStyle="information" allowBlank="1" showInputMessage="1" showErrorMessage="1" sqref="M36:T36" xr:uid="{00000000-0002-0000-0500-000003000000}">
      <formula1>$BF$21:$BF$28</formula1>
    </dataValidation>
    <dataValidation type="list" errorStyle="information" allowBlank="1" showInputMessage="1" showErrorMessage="1" sqref="M54:T54" xr:uid="{00000000-0002-0000-0500-000004000000}">
      <formula1>$BD$21:$BD$28</formula1>
    </dataValidation>
    <dataValidation errorStyle="warning" allowBlank="1" showInputMessage="1" showErrorMessage="1" sqref="M55:T55" xr:uid="{00000000-0002-0000-0500-000005000000}"/>
    <dataValidation type="list" errorStyle="information" allowBlank="1" showInputMessage="1" showErrorMessage="1" sqref="AA52:AC53" xr:uid="{00000000-0002-0000-0500-000006000000}">
      <formula1>$BG$21:$BG$28</formula1>
    </dataValidation>
    <dataValidation type="list" errorStyle="information" allowBlank="1" showInputMessage="1" showErrorMessage="1" sqref="AA54:AJ55" xr:uid="{00000000-0002-0000-0500-000007000000}">
      <formula1>$BH$21:$BH$28</formula1>
    </dataValidation>
    <dataValidation type="list" allowBlank="1" showInputMessage="1" showErrorMessage="1" sqref="AA86:AB87" xr:uid="{00000000-0002-0000-0500-000008000000}">
      <formula1>$AZ$86:$AZ$92</formula1>
    </dataValidation>
    <dataValidation type="list" allowBlank="1" showInputMessage="1" showErrorMessage="1" sqref="P107:P111" xr:uid="{00000000-0002-0000-0500-000009000000}">
      <formula1>$GD$320:$GE$320</formula1>
    </dataValidation>
    <dataValidation type="list" allowBlank="1" showInputMessage="1" showErrorMessage="1" sqref="N107:O111" xr:uid="{00000000-0002-0000-0500-00000A000000}">
      <formula1>$GD$319:$GE$319</formula1>
    </dataValidation>
    <dataValidation type="list" allowBlank="1" showInputMessage="1" showErrorMessage="1" sqref="J11:T11" xr:uid="{FB1072E3-53CB-4243-B10C-C078CFB55568}">
      <formula1>$BB$32:$BB$39</formula1>
    </dataValidation>
  </dataValidations>
  <hyperlinks>
    <hyperlink ref="M33" r:id="rId1" xr:uid="{00000000-0004-0000-0500-000000000000}"/>
    <hyperlink ref="BB30" r:id="rId2" xr:uid="{00000000-0004-0000-0500-000001000000}"/>
    <hyperlink ref="BC25" r:id="rId3" xr:uid="{00000000-0004-0000-0500-000003000000}"/>
    <hyperlink ref="BC21" r:id="rId4" xr:uid="{00000000-0004-0000-0500-000004000000}"/>
    <hyperlink ref="BD21" r:id="rId5" xr:uid="{00000000-0004-0000-0500-000005000000}"/>
    <hyperlink ref="BC26" r:id="rId6" xr:uid="{95198789-8554-4356-8629-80EEFAAB83D5}"/>
    <hyperlink ref="M53" r:id="rId7" xr:uid="{CAFC7B1E-5485-4046-8A3C-F3515046B360}"/>
    <hyperlink ref="BD24" r:id="rId8" xr:uid="{48A5F362-5481-40AB-9D7F-C2BB7B742AAC}"/>
  </hyperlinks>
  <pageMargins left="0.7" right="0.7" top="0.75" bottom="0.75" header="0.3" footer="0.3"/>
  <pageSetup paperSize="9" orientation="portrait" r:id="rId9"/>
  <legacyDrawing r:id="rId1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I1:KF1190"/>
  <sheetViews>
    <sheetView topLeftCell="HZ611" workbookViewId="0">
      <selection activeCell="IF628" sqref="IF628:IQ629"/>
    </sheetView>
  </sheetViews>
  <sheetFormatPr defaultColWidth="9" defaultRowHeight="15" x14ac:dyDescent="0.45"/>
  <cols>
    <col min="1" max="8" width="0" style="1" hidden="1" customWidth="1"/>
    <col min="9" max="9" width="3.59765625" style="1" hidden="1" customWidth="1"/>
    <col min="10" max="57" width="5.59765625" style="1" hidden="1" customWidth="1"/>
    <col min="58" max="58" width="1.3984375" style="1" hidden="1" customWidth="1"/>
    <col min="59" max="103" width="5.59765625" style="1" hidden="1" customWidth="1"/>
    <col min="104" max="104" width="3.3984375" style="1" hidden="1" customWidth="1"/>
    <col min="105" max="105" width="9" style="15" hidden="1" customWidth="1"/>
    <col min="106" max="110" width="15.69921875" style="1" hidden="1" customWidth="1"/>
    <col min="111" max="121" width="9" style="1" hidden="1" customWidth="1"/>
    <col min="122" max="122" width="26" style="1" hidden="1" customWidth="1"/>
    <col min="123" max="123" width="11.5" style="1" hidden="1" customWidth="1"/>
    <col min="124" max="125" width="10.3984375" style="1" hidden="1" customWidth="1"/>
    <col min="126" max="127" width="9" style="1" hidden="1" customWidth="1"/>
    <col min="128" max="128" width="17.8984375" style="1" hidden="1" customWidth="1"/>
    <col min="129" max="134" width="9" style="1" hidden="1" customWidth="1"/>
    <col min="135" max="135" width="12.19921875" style="1" hidden="1" customWidth="1"/>
    <col min="136" max="137" width="17" style="1" hidden="1" customWidth="1"/>
    <col min="138" max="138" width="21.69921875" style="1" hidden="1" customWidth="1"/>
    <col min="139" max="140" width="19.59765625" style="1" hidden="1" customWidth="1"/>
    <col min="141" max="141" width="24.3984375" style="1" hidden="1" customWidth="1"/>
    <col min="142" max="146" width="19.59765625" style="1" hidden="1" customWidth="1"/>
    <col min="147" max="181" width="9" style="1" hidden="1" customWidth="1"/>
    <col min="182" max="182" width="0" style="1" hidden="1" customWidth="1"/>
    <col min="183" max="183" width="12.8984375" style="1" hidden="1" customWidth="1"/>
    <col min="184" max="184" width="25.5" style="1" hidden="1" customWidth="1"/>
    <col min="185" max="185" width="18.59765625" style="1" hidden="1" customWidth="1"/>
    <col min="186" max="196" width="12.59765625" style="1" hidden="1" customWidth="1"/>
    <col min="197" max="233" width="0" style="1" hidden="1" customWidth="1"/>
    <col min="234" max="236" width="9" style="1"/>
    <col min="237" max="237" width="10.3984375" style="1" bestFit="1" customWidth="1"/>
    <col min="238" max="254" width="6.3984375" style="1" customWidth="1"/>
    <col min="255" max="260" width="9" style="1"/>
    <col min="261" max="293" width="5.59765625" style="1" customWidth="1"/>
    <col min="294" max="16384" width="9" style="1"/>
  </cols>
  <sheetData>
    <row r="1" spans="10:292" ht="15.75" hidden="1" customHeight="1" x14ac:dyDescent="0.45"/>
    <row r="2" spans="10:292" ht="15.75" hidden="1" customHeight="1" x14ac:dyDescent="0.45"/>
    <row r="3" spans="10:292" ht="15.75" hidden="1" customHeight="1" x14ac:dyDescent="0.45"/>
    <row r="4" spans="10:292" ht="15.75" hidden="1" customHeight="1" x14ac:dyDescent="0.45"/>
    <row r="5" spans="10:292" ht="15.75" hidden="1" customHeight="1" x14ac:dyDescent="0.45"/>
    <row r="6" spans="10:292" ht="15.75" hidden="1" customHeight="1" x14ac:dyDescent="0.45"/>
    <row r="7" spans="10:292" ht="15.75" hidden="1" customHeight="1" x14ac:dyDescent="0.45"/>
    <row r="8" spans="10:292" ht="15.75" hidden="1" customHeight="1" x14ac:dyDescent="0.45"/>
    <row r="9" spans="10:292" ht="15.75" hidden="1" customHeight="1" x14ac:dyDescent="0.45"/>
    <row r="10" spans="10:292" ht="30.75" hidden="1" customHeight="1" thickBot="1" x14ac:dyDescent="0.5">
      <c r="J10" s="1201"/>
      <c r="K10" s="1201"/>
      <c r="L10" s="1201"/>
      <c r="M10" s="1201"/>
      <c r="N10" s="1201"/>
      <c r="O10" s="1201"/>
      <c r="P10" s="1201"/>
      <c r="Q10" s="1201"/>
      <c r="R10" s="1201"/>
      <c r="S10" s="1201"/>
      <c r="T10" s="1201"/>
      <c r="DQ10" s="96"/>
      <c r="DR10" s="96"/>
      <c r="DS10" s="96"/>
      <c r="DT10" s="96"/>
      <c r="DU10" s="96"/>
      <c r="DV10" s="96"/>
      <c r="DW10" s="96"/>
      <c r="DX10" s="96"/>
      <c r="DY10" s="96"/>
      <c r="DZ10" s="96"/>
      <c r="EA10" s="96"/>
      <c r="EB10" s="96"/>
      <c r="GA10" s="96"/>
      <c r="GB10" s="96"/>
      <c r="GC10" s="96"/>
      <c r="GD10" s="96"/>
      <c r="GE10" s="96"/>
      <c r="GF10" s="96"/>
      <c r="GG10" s="96"/>
      <c r="GH10" s="96"/>
      <c r="GI10" s="96"/>
      <c r="GJ10" s="96"/>
      <c r="GK10" s="96"/>
      <c r="GL10" s="96"/>
      <c r="GM10" s="96"/>
      <c r="GN10" s="96"/>
      <c r="GO10" s="96"/>
      <c r="GP10" s="96"/>
      <c r="GQ10" s="96"/>
    </row>
    <row r="11" spans="10:292" ht="24.75" hidden="1" customHeight="1" x14ac:dyDescent="0.45">
      <c r="J11" s="1202"/>
      <c r="K11" s="1202"/>
      <c r="L11" s="1202"/>
      <c r="M11" s="1202"/>
      <c r="N11" s="1202"/>
      <c r="O11" s="1202"/>
      <c r="P11" s="1202"/>
      <c r="Q11" s="1202"/>
      <c r="R11" s="1202"/>
      <c r="S11" s="1202"/>
      <c r="T11" s="1202"/>
      <c r="U11" s="5"/>
      <c r="AP11" s="149"/>
      <c r="DA11" s="95"/>
      <c r="DB11" s="96"/>
      <c r="DC11" s="96"/>
      <c r="DD11" s="96"/>
      <c r="DE11" s="96"/>
      <c r="DF11" s="96"/>
      <c r="DG11" s="96"/>
      <c r="DQ11" s="96"/>
      <c r="DR11" s="96"/>
      <c r="DS11" s="96"/>
      <c r="DT11" s="96"/>
      <c r="DU11" s="96"/>
      <c r="DV11" s="96"/>
      <c r="DW11" s="96"/>
      <c r="DX11" s="96"/>
      <c r="DY11" s="96"/>
      <c r="DZ11" s="96"/>
      <c r="EA11" s="96"/>
      <c r="EB11" s="96"/>
      <c r="EX11" s="96"/>
      <c r="EY11" s="96"/>
      <c r="EZ11" s="96"/>
      <c r="FA11" s="96"/>
      <c r="FB11" s="96"/>
      <c r="FC11" s="96"/>
      <c r="FD11" s="96"/>
      <c r="FE11" s="96"/>
      <c r="FF11" s="96"/>
      <c r="FG11" s="96"/>
      <c r="FH11" s="96"/>
      <c r="GA11" s="96"/>
      <c r="GB11" s="96"/>
      <c r="GC11" s="96"/>
      <c r="GD11" s="96"/>
      <c r="GE11" s="96"/>
      <c r="GF11" s="96"/>
      <c r="GG11" s="96"/>
      <c r="GH11" s="96"/>
      <c r="GI11" s="96"/>
      <c r="GJ11" s="96"/>
      <c r="GK11" s="96"/>
      <c r="GL11" s="96"/>
      <c r="GM11" s="96"/>
      <c r="GN11" s="96"/>
      <c r="GO11" s="96"/>
      <c r="GP11" s="96"/>
      <c r="GQ11" s="96"/>
      <c r="IA11" s="145"/>
      <c r="IB11" s="110"/>
      <c r="IC11" s="110"/>
      <c r="ID11" s="110"/>
      <c r="IE11" s="110"/>
      <c r="IF11" s="110"/>
      <c r="IG11" s="110"/>
      <c r="IH11" s="110"/>
      <c r="II11" s="110"/>
      <c r="IJ11" s="110"/>
      <c r="IK11" s="110"/>
      <c r="IL11" s="110"/>
      <c r="IM11" s="110"/>
      <c r="IN11" s="110"/>
      <c r="IO11" s="110"/>
      <c r="IP11" s="110"/>
      <c r="IQ11" s="110"/>
      <c r="IR11" s="110"/>
      <c r="IS11" s="110"/>
      <c r="IT11" s="110"/>
      <c r="IU11" s="110"/>
      <c r="IV11" s="111"/>
      <c r="IY11" s="145"/>
      <c r="IZ11" s="110"/>
      <c r="JA11" s="110"/>
      <c r="JB11" s="110"/>
      <c r="JC11" s="110"/>
      <c r="JD11" s="110"/>
      <c r="JE11" s="110"/>
      <c r="JF11" s="110"/>
      <c r="JG11" s="110"/>
      <c r="JH11" s="110"/>
      <c r="JI11" s="110"/>
      <c r="JJ11" s="110"/>
      <c r="JK11" s="110"/>
      <c r="JL11" s="110"/>
      <c r="JM11" s="110"/>
      <c r="JN11" s="110"/>
      <c r="JO11" s="110"/>
      <c r="JP11" s="110"/>
      <c r="JQ11" s="110"/>
      <c r="JR11" s="110"/>
      <c r="JS11" s="110"/>
      <c r="JT11" s="110"/>
      <c r="JU11" s="110"/>
      <c r="JV11" s="110"/>
      <c r="JW11" s="110"/>
      <c r="JX11" s="110"/>
      <c r="JY11" s="110"/>
      <c r="JZ11" s="110"/>
      <c r="KA11" s="110"/>
      <c r="KB11" s="110"/>
      <c r="KC11" s="110"/>
      <c r="KD11" s="110"/>
      <c r="KE11" s="110"/>
      <c r="KF11" s="111"/>
    </row>
    <row r="12" spans="10:292" ht="15.75" hidden="1" customHeight="1" x14ac:dyDescent="0.45">
      <c r="DA12" s="95"/>
      <c r="DB12" s="96"/>
      <c r="DC12" s="96"/>
      <c r="DD12" s="96"/>
      <c r="DE12" s="96"/>
      <c r="DF12" s="96"/>
      <c r="DG12" s="96"/>
      <c r="DQ12" s="96"/>
      <c r="DR12" s="96"/>
      <c r="DS12" s="96"/>
      <c r="DT12" s="96"/>
      <c r="DU12" s="96"/>
      <c r="DV12" s="96"/>
      <c r="DW12" s="96"/>
      <c r="DX12" s="96"/>
      <c r="DY12" s="96"/>
      <c r="DZ12" s="96"/>
      <c r="EA12" s="96"/>
      <c r="EB12" s="96"/>
      <c r="EX12" s="96"/>
      <c r="EY12" s="96"/>
      <c r="EZ12" s="96"/>
      <c r="FA12" s="96"/>
      <c r="FB12" s="96"/>
      <c r="FC12" s="96"/>
      <c r="FD12" s="96"/>
      <c r="FE12" s="96"/>
      <c r="FF12" s="96"/>
      <c r="FG12" s="96"/>
      <c r="FH12" s="96"/>
      <c r="GA12" s="96"/>
      <c r="GB12" s="96"/>
      <c r="GC12" s="96"/>
      <c r="GD12" s="96"/>
      <c r="GE12" s="96"/>
      <c r="GF12" s="96"/>
      <c r="GG12" s="96"/>
      <c r="GH12" s="96"/>
      <c r="GI12" s="96"/>
      <c r="GJ12" s="96"/>
      <c r="GK12" s="96"/>
      <c r="GL12" s="96"/>
      <c r="GM12" s="96"/>
      <c r="GN12" s="96"/>
      <c r="GO12" s="96"/>
      <c r="GP12" s="96"/>
      <c r="GQ12" s="96"/>
      <c r="IA12" s="105"/>
      <c r="IB12" s="86"/>
      <c r="IC12" s="86"/>
      <c r="ID12" s="86"/>
      <c r="IE12" s="86"/>
      <c r="IF12" s="86"/>
      <c r="IG12" s="86"/>
      <c r="IH12" s="86"/>
      <c r="II12" s="86"/>
      <c r="IJ12" s="86"/>
      <c r="IK12" s="86"/>
      <c r="IL12" s="86"/>
      <c r="IM12" s="86"/>
      <c r="IN12" s="86"/>
      <c r="IO12" s="86"/>
      <c r="IP12" s="86"/>
      <c r="IQ12" s="86"/>
      <c r="IR12" s="86"/>
      <c r="IS12" s="86"/>
      <c r="IT12" s="86"/>
      <c r="IU12" s="86"/>
      <c r="IV12" s="106"/>
      <c r="IY12" s="105"/>
      <c r="IZ12" s="86"/>
      <c r="JA12" s="86"/>
      <c r="JB12" s="86"/>
      <c r="JC12" s="86"/>
      <c r="JD12" s="86"/>
      <c r="JE12" s="86"/>
      <c r="JF12" s="86"/>
      <c r="JG12" s="86"/>
      <c r="JH12" s="86"/>
      <c r="JI12" s="86"/>
      <c r="JJ12" s="86"/>
      <c r="JK12" s="86"/>
      <c r="JL12" s="86"/>
      <c r="JM12" s="86"/>
      <c r="JN12" s="86"/>
      <c r="JO12" s="86"/>
      <c r="JP12" s="86"/>
      <c r="JQ12" s="86"/>
      <c r="JR12" s="86"/>
      <c r="JS12" s="86"/>
      <c r="JT12" s="86"/>
      <c r="JU12" s="86"/>
      <c r="JV12" s="86"/>
      <c r="JW12" s="86"/>
      <c r="JX12" s="86"/>
      <c r="JY12" s="86"/>
      <c r="JZ12" s="86"/>
      <c r="KA12" s="86"/>
      <c r="KB12" s="86"/>
      <c r="KC12" s="86"/>
      <c r="KD12" s="86"/>
      <c r="KE12" s="86"/>
      <c r="KF12" s="106"/>
    </row>
    <row r="13" spans="10:292" ht="15.75" hidden="1" customHeight="1" x14ac:dyDescent="0.45">
      <c r="DA13" s="95"/>
      <c r="DB13" s="96"/>
      <c r="DC13" s="96"/>
      <c r="DD13" s="96"/>
      <c r="DE13" s="96"/>
      <c r="DF13" s="96"/>
      <c r="DG13" s="96"/>
      <c r="DQ13" s="96"/>
      <c r="DR13" s="96"/>
      <c r="DS13" s="96"/>
      <c r="DT13" s="96"/>
      <c r="DU13" s="96"/>
      <c r="DV13" s="96"/>
      <c r="DW13" s="96"/>
      <c r="DX13" s="96"/>
      <c r="DY13" s="96"/>
      <c r="DZ13" s="96"/>
      <c r="EA13" s="96"/>
      <c r="EB13" s="96"/>
      <c r="EX13" s="96"/>
      <c r="EY13" s="96"/>
      <c r="EZ13" s="96"/>
      <c r="FA13" s="96"/>
      <c r="FB13" s="96"/>
      <c r="FC13" s="96"/>
      <c r="FD13" s="96"/>
      <c r="FE13" s="96"/>
      <c r="FF13" s="96"/>
      <c r="FG13" s="96"/>
      <c r="FH13" s="96"/>
      <c r="GA13" s="96"/>
      <c r="GB13" s="96"/>
      <c r="GC13" s="96"/>
      <c r="GD13" s="96"/>
      <c r="GE13" s="96"/>
      <c r="GF13" s="96"/>
      <c r="GG13" s="96"/>
      <c r="GH13" s="96"/>
      <c r="GI13" s="96"/>
      <c r="GJ13" s="96"/>
      <c r="GK13" s="96"/>
      <c r="GL13" s="96"/>
      <c r="GM13" s="96"/>
      <c r="GN13" s="96"/>
      <c r="GO13" s="96"/>
      <c r="GP13" s="96"/>
      <c r="GQ13" s="96"/>
      <c r="IA13" s="105"/>
      <c r="IB13" s="86"/>
      <c r="IC13" s="86"/>
      <c r="ID13" s="86"/>
      <c r="IE13" s="86"/>
      <c r="IF13" s="86"/>
      <c r="IG13" s="86"/>
      <c r="IH13" s="86"/>
      <c r="II13" s="86"/>
      <c r="IJ13" s="86"/>
      <c r="IK13" s="86"/>
      <c r="IL13" s="86"/>
      <c r="IM13" s="86"/>
      <c r="IN13" s="86"/>
      <c r="IO13" s="86"/>
      <c r="IP13" s="86"/>
      <c r="IQ13" s="86"/>
      <c r="IR13" s="86"/>
      <c r="IS13" s="86"/>
      <c r="IT13" s="86"/>
      <c r="IU13" s="86"/>
      <c r="IV13" s="106"/>
      <c r="IY13" s="105"/>
      <c r="IZ13" s="86"/>
      <c r="JA13" s="86"/>
      <c r="JB13" s="86"/>
      <c r="JC13" s="86"/>
      <c r="JD13" s="86"/>
      <c r="JE13" s="86"/>
      <c r="JF13" s="86"/>
      <c r="JG13" s="86"/>
      <c r="JH13" s="86"/>
      <c r="JI13" s="86"/>
      <c r="JJ13" s="86"/>
      <c r="JK13" s="86"/>
      <c r="JL13" s="86"/>
      <c r="JM13" s="86"/>
      <c r="JN13" s="86"/>
      <c r="JO13" s="86"/>
      <c r="JP13" s="86"/>
      <c r="JQ13" s="86"/>
      <c r="JR13" s="86"/>
      <c r="JS13" s="86"/>
      <c r="JT13" s="86"/>
      <c r="JU13" s="86"/>
      <c r="JV13" s="86"/>
      <c r="JW13" s="86"/>
      <c r="JX13" s="86"/>
      <c r="JY13" s="86"/>
      <c r="JZ13" s="86"/>
      <c r="KA13" s="86"/>
      <c r="KB13" s="86"/>
      <c r="KC13" s="86"/>
      <c r="KD13" s="86"/>
      <c r="KE13" s="86"/>
      <c r="KF13" s="106"/>
    </row>
    <row r="14" spans="10:292" ht="15.75" hidden="1" customHeight="1" x14ac:dyDescent="0.45">
      <c r="DA14" s="95"/>
      <c r="DB14" s="96"/>
      <c r="DC14" s="96"/>
      <c r="DD14" s="96"/>
      <c r="DE14" s="96"/>
      <c r="DF14" s="96"/>
      <c r="DG14" s="96"/>
      <c r="DQ14" s="96"/>
      <c r="DR14" s="96"/>
      <c r="DS14" s="96"/>
      <c r="DT14" s="96"/>
      <c r="DU14" s="96"/>
      <c r="DV14" s="96"/>
      <c r="DW14" s="96"/>
      <c r="DX14" s="96"/>
      <c r="DY14" s="96"/>
      <c r="DZ14" s="96"/>
      <c r="EA14" s="96"/>
      <c r="EB14" s="96"/>
      <c r="EX14" s="96"/>
      <c r="EY14" s="96"/>
      <c r="EZ14" s="96"/>
      <c r="FA14" s="96"/>
      <c r="FB14" s="96"/>
      <c r="FC14" s="96"/>
      <c r="FD14" s="96"/>
      <c r="FE14" s="96"/>
      <c r="FF14" s="96"/>
      <c r="FG14" s="96"/>
      <c r="FH14" s="96"/>
      <c r="GA14" s="96"/>
      <c r="GB14" s="96"/>
      <c r="GC14" s="96"/>
      <c r="GD14" s="96"/>
      <c r="GE14" s="96"/>
      <c r="GF14" s="96"/>
      <c r="GG14" s="96"/>
      <c r="GH14" s="96"/>
      <c r="GI14" s="96"/>
      <c r="GJ14" s="96"/>
      <c r="GK14" s="96"/>
      <c r="GL14" s="96"/>
      <c r="GM14" s="96"/>
      <c r="GN14" s="96"/>
      <c r="GO14" s="96"/>
      <c r="GP14" s="96"/>
      <c r="GQ14" s="96"/>
      <c r="IA14" s="105"/>
      <c r="IB14" s="86"/>
      <c r="IC14" s="86"/>
      <c r="ID14" s="86"/>
      <c r="IE14" s="86"/>
      <c r="IF14" s="86"/>
      <c r="IG14" s="86"/>
      <c r="IH14" s="86"/>
      <c r="II14" s="86"/>
      <c r="IJ14" s="86"/>
      <c r="IK14" s="86"/>
      <c r="IL14" s="86"/>
      <c r="IM14" s="86"/>
      <c r="IN14" s="86"/>
      <c r="IO14" s="86"/>
      <c r="IP14" s="86"/>
      <c r="IQ14" s="86"/>
      <c r="IR14" s="86"/>
      <c r="IS14" s="86"/>
      <c r="IT14" s="86"/>
      <c r="IU14" s="86"/>
      <c r="IV14" s="106"/>
      <c r="IY14" s="105"/>
      <c r="IZ14" s="86"/>
      <c r="JA14" s="86"/>
      <c r="JB14" s="86"/>
      <c r="JC14" s="86"/>
      <c r="JD14" s="86"/>
      <c r="JE14" s="86"/>
      <c r="JF14" s="86"/>
      <c r="JG14" s="86"/>
      <c r="JH14" s="86"/>
      <c r="JI14" s="86"/>
      <c r="JJ14" s="86"/>
      <c r="JK14" s="86"/>
      <c r="JL14" s="86"/>
      <c r="JM14" s="86"/>
      <c r="JN14" s="86"/>
      <c r="JO14" s="86"/>
      <c r="JP14" s="86"/>
      <c r="JQ14" s="86"/>
      <c r="JR14" s="86"/>
      <c r="JS14" s="86"/>
      <c r="JT14" s="86"/>
      <c r="JU14" s="86"/>
      <c r="JV14" s="86"/>
      <c r="JW14" s="86"/>
      <c r="JX14" s="86"/>
      <c r="JY14" s="86"/>
      <c r="JZ14" s="86"/>
      <c r="KA14" s="86"/>
      <c r="KB14" s="86"/>
      <c r="KC14" s="86"/>
      <c r="KD14" s="86"/>
      <c r="KE14" s="86"/>
      <c r="KF14" s="106"/>
    </row>
    <row r="15" spans="10:292" ht="15.75" hidden="1" customHeight="1" x14ac:dyDescent="0.45">
      <c r="DA15" s="95"/>
      <c r="DB15" s="96"/>
      <c r="DC15" s="96"/>
      <c r="DD15" s="96"/>
      <c r="DE15" s="96"/>
      <c r="DF15" s="96"/>
      <c r="DG15" s="96"/>
      <c r="DQ15" s="96"/>
      <c r="DR15" s="96"/>
      <c r="DS15" s="96"/>
      <c r="DT15" s="96"/>
      <c r="DU15" s="96"/>
      <c r="DV15" s="96"/>
      <c r="DW15" s="96"/>
      <c r="DX15" s="96"/>
      <c r="DY15" s="96"/>
      <c r="DZ15" s="96"/>
      <c r="EA15" s="96"/>
      <c r="EB15" s="96"/>
      <c r="EX15" s="96"/>
      <c r="EY15" s="96"/>
      <c r="EZ15" s="96"/>
      <c r="FA15" s="96"/>
      <c r="FB15" s="96"/>
      <c r="FC15" s="96"/>
      <c r="FD15" s="96"/>
      <c r="FE15" s="96"/>
      <c r="FF15" s="96"/>
      <c r="FG15" s="96"/>
      <c r="FH15" s="96"/>
      <c r="GA15" s="96"/>
      <c r="GB15" s="96"/>
      <c r="GC15" s="96"/>
      <c r="GD15" s="96"/>
      <c r="GE15" s="96"/>
      <c r="GF15" s="96"/>
      <c r="GG15" s="96"/>
      <c r="GH15" s="96"/>
      <c r="GI15" s="96"/>
      <c r="GJ15" s="96"/>
      <c r="GK15" s="96"/>
      <c r="GL15" s="96"/>
      <c r="GM15" s="96"/>
      <c r="GN15" s="96"/>
      <c r="GO15" s="96"/>
      <c r="GP15" s="96"/>
      <c r="GQ15" s="96"/>
      <c r="IA15" s="105"/>
      <c r="IB15" s="86"/>
      <c r="IC15" s="86"/>
      <c r="ID15" s="86"/>
      <c r="IE15" s="86"/>
      <c r="IF15" s="86"/>
      <c r="IG15" s="86"/>
      <c r="IH15" s="86"/>
      <c r="II15" s="86"/>
      <c r="IJ15" s="86"/>
      <c r="IK15" s="86"/>
      <c r="IL15" s="86"/>
      <c r="IM15" s="86"/>
      <c r="IN15" s="86"/>
      <c r="IO15" s="86"/>
      <c r="IP15" s="86"/>
      <c r="IQ15" s="86"/>
      <c r="IR15" s="86"/>
      <c r="IS15" s="86"/>
      <c r="IT15" s="86"/>
      <c r="IU15" s="86"/>
      <c r="IV15" s="106"/>
      <c r="IY15" s="105"/>
      <c r="IZ15" s="86"/>
      <c r="JA15" s="86"/>
      <c r="JB15" s="86"/>
      <c r="JC15" s="86"/>
      <c r="JD15" s="86"/>
      <c r="JE15" s="86"/>
      <c r="JF15" s="86"/>
      <c r="JG15" s="86"/>
      <c r="JH15" s="86"/>
      <c r="JI15" s="86"/>
      <c r="JJ15" s="86"/>
      <c r="JK15" s="86"/>
      <c r="JL15" s="86"/>
      <c r="JM15" s="86"/>
      <c r="JN15" s="86"/>
      <c r="JO15" s="86"/>
      <c r="JP15" s="86"/>
      <c r="JQ15" s="86"/>
      <c r="JR15" s="86"/>
      <c r="JS15" s="86"/>
      <c r="JT15" s="86"/>
      <c r="JU15" s="86"/>
      <c r="JV15" s="86"/>
      <c r="JW15" s="86"/>
      <c r="JX15" s="86"/>
      <c r="JY15" s="86"/>
      <c r="JZ15" s="86"/>
      <c r="KA15" s="86"/>
      <c r="KB15" s="86"/>
      <c r="KC15" s="86"/>
      <c r="KD15" s="86"/>
      <c r="KE15" s="86"/>
      <c r="KF15" s="106"/>
    </row>
    <row r="16" spans="10:292" ht="15.75" hidden="1" customHeight="1" x14ac:dyDescent="0.45">
      <c r="DA16" s="95"/>
      <c r="DB16" s="96"/>
      <c r="DC16" s="96"/>
      <c r="DD16" s="96"/>
      <c r="DE16" s="96"/>
      <c r="DF16" s="96"/>
      <c r="DG16" s="96"/>
      <c r="DQ16" s="96"/>
      <c r="DR16" s="96"/>
      <c r="DS16" s="96"/>
      <c r="DT16" s="96"/>
      <c r="DU16" s="96"/>
      <c r="DV16" s="96"/>
      <c r="DW16" s="96"/>
      <c r="DX16" s="96"/>
      <c r="DY16" s="96"/>
      <c r="DZ16" s="96"/>
      <c r="EA16" s="96"/>
      <c r="EB16" s="96"/>
      <c r="EX16" s="96"/>
      <c r="EY16" s="96"/>
      <c r="EZ16" s="96"/>
      <c r="FA16" s="96"/>
      <c r="FB16" s="96"/>
      <c r="FC16" s="96"/>
      <c r="FD16" s="96"/>
      <c r="FE16" s="96"/>
      <c r="FF16" s="96"/>
      <c r="FG16" s="96"/>
      <c r="FH16" s="96"/>
      <c r="GA16" s="96"/>
      <c r="GB16" s="96"/>
      <c r="GC16" s="96"/>
      <c r="GD16" s="96"/>
      <c r="GE16" s="96"/>
      <c r="GF16" s="96"/>
      <c r="GG16" s="96"/>
      <c r="GH16" s="96"/>
      <c r="GI16" s="96"/>
      <c r="GJ16" s="96"/>
      <c r="GK16" s="96"/>
      <c r="GL16" s="96"/>
      <c r="GM16" s="96"/>
      <c r="GN16" s="96"/>
      <c r="GO16" s="96"/>
      <c r="GP16" s="96"/>
      <c r="GQ16" s="96"/>
      <c r="IA16" s="105"/>
      <c r="IB16" s="86"/>
      <c r="IC16" s="86"/>
      <c r="ID16" s="86"/>
      <c r="IE16" s="86"/>
      <c r="IF16" s="86"/>
      <c r="IG16" s="86"/>
      <c r="IH16" s="86"/>
      <c r="II16" s="86"/>
      <c r="IJ16" s="86"/>
      <c r="IK16" s="86"/>
      <c r="IL16" s="86"/>
      <c r="IM16" s="86"/>
      <c r="IN16" s="86"/>
      <c r="IO16" s="86"/>
      <c r="IP16" s="86"/>
      <c r="IQ16" s="86"/>
      <c r="IR16" s="86"/>
      <c r="IS16" s="86"/>
      <c r="IT16" s="86"/>
      <c r="IU16" s="86"/>
      <c r="IV16" s="106"/>
      <c r="IY16" s="105"/>
      <c r="IZ16" s="86"/>
      <c r="JA16" s="86"/>
      <c r="JB16" s="86"/>
      <c r="JC16" s="86"/>
      <c r="JD16" s="86"/>
      <c r="JE16" s="86"/>
      <c r="JF16" s="86"/>
      <c r="JG16" s="86"/>
      <c r="JH16" s="86"/>
      <c r="JI16" s="86"/>
      <c r="JJ16" s="86"/>
      <c r="JK16" s="86"/>
      <c r="JL16" s="86"/>
      <c r="JM16" s="86"/>
      <c r="JN16" s="86"/>
      <c r="JO16" s="86"/>
      <c r="JP16" s="86"/>
      <c r="JQ16" s="86"/>
      <c r="JR16" s="86"/>
      <c r="JS16" s="86"/>
      <c r="JT16" s="86"/>
      <c r="JU16" s="86"/>
      <c r="JV16" s="86"/>
      <c r="JW16" s="86"/>
      <c r="JX16" s="86"/>
      <c r="JY16" s="86"/>
      <c r="JZ16" s="86"/>
      <c r="KA16" s="86"/>
      <c r="KB16" s="86"/>
      <c r="KC16" s="86"/>
      <c r="KD16" s="86"/>
      <c r="KE16" s="86"/>
      <c r="KF16" s="106"/>
    </row>
    <row r="17" spans="10:292" ht="15.75" hidden="1" customHeight="1" x14ac:dyDescent="0.45">
      <c r="DA17" s="95"/>
      <c r="DB17" s="96"/>
      <c r="DC17" s="96"/>
      <c r="DD17" s="96"/>
      <c r="DE17" s="96"/>
      <c r="DF17" s="96"/>
      <c r="DG17" s="96"/>
      <c r="DQ17" s="96"/>
      <c r="DR17" s="96"/>
      <c r="DS17" s="96"/>
      <c r="DT17" s="96"/>
      <c r="DU17" s="96"/>
      <c r="DV17" s="96"/>
      <c r="DW17" s="96"/>
      <c r="DX17" s="96"/>
      <c r="DY17" s="96"/>
      <c r="DZ17" s="96"/>
      <c r="EA17" s="96"/>
      <c r="EB17" s="96"/>
      <c r="EX17" s="96"/>
      <c r="EY17" s="96"/>
      <c r="EZ17" s="96"/>
      <c r="FA17" s="96"/>
      <c r="FB17" s="96"/>
      <c r="FC17" s="96"/>
      <c r="FD17" s="96"/>
      <c r="FE17" s="96"/>
      <c r="FF17" s="96"/>
      <c r="FG17" s="96"/>
      <c r="FH17" s="96"/>
      <c r="GA17" s="96"/>
      <c r="GB17" s="96"/>
      <c r="GC17" s="96"/>
      <c r="GD17" s="96"/>
      <c r="GE17" s="96"/>
      <c r="GF17" s="96"/>
      <c r="GG17" s="96"/>
      <c r="GH17" s="96"/>
      <c r="GI17" s="96"/>
      <c r="GJ17" s="96"/>
      <c r="GK17" s="96"/>
      <c r="GL17" s="96"/>
      <c r="GM17" s="96"/>
      <c r="GN17" s="96"/>
      <c r="GO17" s="96"/>
      <c r="GP17" s="96"/>
      <c r="GQ17" s="96"/>
      <c r="IA17" s="105"/>
      <c r="IB17" s="86"/>
      <c r="IC17" s="86"/>
      <c r="ID17" s="86"/>
      <c r="IE17" s="86"/>
      <c r="IF17" s="86"/>
      <c r="IG17" s="86"/>
      <c r="IH17" s="86"/>
      <c r="II17" s="86"/>
      <c r="IJ17" s="86"/>
      <c r="IK17" s="86"/>
      <c r="IL17" s="86"/>
      <c r="IM17" s="86"/>
      <c r="IN17" s="86"/>
      <c r="IO17" s="86"/>
      <c r="IP17" s="86"/>
      <c r="IQ17" s="86"/>
      <c r="IR17" s="86"/>
      <c r="IS17" s="86"/>
      <c r="IT17" s="86"/>
      <c r="IU17" s="86"/>
      <c r="IV17" s="106"/>
      <c r="IY17" s="105"/>
      <c r="IZ17" s="86"/>
      <c r="JA17" s="86"/>
      <c r="JB17" s="86"/>
      <c r="JC17" s="86"/>
      <c r="JD17" s="86"/>
      <c r="JE17" s="86"/>
      <c r="JF17" s="86"/>
      <c r="JG17" s="86"/>
      <c r="JH17" s="86"/>
      <c r="JI17" s="86"/>
      <c r="JJ17" s="86"/>
      <c r="JK17" s="86"/>
      <c r="JL17" s="86"/>
      <c r="JM17" s="86"/>
      <c r="JN17" s="86"/>
      <c r="JO17" s="86"/>
      <c r="JP17" s="86"/>
      <c r="JQ17" s="86"/>
      <c r="JR17" s="86"/>
      <c r="JS17" s="86"/>
      <c r="JT17" s="86"/>
      <c r="JU17" s="86"/>
      <c r="JV17" s="86"/>
      <c r="JW17" s="86"/>
      <c r="JX17" s="86"/>
      <c r="JY17" s="86"/>
      <c r="JZ17" s="86"/>
      <c r="KA17" s="86"/>
      <c r="KB17" s="86"/>
      <c r="KC17" s="86"/>
      <c r="KD17" s="86"/>
      <c r="KE17" s="86"/>
      <c r="KF17" s="106"/>
    </row>
    <row r="18" spans="10:292" ht="15.75" hidden="1" customHeight="1" x14ac:dyDescent="0.45">
      <c r="DA18" s="95"/>
      <c r="DB18" s="96"/>
      <c r="DC18" s="96"/>
      <c r="DD18" s="96"/>
      <c r="DE18" s="96"/>
      <c r="DF18" s="96"/>
      <c r="DG18" s="96"/>
      <c r="DQ18" s="96"/>
      <c r="DR18" s="96"/>
      <c r="DS18" s="96"/>
      <c r="DT18" s="96"/>
      <c r="DU18" s="96"/>
      <c r="DV18" s="96"/>
      <c r="DW18" s="96"/>
      <c r="DX18" s="96"/>
      <c r="DY18" s="96"/>
      <c r="DZ18" s="96"/>
      <c r="EA18" s="96"/>
      <c r="EB18" s="96"/>
      <c r="EX18" s="96"/>
      <c r="EY18" s="96"/>
      <c r="EZ18" s="96"/>
      <c r="FA18" s="96"/>
      <c r="FB18" s="96"/>
      <c r="FC18" s="96"/>
      <c r="FD18" s="96"/>
      <c r="FE18" s="96"/>
      <c r="FF18" s="96"/>
      <c r="FG18" s="96"/>
      <c r="FH18" s="96"/>
      <c r="GA18" s="96"/>
      <c r="GB18" s="96"/>
      <c r="GC18" s="96"/>
      <c r="GD18" s="96"/>
      <c r="GE18" s="96"/>
      <c r="GF18" s="96"/>
      <c r="GG18" s="96"/>
      <c r="GH18" s="96"/>
      <c r="GI18" s="96"/>
      <c r="GJ18" s="96"/>
      <c r="GK18" s="96"/>
      <c r="GL18" s="96"/>
      <c r="GM18" s="96"/>
      <c r="GN18" s="96"/>
      <c r="GO18" s="96"/>
      <c r="GP18" s="96"/>
      <c r="GQ18" s="96"/>
      <c r="IA18" s="105"/>
      <c r="IB18" s="86"/>
      <c r="IC18" s="86"/>
      <c r="ID18" s="86"/>
      <c r="IE18" s="86"/>
      <c r="IF18" s="86"/>
      <c r="IG18" s="86"/>
      <c r="IH18" s="86"/>
      <c r="II18" s="86"/>
      <c r="IJ18" s="86"/>
      <c r="IK18" s="86"/>
      <c r="IL18" s="86"/>
      <c r="IM18" s="86"/>
      <c r="IN18" s="86"/>
      <c r="IO18" s="86"/>
      <c r="IP18" s="86"/>
      <c r="IQ18" s="86"/>
      <c r="IR18" s="86"/>
      <c r="IS18" s="86"/>
      <c r="IT18" s="86"/>
      <c r="IU18" s="86"/>
      <c r="IV18" s="106"/>
      <c r="IY18" s="105"/>
      <c r="IZ18" s="86"/>
      <c r="JA18" s="86"/>
      <c r="JB18" s="86"/>
      <c r="JC18" s="86"/>
      <c r="JD18" s="86"/>
      <c r="JE18" s="86"/>
      <c r="JF18" s="86"/>
      <c r="JG18" s="86"/>
      <c r="JH18" s="86"/>
      <c r="JI18" s="86"/>
      <c r="JJ18" s="86"/>
      <c r="JK18" s="86"/>
      <c r="JL18" s="86"/>
      <c r="JM18" s="86"/>
      <c r="JN18" s="86"/>
      <c r="JO18" s="86"/>
      <c r="JP18" s="86"/>
      <c r="JQ18" s="86"/>
      <c r="JR18" s="86"/>
      <c r="JS18" s="86"/>
      <c r="JT18" s="86"/>
      <c r="JU18" s="86"/>
      <c r="JV18" s="86"/>
      <c r="JW18" s="86"/>
      <c r="JX18" s="86"/>
      <c r="JY18" s="86"/>
      <c r="JZ18" s="86"/>
      <c r="KA18" s="86"/>
      <c r="KB18" s="86"/>
      <c r="KC18" s="86"/>
      <c r="KD18" s="86"/>
      <c r="KE18" s="86"/>
      <c r="KF18" s="106"/>
    </row>
    <row r="19" spans="10:292" ht="15.75" hidden="1" customHeight="1" x14ac:dyDescent="0.45">
      <c r="DA19" s="95"/>
      <c r="DB19" s="96"/>
      <c r="DC19" s="96"/>
      <c r="DD19" s="96"/>
      <c r="DE19" s="96"/>
      <c r="DF19" s="96"/>
      <c r="DG19" s="96"/>
      <c r="DQ19" s="96"/>
      <c r="DR19" s="96"/>
      <c r="DS19" s="96"/>
      <c r="DT19" s="96"/>
      <c r="DU19" s="96"/>
      <c r="DV19" s="96"/>
      <c r="DW19" s="96"/>
      <c r="DX19" s="96"/>
      <c r="DY19" s="96"/>
      <c r="DZ19" s="96"/>
      <c r="EA19" s="96"/>
      <c r="EB19" s="96"/>
      <c r="EX19" s="96"/>
      <c r="EY19" s="96"/>
      <c r="EZ19" s="96"/>
      <c r="FA19" s="96"/>
      <c r="FB19" s="96"/>
      <c r="FC19" s="96"/>
      <c r="FD19" s="96"/>
      <c r="FE19" s="96"/>
      <c r="FF19" s="96"/>
      <c r="FG19" s="96"/>
      <c r="FH19" s="96"/>
      <c r="GA19" s="96"/>
      <c r="GB19" s="96"/>
      <c r="GC19" s="96"/>
      <c r="GD19" s="96"/>
      <c r="GE19" s="96"/>
      <c r="GF19" s="96"/>
      <c r="GG19" s="96"/>
      <c r="GH19" s="96"/>
      <c r="GI19" s="96"/>
      <c r="GJ19" s="96"/>
      <c r="GK19" s="96"/>
      <c r="GL19" s="96"/>
      <c r="GM19" s="96"/>
      <c r="GN19" s="96"/>
      <c r="GO19" s="96"/>
      <c r="GP19" s="96"/>
      <c r="GQ19" s="96"/>
      <c r="IA19" s="105"/>
      <c r="IB19" s="86"/>
      <c r="IC19" s="86"/>
      <c r="ID19" s="86"/>
      <c r="IE19" s="86"/>
      <c r="IF19" s="86"/>
      <c r="IG19" s="86"/>
      <c r="IH19" s="86"/>
      <c r="II19" s="86"/>
      <c r="IJ19" s="86"/>
      <c r="IK19" s="86"/>
      <c r="IL19" s="86"/>
      <c r="IM19" s="86"/>
      <c r="IN19" s="86"/>
      <c r="IO19" s="86"/>
      <c r="IP19" s="86"/>
      <c r="IQ19" s="86"/>
      <c r="IR19" s="86"/>
      <c r="IS19" s="86"/>
      <c r="IT19" s="86"/>
      <c r="IU19" s="86"/>
      <c r="IV19" s="106"/>
      <c r="IY19" s="105"/>
      <c r="IZ19" s="86"/>
      <c r="JA19" s="86"/>
      <c r="JB19" s="86"/>
      <c r="JC19" s="86"/>
      <c r="JD19" s="86"/>
      <c r="JE19" s="86"/>
      <c r="JF19" s="86"/>
      <c r="JG19" s="86"/>
      <c r="JH19" s="86"/>
      <c r="JI19" s="86"/>
      <c r="JJ19" s="86"/>
      <c r="JK19" s="86"/>
      <c r="JL19" s="86"/>
      <c r="JM19" s="86"/>
      <c r="JN19" s="86"/>
      <c r="JO19" s="86"/>
      <c r="JP19" s="86"/>
      <c r="JQ19" s="86"/>
      <c r="JR19" s="86"/>
      <c r="JS19" s="86"/>
      <c r="JT19" s="86"/>
      <c r="JU19" s="86"/>
      <c r="JV19" s="86"/>
      <c r="JW19" s="86"/>
      <c r="JX19" s="86"/>
      <c r="JY19" s="86"/>
      <c r="JZ19" s="86"/>
      <c r="KA19" s="86"/>
      <c r="KB19" s="86"/>
      <c r="KC19" s="86"/>
      <c r="KD19" s="86"/>
      <c r="KE19" s="86"/>
      <c r="KF19" s="106"/>
    </row>
    <row r="20" spans="10:292" ht="15.75" hidden="1" customHeight="1" x14ac:dyDescent="0.45">
      <c r="DA20" s="95"/>
      <c r="DB20" s="96"/>
      <c r="DC20" s="96"/>
      <c r="DD20" s="96"/>
      <c r="DE20" s="96"/>
      <c r="DF20" s="96"/>
      <c r="DG20" s="96"/>
      <c r="DQ20" s="96"/>
      <c r="DR20" s="96"/>
      <c r="DS20" s="96"/>
      <c r="DT20" s="96"/>
      <c r="DU20" s="96"/>
      <c r="DV20" s="96"/>
      <c r="DW20" s="96"/>
      <c r="DX20" s="96"/>
      <c r="DY20" s="96"/>
      <c r="DZ20" s="96"/>
      <c r="EA20" s="96"/>
      <c r="EB20" s="96"/>
      <c r="EX20" s="96"/>
      <c r="EY20" s="96"/>
      <c r="EZ20" s="96"/>
      <c r="FA20" s="96"/>
      <c r="FB20" s="96"/>
      <c r="FC20" s="96"/>
      <c r="FD20" s="96"/>
      <c r="FE20" s="96"/>
      <c r="FF20" s="96"/>
      <c r="FG20" s="96"/>
      <c r="FH20" s="96"/>
      <c r="GA20" s="96"/>
      <c r="GB20" s="96"/>
      <c r="GC20" s="96"/>
      <c r="GD20" s="96"/>
      <c r="GE20" s="96"/>
      <c r="GF20" s="96"/>
      <c r="GG20" s="96"/>
      <c r="GH20" s="96"/>
      <c r="GI20" s="96"/>
      <c r="GJ20" s="96"/>
      <c r="GK20" s="96"/>
      <c r="GL20" s="96"/>
      <c r="GM20" s="96"/>
      <c r="GN20" s="96"/>
      <c r="GO20" s="96"/>
      <c r="GP20" s="96"/>
      <c r="GQ20" s="96"/>
      <c r="IA20" s="105"/>
      <c r="IB20" s="86"/>
      <c r="IC20" s="86"/>
      <c r="ID20" s="86"/>
      <c r="IE20" s="86"/>
      <c r="IF20" s="86"/>
      <c r="IG20" s="86"/>
      <c r="IH20" s="86"/>
      <c r="II20" s="86"/>
      <c r="IJ20" s="86"/>
      <c r="IK20" s="86"/>
      <c r="IL20" s="86"/>
      <c r="IM20" s="86"/>
      <c r="IN20" s="86"/>
      <c r="IO20" s="86"/>
      <c r="IP20" s="86"/>
      <c r="IQ20" s="86"/>
      <c r="IR20" s="86"/>
      <c r="IS20" s="86"/>
      <c r="IT20" s="86"/>
      <c r="IU20" s="86"/>
      <c r="IV20" s="106"/>
      <c r="IY20" s="105"/>
      <c r="IZ20" s="86"/>
      <c r="JA20" s="86"/>
      <c r="JB20" s="86"/>
      <c r="JC20" s="86"/>
      <c r="JD20" s="86"/>
      <c r="JE20" s="86"/>
      <c r="JF20" s="86"/>
      <c r="JG20" s="86"/>
      <c r="JH20" s="86"/>
      <c r="JI20" s="86"/>
      <c r="JJ20" s="86"/>
      <c r="JK20" s="86"/>
      <c r="JL20" s="86"/>
      <c r="JM20" s="86"/>
      <c r="JN20" s="86"/>
      <c r="JO20" s="86"/>
      <c r="JP20" s="86"/>
      <c r="JQ20" s="86"/>
      <c r="JR20" s="86"/>
      <c r="JS20" s="86"/>
      <c r="JT20" s="86"/>
      <c r="JU20" s="86"/>
      <c r="JV20" s="86"/>
      <c r="JW20" s="86"/>
      <c r="JX20" s="86"/>
      <c r="JY20" s="86"/>
      <c r="JZ20" s="86"/>
      <c r="KA20" s="86"/>
      <c r="KB20" s="86"/>
      <c r="KC20" s="86"/>
      <c r="KD20" s="86"/>
      <c r="KE20" s="86"/>
      <c r="KF20" s="106"/>
    </row>
    <row r="21" spans="10:292" ht="15.75" hidden="1" customHeight="1" x14ac:dyDescent="0.45">
      <c r="DA21" s="95"/>
      <c r="DB21" s="96"/>
      <c r="DC21" s="96"/>
      <c r="DD21" s="96"/>
      <c r="DE21" s="96"/>
      <c r="DF21" s="96"/>
      <c r="DG21" s="96"/>
      <c r="DQ21" s="96"/>
      <c r="DR21" s="96"/>
      <c r="DS21" s="96"/>
      <c r="DT21" s="96"/>
      <c r="DU21" s="96"/>
      <c r="DV21" s="96"/>
      <c r="DW21" s="96"/>
      <c r="DX21" s="96"/>
      <c r="DY21" s="96"/>
      <c r="DZ21" s="96"/>
      <c r="EA21" s="96"/>
      <c r="EB21" s="96"/>
      <c r="EX21" s="96"/>
      <c r="EY21" s="96"/>
      <c r="EZ21" s="96"/>
      <c r="FA21" s="96"/>
      <c r="FB21" s="96"/>
      <c r="FC21" s="96"/>
      <c r="FD21" s="96"/>
      <c r="FE21" s="96"/>
      <c r="FF21" s="96"/>
      <c r="FG21" s="96"/>
      <c r="FH21" s="96"/>
      <c r="GA21" s="96"/>
      <c r="GB21" s="96"/>
      <c r="GC21" s="96"/>
      <c r="GD21" s="96"/>
      <c r="GE21" s="96"/>
      <c r="GF21" s="96"/>
      <c r="GG21" s="96"/>
      <c r="GH21" s="96"/>
      <c r="GI21" s="96"/>
      <c r="GJ21" s="96"/>
      <c r="GK21" s="96"/>
      <c r="GL21" s="96"/>
      <c r="GM21" s="96"/>
      <c r="GN21" s="96"/>
      <c r="GO21" s="96"/>
      <c r="GP21" s="96"/>
      <c r="GQ21" s="96"/>
      <c r="IA21" s="105"/>
      <c r="IB21" s="86"/>
      <c r="IC21" s="86"/>
      <c r="ID21" s="86"/>
      <c r="IE21" s="86"/>
      <c r="IF21" s="86"/>
      <c r="IG21" s="86"/>
      <c r="IH21" s="86"/>
      <c r="II21" s="86"/>
      <c r="IJ21" s="86"/>
      <c r="IK21" s="86"/>
      <c r="IL21" s="86"/>
      <c r="IM21" s="86"/>
      <c r="IN21" s="86"/>
      <c r="IO21" s="86"/>
      <c r="IP21" s="86"/>
      <c r="IQ21" s="86"/>
      <c r="IR21" s="86"/>
      <c r="IS21" s="86"/>
      <c r="IT21" s="86"/>
      <c r="IU21" s="86"/>
      <c r="IV21" s="106"/>
      <c r="IY21" s="105"/>
      <c r="IZ21" s="86"/>
      <c r="JA21" s="86"/>
      <c r="JB21" s="86"/>
      <c r="JC21" s="86"/>
      <c r="JD21" s="86"/>
      <c r="JE21" s="86"/>
      <c r="JF21" s="86"/>
      <c r="JG21" s="86"/>
      <c r="JH21" s="86"/>
      <c r="JI21" s="86"/>
      <c r="JJ21" s="86"/>
      <c r="JK21" s="86"/>
      <c r="JL21" s="86"/>
      <c r="JM21" s="86"/>
      <c r="JN21" s="86"/>
      <c r="JO21" s="86"/>
      <c r="JP21" s="86"/>
      <c r="JQ21" s="86"/>
      <c r="JR21" s="86"/>
      <c r="JS21" s="86"/>
      <c r="JT21" s="86"/>
      <c r="JU21" s="86"/>
      <c r="JV21" s="86"/>
      <c r="JW21" s="86"/>
      <c r="JX21" s="86"/>
      <c r="JY21" s="86"/>
      <c r="JZ21" s="86"/>
      <c r="KA21" s="86"/>
      <c r="KB21" s="86"/>
      <c r="KC21" s="86"/>
      <c r="KD21" s="86"/>
      <c r="KE21" s="86"/>
      <c r="KF21" s="106"/>
    </row>
    <row r="22" spans="10:292" ht="15.75" hidden="1" customHeight="1" x14ac:dyDescent="0.45">
      <c r="DA22" s="95"/>
      <c r="DB22" s="96"/>
      <c r="DC22" s="96"/>
      <c r="DD22" s="96"/>
      <c r="DE22" s="96"/>
      <c r="DF22" s="96"/>
      <c r="DG22" s="96"/>
      <c r="DQ22" s="96"/>
      <c r="DR22" s="96"/>
      <c r="DS22" s="96"/>
      <c r="DT22" s="103"/>
      <c r="DU22" s="96"/>
      <c r="DV22" s="96"/>
      <c r="DW22" s="96"/>
      <c r="DX22" s="96"/>
      <c r="DY22" s="96"/>
      <c r="DZ22" s="96"/>
      <c r="EA22" s="96"/>
      <c r="EB22" s="96"/>
      <c r="EX22" s="96"/>
      <c r="EY22" s="96"/>
      <c r="EZ22" s="96"/>
      <c r="FA22" s="96"/>
      <c r="FB22" s="96"/>
      <c r="FC22" s="96"/>
      <c r="FD22" s="96"/>
      <c r="FE22" s="96"/>
      <c r="FF22" s="96"/>
      <c r="FG22" s="96"/>
      <c r="FH22" s="96"/>
      <c r="GA22" s="96"/>
      <c r="GB22" s="96"/>
      <c r="GC22" s="96"/>
      <c r="GD22" s="96"/>
      <c r="GE22" s="96"/>
      <c r="GF22" s="96"/>
      <c r="GG22" s="96"/>
      <c r="GH22" s="96"/>
      <c r="GI22" s="96"/>
      <c r="GJ22" s="96"/>
      <c r="GK22" s="96"/>
      <c r="GL22" s="96"/>
      <c r="GM22" s="96"/>
      <c r="GN22" s="96"/>
      <c r="GO22" s="96"/>
      <c r="GP22" s="96"/>
      <c r="GQ22" s="96"/>
      <c r="IA22" s="105"/>
      <c r="IB22" s="86"/>
      <c r="IC22" s="86"/>
      <c r="ID22" s="86"/>
      <c r="IE22" s="86"/>
      <c r="IF22" s="86"/>
      <c r="IG22" s="86"/>
      <c r="IH22" s="86"/>
      <c r="II22" s="86"/>
      <c r="IJ22" s="86"/>
      <c r="IK22" s="86"/>
      <c r="IL22" s="86"/>
      <c r="IM22" s="86"/>
      <c r="IN22" s="86"/>
      <c r="IO22" s="86"/>
      <c r="IP22" s="86"/>
      <c r="IQ22" s="86"/>
      <c r="IR22" s="86"/>
      <c r="IS22" s="86"/>
      <c r="IT22" s="86"/>
      <c r="IU22" s="86"/>
      <c r="IV22" s="106"/>
      <c r="IY22" s="105"/>
      <c r="IZ22" s="86"/>
      <c r="JA22" s="86"/>
      <c r="JB22" s="86"/>
      <c r="JC22" s="86"/>
      <c r="JD22" s="86"/>
      <c r="JE22" s="86"/>
      <c r="JF22" s="86"/>
      <c r="JG22" s="86"/>
      <c r="JH22" s="86"/>
      <c r="JI22" s="86"/>
      <c r="JJ22" s="86"/>
      <c r="JK22" s="86"/>
      <c r="JL22" s="86"/>
      <c r="JM22" s="86"/>
      <c r="JN22" s="86"/>
      <c r="JO22" s="86"/>
      <c r="JP22" s="86"/>
      <c r="JQ22" s="86"/>
      <c r="JR22" s="86"/>
      <c r="JS22" s="86"/>
      <c r="JT22" s="86"/>
      <c r="JU22" s="86"/>
      <c r="JV22" s="86"/>
      <c r="JW22" s="86"/>
      <c r="JX22" s="86"/>
      <c r="JY22" s="86"/>
      <c r="JZ22" s="86"/>
      <c r="KA22" s="86"/>
      <c r="KB22" s="86"/>
      <c r="KC22" s="86"/>
      <c r="KD22" s="86"/>
      <c r="KE22" s="86"/>
      <c r="KF22" s="106"/>
    </row>
    <row r="23" spans="10:292" ht="15.75" hidden="1" customHeight="1" x14ac:dyDescent="0.45">
      <c r="DA23" s="95"/>
      <c r="DB23" s="96"/>
      <c r="DC23" s="96"/>
      <c r="DD23" s="96"/>
      <c r="DE23" s="96"/>
      <c r="DF23" s="96"/>
      <c r="DG23" s="96"/>
      <c r="DQ23" s="96"/>
      <c r="DR23" s="96"/>
      <c r="DS23" s="96"/>
      <c r="DT23" s="96"/>
      <c r="DU23" s="96"/>
      <c r="DV23" s="96"/>
      <c r="DW23" s="96"/>
      <c r="DX23" s="96"/>
      <c r="DY23" s="96"/>
      <c r="DZ23" s="96"/>
      <c r="EA23" s="96"/>
      <c r="EB23" s="96"/>
      <c r="EX23" s="96"/>
      <c r="EY23" s="96"/>
      <c r="EZ23" s="96"/>
      <c r="FA23" s="96"/>
      <c r="FB23" s="96"/>
      <c r="FC23" s="96"/>
      <c r="FD23" s="96"/>
      <c r="FE23" s="96"/>
      <c r="FF23" s="96"/>
      <c r="FG23" s="96"/>
      <c r="FH23" s="96"/>
      <c r="GA23" s="96"/>
      <c r="GB23" s="96"/>
      <c r="GC23" s="96"/>
      <c r="GD23" s="96"/>
      <c r="GE23" s="96"/>
      <c r="GF23" s="96"/>
      <c r="GG23" s="96"/>
      <c r="GH23" s="96"/>
      <c r="GI23" s="96"/>
      <c r="GJ23" s="96"/>
      <c r="GK23" s="96"/>
      <c r="GL23" s="96"/>
      <c r="GM23" s="96"/>
      <c r="GN23" s="96"/>
      <c r="GO23" s="96"/>
      <c r="GP23" s="96"/>
      <c r="GQ23" s="96"/>
      <c r="IA23" s="105"/>
      <c r="IB23" s="86"/>
      <c r="IC23" s="86"/>
      <c r="ID23" s="86"/>
      <c r="IE23" s="86"/>
      <c r="IF23" s="86"/>
      <c r="IG23" s="86"/>
      <c r="IH23" s="86"/>
      <c r="II23" s="86"/>
      <c r="IJ23" s="86"/>
      <c r="IK23" s="86"/>
      <c r="IL23" s="86"/>
      <c r="IM23" s="86"/>
      <c r="IN23" s="86"/>
      <c r="IO23" s="86"/>
      <c r="IP23" s="86"/>
      <c r="IQ23" s="86"/>
      <c r="IR23" s="86"/>
      <c r="IS23" s="86"/>
      <c r="IT23" s="86"/>
      <c r="IU23" s="86"/>
      <c r="IV23" s="106"/>
      <c r="IY23" s="105"/>
      <c r="IZ23" s="86"/>
      <c r="JA23" s="86"/>
      <c r="JB23" s="86"/>
      <c r="JC23" s="86"/>
      <c r="JD23" s="86"/>
      <c r="JE23" s="86"/>
      <c r="JF23" s="86"/>
      <c r="JG23" s="86"/>
      <c r="JH23" s="86"/>
      <c r="JI23" s="86"/>
      <c r="JJ23" s="86"/>
      <c r="JK23" s="86"/>
      <c r="JL23" s="86"/>
      <c r="JM23" s="86"/>
      <c r="JN23" s="86"/>
      <c r="JO23" s="86"/>
      <c r="JP23" s="86"/>
      <c r="JQ23" s="86"/>
      <c r="JR23" s="86"/>
      <c r="JS23" s="86"/>
      <c r="JT23" s="86"/>
      <c r="JU23" s="86"/>
      <c r="JV23" s="86"/>
      <c r="JW23" s="86"/>
      <c r="JX23" s="86"/>
      <c r="JY23" s="86"/>
      <c r="JZ23" s="86"/>
      <c r="KA23" s="86"/>
      <c r="KB23" s="86"/>
      <c r="KC23" s="86"/>
      <c r="KD23" s="86"/>
      <c r="KE23" s="86"/>
      <c r="KF23" s="106"/>
    </row>
    <row r="24" spans="10:292" ht="15.75" hidden="1" customHeight="1" x14ac:dyDescent="0.45">
      <c r="DA24" s="95"/>
      <c r="DB24" s="96"/>
      <c r="DC24" s="96"/>
      <c r="DD24" s="96"/>
      <c r="DE24" s="96"/>
      <c r="DF24" s="96"/>
      <c r="DG24" s="96"/>
      <c r="DQ24" s="96"/>
      <c r="DR24" s="96"/>
      <c r="DS24" s="96"/>
      <c r="DT24" s="96"/>
      <c r="DU24" s="96"/>
      <c r="DV24" s="96"/>
      <c r="DW24" s="96"/>
      <c r="DX24" s="96"/>
      <c r="DY24" s="96"/>
      <c r="DZ24" s="96"/>
      <c r="EA24" s="96"/>
      <c r="EB24" s="96"/>
      <c r="EX24" s="96"/>
      <c r="EY24" s="96"/>
      <c r="EZ24" s="96"/>
      <c r="FA24" s="96"/>
      <c r="FB24" s="96"/>
      <c r="FC24" s="96"/>
      <c r="FD24" s="96"/>
      <c r="FE24" s="96"/>
      <c r="FF24" s="96"/>
      <c r="FG24" s="96"/>
      <c r="FH24" s="96"/>
      <c r="GA24" s="96"/>
      <c r="GB24" s="96"/>
      <c r="GC24" s="96"/>
      <c r="GD24" s="96"/>
      <c r="GE24" s="96"/>
      <c r="GF24" s="96"/>
      <c r="GG24" s="96"/>
      <c r="GH24" s="96"/>
      <c r="GI24" s="96"/>
      <c r="GJ24" s="96"/>
      <c r="GK24" s="96"/>
      <c r="GL24" s="96"/>
      <c r="GM24" s="96"/>
      <c r="GN24" s="96"/>
      <c r="GO24" s="96"/>
      <c r="GP24" s="96"/>
      <c r="GQ24" s="96"/>
      <c r="IA24" s="105"/>
      <c r="IB24" s="86"/>
      <c r="IC24" s="86"/>
      <c r="ID24" s="86"/>
      <c r="IE24" s="86"/>
      <c r="IF24" s="86"/>
      <c r="IG24" s="86"/>
      <c r="IH24" s="86"/>
      <c r="II24" s="86"/>
      <c r="IJ24" s="86"/>
      <c r="IK24" s="86"/>
      <c r="IL24" s="86"/>
      <c r="IM24" s="86"/>
      <c r="IN24" s="86"/>
      <c r="IO24" s="86"/>
      <c r="IP24" s="86"/>
      <c r="IQ24" s="86"/>
      <c r="IR24" s="86"/>
      <c r="IS24" s="86"/>
      <c r="IT24" s="86"/>
      <c r="IU24" s="86"/>
      <c r="IV24" s="106"/>
      <c r="IY24" s="105"/>
      <c r="IZ24" s="86"/>
      <c r="JA24" s="86"/>
      <c r="JB24" s="86"/>
      <c r="JC24" s="86"/>
      <c r="JD24" s="86"/>
      <c r="JE24" s="86"/>
      <c r="JF24" s="86"/>
      <c r="JG24" s="86"/>
      <c r="JH24" s="86"/>
      <c r="JI24" s="86"/>
      <c r="JJ24" s="86"/>
      <c r="JK24" s="86"/>
      <c r="JL24" s="86"/>
      <c r="JM24" s="86"/>
      <c r="JN24" s="86"/>
      <c r="JO24" s="86"/>
      <c r="JP24" s="86"/>
      <c r="JQ24" s="86"/>
      <c r="JR24" s="86"/>
      <c r="JS24" s="86"/>
      <c r="JT24" s="86"/>
      <c r="JU24" s="86"/>
      <c r="JV24" s="86"/>
      <c r="JW24" s="86"/>
      <c r="JX24" s="86"/>
      <c r="JY24" s="86"/>
      <c r="JZ24" s="86"/>
      <c r="KA24" s="86"/>
      <c r="KB24" s="86"/>
      <c r="KC24" s="86"/>
      <c r="KD24" s="86"/>
      <c r="KE24" s="86"/>
      <c r="KF24" s="106"/>
    </row>
    <row r="25" spans="10:292" ht="15.75" hidden="1" customHeight="1" x14ac:dyDescent="0.45">
      <c r="DA25" s="95"/>
      <c r="DB25" s="96"/>
      <c r="DC25" s="96"/>
      <c r="DD25" s="96"/>
      <c r="DE25" s="96"/>
      <c r="DF25" s="96"/>
      <c r="DG25" s="96"/>
      <c r="DQ25" s="96"/>
      <c r="DR25" s="96"/>
      <c r="DS25" s="96"/>
      <c r="DT25" s="96"/>
      <c r="DU25" s="96"/>
      <c r="DV25" s="96"/>
      <c r="DW25" s="96"/>
      <c r="DX25" s="96"/>
      <c r="DY25" s="96"/>
      <c r="DZ25" s="96"/>
      <c r="EA25" s="96"/>
      <c r="EB25" s="96"/>
      <c r="EX25" s="96"/>
      <c r="EY25" s="96"/>
      <c r="EZ25" s="96"/>
      <c r="FA25" s="96"/>
      <c r="FB25" s="96"/>
      <c r="FC25" s="96"/>
      <c r="FD25" s="96"/>
      <c r="FE25" s="96"/>
      <c r="FF25" s="96"/>
      <c r="FG25" s="96"/>
      <c r="FH25" s="96"/>
      <c r="GA25" s="96"/>
      <c r="GB25" s="96"/>
      <c r="GC25" s="96"/>
      <c r="GD25" s="96"/>
      <c r="GE25" s="96"/>
      <c r="GF25" s="96"/>
      <c r="GG25" s="96"/>
      <c r="GH25" s="96"/>
      <c r="GI25" s="96"/>
      <c r="GJ25" s="96"/>
      <c r="GK25" s="96"/>
      <c r="GL25" s="96"/>
      <c r="GM25" s="96"/>
      <c r="GN25" s="96"/>
      <c r="GO25" s="96"/>
      <c r="GP25" s="96"/>
      <c r="GQ25" s="96"/>
      <c r="IA25" s="105"/>
      <c r="IB25" s="86"/>
      <c r="IC25" s="86"/>
      <c r="ID25" s="86"/>
      <c r="IE25" s="86"/>
      <c r="IF25" s="86"/>
      <c r="IG25" s="86"/>
      <c r="IH25" s="86"/>
      <c r="II25" s="86"/>
      <c r="IJ25" s="86"/>
      <c r="IK25" s="86"/>
      <c r="IL25" s="86"/>
      <c r="IM25" s="86"/>
      <c r="IN25" s="86"/>
      <c r="IO25" s="86"/>
      <c r="IP25" s="86"/>
      <c r="IQ25" s="86"/>
      <c r="IR25" s="86"/>
      <c r="IS25" s="86"/>
      <c r="IT25" s="86"/>
      <c r="IU25" s="86"/>
      <c r="IV25" s="106"/>
      <c r="IY25" s="105"/>
      <c r="IZ25" s="86"/>
      <c r="JA25" s="86"/>
      <c r="JB25" s="86"/>
      <c r="JC25" s="86"/>
      <c r="JD25" s="86"/>
      <c r="JE25" s="86"/>
      <c r="JF25" s="86"/>
      <c r="JG25" s="86"/>
      <c r="JH25" s="86"/>
      <c r="JI25" s="86"/>
      <c r="JJ25" s="86"/>
      <c r="JK25" s="86"/>
      <c r="JL25" s="86"/>
      <c r="JM25" s="86"/>
      <c r="JN25" s="86"/>
      <c r="JO25" s="86"/>
      <c r="JP25" s="86"/>
      <c r="JQ25" s="86"/>
      <c r="JR25" s="86"/>
      <c r="JS25" s="86"/>
      <c r="JT25" s="86"/>
      <c r="JU25" s="86"/>
      <c r="JV25" s="86"/>
      <c r="JW25" s="86"/>
      <c r="JX25" s="86"/>
      <c r="JY25" s="86"/>
      <c r="JZ25" s="86"/>
      <c r="KA25" s="86"/>
      <c r="KB25" s="86"/>
      <c r="KC25" s="86"/>
      <c r="KD25" s="86"/>
      <c r="KE25" s="86"/>
      <c r="KF25" s="106"/>
    </row>
    <row r="26" spans="10:292" ht="15.75" hidden="1" customHeight="1" x14ac:dyDescent="0.45">
      <c r="DA26" s="95"/>
      <c r="DB26" s="96"/>
      <c r="DC26" s="96"/>
      <c r="DD26" s="96"/>
      <c r="DE26" s="96"/>
      <c r="DF26" s="96"/>
      <c r="DG26" s="96"/>
      <c r="DQ26" s="96"/>
      <c r="DR26" s="96"/>
      <c r="DS26" s="96"/>
      <c r="DT26" s="96"/>
      <c r="DU26" s="96"/>
      <c r="DV26" s="96"/>
      <c r="DW26" s="96"/>
      <c r="DX26" s="96"/>
      <c r="DY26" s="96"/>
      <c r="DZ26" s="96"/>
      <c r="EA26" s="96"/>
      <c r="EB26" s="96"/>
      <c r="EX26" s="96"/>
      <c r="EY26" s="96"/>
      <c r="EZ26" s="96"/>
      <c r="FA26" s="96"/>
      <c r="FB26" s="96"/>
      <c r="FC26" s="96"/>
      <c r="FD26" s="96"/>
      <c r="FE26" s="96"/>
      <c r="FF26" s="96"/>
      <c r="FG26" s="96"/>
      <c r="FH26" s="96"/>
      <c r="GA26" s="96"/>
      <c r="GB26" s="96"/>
      <c r="GC26" s="96"/>
      <c r="GD26" s="96"/>
      <c r="GE26" s="96"/>
      <c r="GF26" s="96"/>
      <c r="GG26" s="96"/>
      <c r="GH26" s="96"/>
      <c r="GI26" s="96"/>
      <c r="GJ26" s="96"/>
      <c r="GK26" s="96"/>
      <c r="GL26" s="96"/>
      <c r="GM26" s="96"/>
      <c r="GN26" s="96"/>
      <c r="GO26" s="96"/>
      <c r="GP26" s="96"/>
      <c r="GQ26" s="96"/>
      <c r="IA26" s="105"/>
      <c r="IB26" s="86"/>
      <c r="IC26" s="86"/>
      <c r="ID26" s="86"/>
      <c r="IE26" s="86"/>
      <c r="IF26" s="86"/>
      <c r="IG26" s="86"/>
      <c r="IH26" s="86"/>
      <c r="II26" s="86"/>
      <c r="IJ26" s="86"/>
      <c r="IK26" s="86"/>
      <c r="IL26" s="86"/>
      <c r="IM26" s="86"/>
      <c r="IN26" s="86"/>
      <c r="IO26" s="86"/>
      <c r="IP26" s="86"/>
      <c r="IQ26" s="86"/>
      <c r="IR26" s="86"/>
      <c r="IS26" s="86"/>
      <c r="IT26" s="86"/>
      <c r="IU26" s="86"/>
      <c r="IV26" s="106"/>
      <c r="IY26" s="105"/>
      <c r="IZ26" s="86"/>
      <c r="JA26" s="86"/>
      <c r="JB26" s="86"/>
      <c r="JC26" s="86"/>
      <c r="JD26" s="86"/>
      <c r="JE26" s="86"/>
      <c r="JF26" s="86"/>
      <c r="JG26" s="86"/>
      <c r="JH26" s="86"/>
      <c r="JI26" s="86"/>
      <c r="JJ26" s="86"/>
      <c r="JK26" s="86"/>
      <c r="JL26" s="86"/>
      <c r="JM26" s="86"/>
      <c r="JN26" s="86"/>
      <c r="JO26" s="86"/>
      <c r="JP26" s="86"/>
      <c r="JQ26" s="86"/>
      <c r="JR26" s="86"/>
      <c r="JS26" s="86"/>
      <c r="JT26" s="86"/>
      <c r="JU26" s="86"/>
      <c r="JV26" s="86"/>
      <c r="JW26" s="86"/>
      <c r="JX26" s="86"/>
      <c r="JY26" s="86"/>
      <c r="JZ26" s="86"/>
      <c r="KA26" s="86"/>
      <c r="KB26" s="86"/>
      <c r="KC26" s="86"/>
      <c r="KD26" s="86"/>
      <c r="KE26" s="86"/>
      <c r="KF26" s="106"/>
    </row>
    <row r="27" spans="10:292" ht="15.75" hidden="1" customHeight="1" x14ac:dyDescent="0.45">
      <c r="DA27" s="95"/>
      <c r="DB27" s="96"/>
      <c r="DC27" s="96"/>
      <c r="DD27" s="96"/>
      <c r="DE27" s="96"/>
      <c r="DF27" s="96"/>
      <c r="DG27" s="96"/>
      <c r="DQ27" s="96"/>
      <c r="DR27" s="96"/>
      <c r="DS27" s="96"/>
      <c r="DT27" s="96"/>
      <c r="DU27" s="96"/>
      <c r="DV27" s="96"/>
      <c r="DW27" s="96"/>
      <c r="DX27" s="96"/>
      <c r="DY27" s="96"/>
      <c r="DZ27" s="96"/>
      <c r="EA27" s="96"/>
      <c r="EB27" s="96"/>
      <c r="EX27" s="96"/>
      <c r="EY27" s="96"/>
      <c r="EZ27" s="96"/>
      <c r="FA27" s="96"/>
      <c r="FB27" s="96"/>
      <c r="FC27" s="96"/>
      <c r="FD27" s="96"/>
      <c r="FE27" s="96"/>
      <c r="FF27" s="96"/>
      <c r="FG27" s="96"/>
      <c r="FH27" s="96"/>
      <c r="GA27" s="96"/>
      <c r="GB27" s="96"/>
      <c r="GC27" s="96"/>
      <c r="GD27" s="96"/>
      <c r="GE27" s="96"/>
      <c r="GF27" s="96"/>
      <c r="GG27" s="96"/>
      <c r="GH27" s="96"/>
      <c r="GI27" s="96"/>
      <c r="GJ27" s="96"/>
      <c r="GK27" s="96"/>
      <c r="GL27" s="96"/>
      <c r="GM27" s="96"/>
      <c r="GN27" s="96"/>
      <c r="GO27" s="96"/>
      <c r="GP27" s="96"/>
      <c r="GQ27" s="96"/>
      <c r="IA27" s="105"/>
      <c r="IB27" s="86"/>
      <c r="IC27" s="86"/>
      <c r="ID27" s="86"/>
      <c r="IE27" s="86"/>
      <c r="IF27" s="86"/>
      <c r="IG27" s="86"/>
      <c r="IH27" s="86"/>
      <c r="II27" s="86"/>
      <c r="IJ27" s="86"/>
      <c r="IK27" s="86"/>
      <c r="IL27" s="86"/>
      <c r="IM27" s="86"/>
      <c r="IN27" s="86"/>
      <c r="IO27" s="86"/>
      <c r="IP27" s="86"/>
      <c r="IQ27" s="86"/>
      <c r="IR27" s="86"/>
      <c r="IS27" s="86"/>
      <c r="IT27" s="86"/>
      <c r="IU27" s="86"/>
      <c r="IV27" s="106"/>
      <c r="IY27" s="105"/>
      <c r="IZ27" s="86"/>
      <c r="JA27" s="86"/>
      <c r="JB27" s="86"/>
      <c r="JC27" s="86"/>
      <c r="JD27" s="86"/>
      <c r="JE27" s="86"/>
      <c r="JF27" s="86"/>
      <c r="JG27" s="86"/>
      <c r="JH27" s="86"/>
      <c r="JI27" s="86"/>
      <c r="JJ27" s="86"/>
      <c r="JK27" s="86"/>
      <c r="JL27" s="86"/>
      <c r="JM27" s="86"/>
      <c r="JN27" s="86"/>
      <c r="JO27" s="86"/>
      <c r="JP27" s="86"/>
      <c r="JQ27" s="86"/>
      <c r="JR27" s="86"/>
      <c r="JS27" s="86"/>
      <c r="JT27" s="86"/>
      <c r="JU27" s="86"/>
      <c r="JV27" s="86"/>
      <c r="JW27" s="86"/>
      <c r="JX27" s="86"/>
      <c r="JY27" s="86"/>
      <c r="JZ27" s="86"/>
      <c r="KA27" s="86"/>
      <c r="KB27" s="86"/>
      <c r="KC27" s="86"/>
      <c r="KD27" s="86"/>
      <c r="KE27" s="86"/>
      <c r="KF27" s="106"/>
    </row>
    <row r="28" spans="10:292" ht="15.75" hidden="1" customHeight="1" x14ac:dyDescent="0.45">
      <c r="DA28" s="95"/>
      <c r="DB28" s="96"/>
      <c r="DC28" s="96"/>
      <c r="DD28" s="96"/>
      <c r="DE28" s="96"/>
      <c r="DF28" s="96"/>
      <c r="DG28" s="96"/>
      <c r="DQ28" s="96"/>
      <c r="DR28" s="96"/>
      <c r="DS28" s="96"/>
      <c r="DT28" s="103"/>
      <c r="DU28" s="96"/>
      <c r="DV28" s="96"/>
      <c r="DW28" s="96"/>
      <c r="DX28" s="96"/>
      <c r="DY28" s="96"/>
      <c r="DZ28" s="96"/>
      <c r="EA28" s="96"/>
      <c r="EB28" s="96"/>
      <c r="EX28" s="96"/>
      <c r="EY28" s="96"/>
      <c r="EZ28" s="96"/>
      <c r="FA28" s="96"/>
      <c r="FB28" s="96"/>
      <c r="FC28" s="96"/>
      <c r="FD28" s="96"/>
      <c r="FE28" s="96"/>
      <c r="FF28" s="96"/>
      <c r="FG28" s="96"/>
      <c r="FH28" s="96"/>
      <c r="GA28" s="96"/>
      <c r="GB28" s="96"/>
      <c r="GC28" s="96"/>
      <c r="GD28" s="96"/>
      <c r="GE28" s="96"/>
      <c r="GF28" s="96"/>
      <c r="GG28" s="96"/>
      <c r="GH28" s="96"/>
      <c r="GI28" s="96"/>
      <c r="GJ28" s="96"/>
      <c r="GK28" s="96"/>
      <c r="GL28" s="96"/>
      <c r="GM28" s="96"/>
      <c r="GN28" s="96"/>
      <c r="GO28" s="96"/>
      <c r="GP28" s="96"/>
      <c r="GQ28" s="96"/>
      <c r="IA28" s="105"/>
      <c r="IB28" s="86"/>
      <c r="IC28" s="86"/>
      <c r="ID28" s="86"/>
      <c r="IE28" s="86"/>
      <c r="IF28" s="86"/>
      <c r="IG28" s="86"/>
      <c r="IH28" s="86"/>
      <c r="II28" s="86"/>
      <c r="IJ28" s="86"/>
      <c r="IK28" s="86"/>
      <c r="IL28" s="86"/>
      <c r="IM28" s="86"/>
      <c r="IN28" s="86"/>
      <c r="IO28" s="86"/>
      <c r="IP28" s="86"/>
      <c r="IQ28" s="86"/>
      <c r="IR28" s="86"/>
      <c r="IS28" s="86"/>
      <c r="IT28" s="86"/>
      <c r="IU28" s="86"/>
      <c r="IV28" s="106"/>
      <c r="IY28" s="105"/>
      <c r="IZ28" s="86"/>
      <c r="JA28" s="86"/>
      <c r="JB28" s="86"/>
      <c r="JC28" s="86"/>
      <c r="JD28" s="86"/>
      <c r="JE28" s="86"/>
      <c r="JF28" s="86"/>
      <c r="JG28" s="86"/>
      <c r="JH28" s="86"/>
      <c r="JI28" s="86"/>
      <c r="JJ28" s="86"/>
      <c r="JK28" s="86"/>
      <c r="JL28" s="86"/>
      <c r="JM28" s="86"/>
      <c r="JN28" s="86"/>
      <c r="JO28" s="86"/>
      <c r="JP28" s="86"/>
      <c r="JQ28" s="86"/>
      <c r="JR28" s="86"/>
      <c r="JS28" s="86"/>
      <c r="JT28" s="86"/>
      <c r="JU28" s="86"/>
      <c r="JV28" s="86"/>
      <c r="JW28" s="86"/>
      <c r="JX28" s="86"/>
      <c r="JY28" s="86"/>
      <c r="JZ28" s="86"/>
      <c r="KA28" s="86"/>
      <c r="KB28" s="86"/>
      <c r="KC28" s="86"/>
      <c r="KD28" s="86"/>
      <c r="KE28" s="86"/>
      <c r="KF28" s="106"/>
    </row>
    <row r="29" spans="10:292" ht="15.75" hidden="1" customHeight="1" x14ac:dyDescent="0.45">
      <c r="DA29" s="95"/>
      <c r="DB29" s="96"/>
      <c r="DC29" s="96"/>
      <c r="DD29" s="96"/>
      <c r="DE29" s="96"/>
      <c r="DF29" s="96"/>
      <c r="DG29" s="96"/>
      <c r="DQ29" s="96"/>
      <c r="DR29" s="96"/>
      <c r="DS29" s="96"/>
      <c r="DT29" s="96"/>
      <c r="DU29" s="96"/>
      <c r="DV29" s="96"/>
      <c r="DW29" s="96"/>
      <c r="DX29" s="96"/>
      <c r="DY29" s="96"/>
      <c r="DZ29" s="96"/>
      <c r="EA29" s="96"/>
      <c r="EB29" s="96"/>
      <c r="EX29" s="96"/>
      <c r="EY29" s="96"/>
      <c r="EZ29" s="96"/>
      <c r="FA29" s="96"/>
      <c r="FB29" s="96"/>
      <c r="FC29" s="96"/>
      <c r="FD29" s="96"/>
      <c r="FE29" s="96"/>
      <c r="FF29" s="96"/>
      <c r="FG29" s="96"/>
      <c r="FH29" s="96"/>
      <c r="GA29" s="96"/>
      <c r="GB29" s="96"/>
      <c r="GC29" s="96"/>
      <c r="GD29" s="96"/>
      <c r="GE29" s="96"/>
      <c r="GF29" s="96"/>
      <c r="GG29" s="96"/>
      <c r="GH29" s="96"/>
      <c r="GI29" s="96"/>
      <c r="GJ29" s="96"/>
      <c r="GK29" s="96"/>
      <c r="GL29" s="96"/>
      <c r="GM29" s="96"/>
      <c r="GN29" s="96"/>
      <c r="GO29" s="96"/>
      <c r="GP29" s="96"/>
      <c r="GQ29" s="96"/>
      <c r="IA29" s="105"/>
      <c r="IB29" s="86"/>
      <c r="IC29" s="86"/>
      <c r="ID29" s="86"/>
      <c r="IE29" s="86"/>
      <c r="IF29" s="86"/>
      <c r="IG29" s="86"/>
      <c r="IH29" s="86"/>
      <c r="II29" s="86"/>
      <c r="IJ29" s="86"/>
      <c r="IK29" s="86"/>
      <c r="IL29" s="86"/>
      <c r="IM29" s="86"/>
      <c r="IN29" s="86"/>
      <c r="IO29" s="86"/>
      <c r="IP29" s="86"/>
      <c r="IQ29" s="86"/>
      <c r="IR29" s="86"/>
      <c r="IS29" s="86"/>
      <c r="IT29" s="86"/>
      <c r="IU29" s="86"/>
      <c r="IV29" s="106"/>
      <c r="IY29" s="105"/>
      <c r="IZ29" s="86"/>
      <c r="JA29" s="86"/>
      <c r="JB29" s="86"/>
      <c r="JC29" s="86"/>
      <c r="JD29" s="86"/>
      <c r="JE29" s="86"/>
      <c r="JF29" s="86"/>
      <c r="JG29" s="86"/>
      <c r="JH29" s="86"/>
      <c r="JI29" s="86"/>
      <c r="JJ29" s="86"/>
      <c r="JK29" s="86"/>
      <c r="JL29" s="86"/>
      <c r="JM29" s="86"/>
      <c r="JN29" s="86"/>
      <c r="JO29" s="86"/>
      <c r="JP29" s="86"/>
      <c r="JQ29" s="86"/>
      <c r="JR29" s="86"/>
      <c r="JS29" s="86"/>
      <c r="JT29" s="86"/>
      <c r="JU29" s="86"/>
      <c r="JV29" s="86"/>
      <c r="JW29" s="86"/>
      <c r="JX29" s="86"/>
      <c r="JY29" s="86"/>
      <c r="JZ29" s="86"/>
      <c r="KA29" s="86"/>
      <c r="KB29" s="86"/>
      <c r="KC29" s="86"/>
      <c r="KD29" s="86"/>
      <c r="KE29" s="86"/>
      <c r="KF29" s="106"/>
    </row>
    <row r="30" spans="10:292" ht="15.75" hidden="1" customHeight="1" x14ac:dyDescent="0.45">
      <c r="DA30" s="95"/>
      <c r="DB30" s="96"/>
      <c r="DC30" s="96"/>
      <c r="DD30" s="96"/>
      <c r="DE30" s="96"/>
      <c r="DF30" s="96"/>
      <c r="DG30" s="96"/>
      <c r="DQ30" s="96"/>
      <c r="DR30" s="96"/>
      <c r="DS30" s="96"/>
      <c r="DT30" s="96"/>
      <c r="DU30" s="96"/>
      <c r="DV30" s="96"/>
      <c r="DW30" s="96"/>
      <c r="DX30" s="96"/>
      <c r="DY30" s="96"/>
      <c r="DZ30" s="96"/>
      <c r="EA30" s="96"/>
      <c r="EB30" s="96"/>
      <c r="EX30" s="96"/>
      <c r="EY30" s="96"/>
      <c r="EZ30" s="96"/>
      <c r="FA30" s="96"/>
      <c r="FB30" s="96"/>
      <c r="FC30" s="96"/>
      <c r="FD30" s="96"/>
      <c r="FE30" s="96"/>
      <c r="FF30" s="96"/>
      <c r="FG30" s="96"/>
      <c r="FH30" s="96"/>
      <c r="GA30" s="96"/>
      <c r="GB30" s="96"/>
      <c r="GC30" s="96"/>
      <c r="GD30" s="96"/>
      <c r="GE30" s="96"/>
      <c r="GF30" s="96"/>
      <c r="GG30" s="96"/>
      <c r="GH30" s="96"/>
      <c r="GI30" s="96"/>
      <c r="GJ30" s="96"/>
      <c r="GK30" s="96"/>
      <c r="GL30" s="96"/>
      <c r="GM30" s="96"/>
      <c r="GN30" s="96"/>
      <c r="GO30" s="96"/>
      <c r="GP30" s="96"/>
      <c r="GQ30" s="96"/>
      <c r="IA30" s="105"/>
      <c r="IB30" s="86"/>
      <c r="IC30" s="86"/>
      <c r="ID30" s="86"/>
      <c r="IE30" s="86"/>
      <c r="IF30" s="86"/>
      <c r="IG30" s="86"/>
      <c r="IH30" s="86"/>
      <c r="II30" s="86"/>
      <c r="IJ30" s="86"/>
      <c r="IK30" s="86"/>
      <c r="IL30" s="86"/>
      <c r="IM30" s="86"/>
      <c r="IN30" s="86"/>
      <c r="IO30" s="86"/>
      <c r="IP30" s="86"/>
      <c r="IQ30" s="86"/>
      <c r="IR30" s="86"/>
      <c r="IS30" s="86"/>
      <c r="IT30" s="86"/>
      <c r="IU30" s="86"/>
      <c r="IV30" s="106"/>
      <c r="IY30" s="105"/>
      <c r="IZ30" s="86"/>
      <c r="JA30" s="86"/>
      <c r="JB30" s="86"/>
      <c r="JC30" s="86"/>
      <c r="JD30" s="86"/>
      <c r="JE30" s="86"/>
      <c r="JF30" s="86"/>
      <c r="JG30" s="86"/>
      <c r="JH30" s="86"/>
      <c r="JI30" s="86"/>
      <c r="JJ30" s="86"/>
      <c r="JK30" s="86"/>
      <c r="JL30" s="86"/>
      <c r="JM30" s="86"/>
      <c r="JN30" s="86"/>
      <c r="JO30" s="86"/>
      <c r="JP30" s="86"/>
      <c r="JQ30" s="86"/>
      <c r="JR30" s="86"/>
      <c r="JS30" s="86"/>
      <c r="JT30" s="86"/>
      <c r="JU30" s="86"/>
      <c r="JV30" s="86"/>
      <c r="JW30" s="86"/>
      <c r="JX30" s="86"/>
      <c r="JY30" s="86"/>
      <c r="JZ30" s="86"/>
      <c r="KA30" s="86"/>
      <c r="KB30" s="86"/>
      <c r="KC30" s="86"/>
      <c r="KD30" s="86"/>
      <c r="KE30" s="86"/>
      <c r="KF30" s="106"/>
    </row>
    <row r="31" spans="10:292" ht="15.75" hidden="1" customHeight="1" x14ac:dyDescent="0.45">
      <c r="J31" s="3"/>
      <c r="K31" s="2"/>
      <c r="L31" s="2"/>
      <c r="M31" s="2"/>
      <c r="N31" s="2"/>
      <c r="O31" s="2"/>
      <c r="P31" s="2"/>
      <c r="Q31" s="2"/>
      <c r="R31" s="2"/>
      <c r="S31" s="2"/>
      <c r="U31" s="3"/>
      <c r="V31" s="2"/>
      <c r="W31" s="1203"/>
      <c r="X31" s="1203"/>
      <c r="Y31" s="1203"/>
      <c r="Z31" s="1203"/>
      <c r="AA31" s="1203"/>
      <c r="AB31" s="1203"/>
      <c r="AC31" s="1203"/>
      <c r="AD31" s="1203"/>
      <c r="AE31" s="1203"/>
      <c r="AF31" s="2"/>
      <c r="AG31" s="3"/>
      <c r="DA31" s="95"/>
      <c r="DB31" s="96"/>
      <c r="DC31" s="96"/>
      <c r="DD31" s="96"/>
      <c r="DE31" s="96"/>
      <c r="DF31" s="96"/>
      <c r="DG31" s="96"/>
      <c r="DQ31" s="96"/>
      <c r="DR31" s="96"/>
      <c r="DS31" s="96"/>
      <c r="DT31" s="96"/>
      <c r="DU31" s="96"/>
      <c r="DV31" s="96"/>
      <c r="DW31" s="96"/>
      <c r="DX31" s="96"/>
      <c r="DY31" s="96"/>
      <c r="DZ31" s="96"/>
      <c r="EA31" s="96"/>
      <c r="EB31" s="96"/>
      <c r="EX31" s="96"/>
      <c r="EY31" s="96"/>
      <c r="EZ31" s="96"/>
      <c r="FA31" s="96"/>
      <c r="FB31" s="96"/>
      <c r="FC31" s="96"/>
      <c r="FD31" s="96"/>
      <c r="FE31" s="96"/>
      <c r="FF31" s="96"/>
      <c r="FG31" s="96"/>
      <c r="FH31" s="96"/>
      <c r="GA31" s="96"/>
      <c r="GB31" s="96"/>
      <c r="GC31" s="96"/>
      <c r="GD31" s="96"/>
      <c r="GE31" s="96"/>
      <c r="GF31" s="96"/>
      <c r="GG31" s="96"/>
      <c r="GH31" s="96"/>
      <c r="GI31" s="96"/>
      <c r="GJ31" s="96"/>
      <c r="GK31" s="96"/>
      <c r="GL31" s="96"/>
      <c r="GM31" s="96"/>
      <c r="GN31" s="96"/>
      <c r="GO31" s="96"/>
      <c r="GP31" s="96"/>
      <c r="GQ31" s="96"/>
      <c r="IA31" s="105"/>
      <c r="IB31" s="86"/>
      <c r="IC31" s="86"/>
      <c r="ID31" s="86"/>
      <c r="IE31" s="86"/>
      <c r="IF31" s="86"/>
      <c r="IG31" s="86"/>
      <c r="IH31" s="86"/>
      <c r="II31" s="86"/>
      <c r="IJ31" s="86"/>
      <c r="IK31" s="86"/>
      <c r="IL31" s="86"/>
      <c r="IM31" s="86"/>
      <c r="IN31" s="86"/>
      <c r="IO31" s="86"/>
      <c r="IP31" s="86"/>
      <c r="IQ31" s="86"/>
      <c r="IR31" s="86"/>
      <c r="IS31" s="86"/>
      <c r="IT31" s="86"/>
      <c r="IU31" s="86"/>
      <c r="IV31" s="106"/>
      <c r="IY31" s="105"/>
      <c r="IZ31" s="86"/>
      <c r="JA31" s="86"/>
      <c r="JB31" s="86"/>
      <c r="JC31" s="86"/>
      <c r="JD31" s="86"/>
      <c r="JE31" s="86"/>
      <c r="JF31" s="86"/>
      <c r="JG31" s="86"/>
      <c r="JH31" s="86"/>
      <c r="JI31" s="86"/>
      <c r="JJ31" s="86"/>
      <c r="JK31" s="86"/>
      <c r="JL31" s="86"/>
      <c r="JM31" s="86"/>
      <c r="JN31" s="86"/>
      <c r="JO31" s="86"/>
      <c r="JP31" s="86"/>
      <c r="JQ31" s="86"/>
      <c r="JR31" s="86"/>
      <c r="JS31" s="86"/>
      <c r="JT31" s="86"/>
      <c r="JU31" s="86"/>
      <c r="JV31" s="86"/>
      <c r="JW31" s="86"/>
      <c r="JX31" s="86"/>
      <c r="JY31" s="86"/>
      <c r="JZ31" s="86"/>
      <c r="KA31" s="86"/>
      <c r="KB31" s="86"/>
      <c r="KC31" s="86"/>
      <c r="KD31" s="86"/>
      <c r="KE31" s="86"/>
      <c r="KF31" s="106"/>
    </row>
    <row r="32" spans="10:292" ht="15.75" hidden="1" customHeight="1" x14ac:dyDescent="0.45">
      <c r="K32" s="1204"/>
      <c r="L32" s="1204"/>
      <c r="M32" s="1204"/>
      <c r="N32" s="1204"/>
      <c r="O32" s="1204"/>
      <c r="P32" s="125"/>
      <c r="Q32" s="125"/>
      <c r="R32" s="125"/>
      <c r="S32" s="125"/>
      <c r="T32" s="125"/>
      <c r="W32" s="1023"/>
      <c r="X32" s="1023"/>
      <c r="Y32" s="1023"/>
      <c r="Z32" s="1023"/>
      <c r="AA32" s="1023"/>
      <c r="AB32" s="1023"/>
      <c r="AC32" s="1023"/>
      <c r="AD32" s="1023"/>
      <c r="AE32" s="1023"/>
      <c r="AF32" s="1023"/>
      <c r="AG32" s="1023"/>
      <c r="AH32" s="1023"/>
      <c r="AI32" s="1023"/>
      <c r="AJ32" s="1023"/>
      <c r="AK32" s="1023"/>
      <c r="AL32" s="1023"/>
      <c r="DA32" s="95"/>
      <c r="DB32" s="96"/>
      <c r="DC32" s="96"/>
      <c r="DD32" s="96"/>
      <c r="DE32" s="96"/>
      <c r="DF32" s="96"/>
      <c r="DG32" s="96"/>
      <c r="DQ32" s="96"/>
      <c r="DR32" s="96"/>
      <c r="DS32" s="96"/>
      <c r="DT32" s="96"/>
      <c r="DU32" s="96"/>
      <c r="DV32" s="96"/>
      <c r="DW32" s="96"/>
      <c r="DX32" s="96"/>
      <c r="DY32" s="96"/>
      <c r="DZ32" s="96"/>
      <c r="EA32" s="96"/>
      <c r="EB32" s="96"/>
      <c r="EX32" s="96"/>
      <c r="EY32" s="96"/>
      <c r="EZ32" s="96"/>
      <c r="FA32" s="96"/>
      <c r="FB32" s="96"/>
      <c r="FC32" s="96"/>
      <c r="FD32" s="96"/>
      <c r="FE32" s="96"/>
      <c r="FF32" s="96"/>
      <c r="FG32" s="96"/>
      <c r="FH32" s="96"/>
      <c r="GA32" s="96"/>
      <c r="GB32" s="96"/>
      <c r="GC32" s="96"/>
      <c r="GD32" s="96"/>
      <c r="GE32" s="96"/>
      <c r="GF32" s="96"/>
      <c r="GG32" s="96"/>
      <c r="GH32" s="96"/>
      <c r="GI32" s="96"/>
      <c r="GJ32" s="96"/>
      <c r="GK32" s="96"/>
      <c r="GL32" s="96"/>
      <c r="GM32" s="96"/>
      <c r="GN32" s="96"/>
      <c r="GO32" s="96"/>
      <c r="GP32" s="96"/>
      <c r="GQ32" s="96"/>
      <c r="IA32" s="105"/>
      <c r="IB32" s="86"/>
      <c r="IC32" s="86"/>
      <c r="ID32" s="86"/>
      <c r="IE32" s="86"/>
      <c r="IF32" s="86"/>
      <c r="IG32" s="86"/>
      <c r="IH32" s="86"/>
      <c r="II32" s="86"/>
      <c r="IJ32" s="86"/>
      <c r="IK32" s="86"/>
      <c r="IL32" s="86"/>
      <c r="IM32" s="86"/>
      <c r="IN32" s="86"/>
      <c r="IO32" s="86"/>
      <c r="IP32" s="86"/>
      <c r="IQ32" s="86"/>
      <c r="IR32" s="86"/>
      <c r="IS32" s="86"/>
      <c r="IT32" s="86"/>
      <c r="IU32" s="86"/>
      <c r="IV32" s="106"/>
      <c r="IY32" s="105"/>
      <c r="IZ32" s="86"/>
      <c r="JA32" s="86"/>
      <c r="JB32" s="86"/>
      <c r="JC32" s="86"/>
      <c r="JD32" s="86"/>
      <c r="JE32" s="86"/>
      <c r="JF32" s="86"/>
      <c r="JG32" s="86"/>
      <c r="JH32" s="86"/>
      <c r="JI32" s="86"/>
      <c r="JJ32" s="86"/>
      <c r="JK32" s="86"/>
      <c r="JL32" s="86"/>
      <c r="JM32" s="86"/>
      <c r="JN32" s="86"/>
      <c r="JO32" s="86"/>
      <c r="JP32" s="86"/>
      <c r="JQ32" s="86"/>
      <c r="JR32" s="86"/>
      <c r="JS32" s="86"/>
      <c r="JT32" s="86"/>
      <c r="JU32" s="86"/>
      <c r="JV32" s="86"/>
      <c r="JW32" s="86"/>
      <c r="JX32" s="86"/>
      <c r="JY32" s="86"/>
      <c r="JZ32" s="86"/>
      <c r="KA32" s="86"/>
      <c r="KB32" s="86"/>
      <c r="KC32" s="86"/>
      <c r="KD32" s="86"/>
      <c r="KE32" s="86"/>
      <c r="KF32" s="106"/>
    </row>
    <row r="33" spans="11:292" ht="15.75" hidden="1" customHeight="1" x14ac:dyDescent="0.45">
      <c r="K33" s="1205"/>
      <c r="L33" s="1205"/>
      <c r="M33" s="1206"/>
      <c r="N33" s="1206"/>
      <c r="O33" s="1206"/>
      <c r="P33" s="1206"/>
      <c r="Q33" s="1206"/>
      <c r="R33" s="1206"/>
      <c r="S33" s="1206"/>
      <c r="T33" s="1206"/>
      <c r="W33" s="1023"/>
      <c r="X33" s="1023"/>
      <c r="Y33" s="1023"/>
      <c r="Z33" s="1023"/>
      <c r="AA33" s="1023"/>
      <c r="AB33" s="1023"/>
      <c r="AC33" s="1023"/>
      <c r="AD33" s="1023"/>
      <c r="AE33" s="1023"/>
      <c r="AF33" s="1023"/>
      <c r="AG33" s="1023"/>
      <c r="AH33" s="1023"/>
      <c r="AI33" s="1023"/>
      <c r="AJ33" s="1023"/>
      <c r="AK33" s="1023"/>
      <c r="AL33" s="1023"/>
      <c r="DA33" s="95"/>
      <c r="DB33" s="96"/>
      <c r="DC33" s="96"/>
      <c r="DD33" s="96"/>
      <c r="DE33" s="96"/>
      <c r="DF33" s="96"/>
      <c r="DG33" s="96"/>
      <c r="DQ33" s="96"/>
      <c r="DR33" s="96"/>
      <c r="DS33" s="96"/>
      <c r="DT33" s="96"/>
      <c r="DU33" s="96"/>
      <c r="DV33" s="96"/>
      <c r="DW33" s="96"/>
      <c r="DX33" s="96"/>
      <c r="DY33" s="96"/>
      <c r="DZ33" s="96"/>
      <c r="EA33" s="96"/>
      <c r="EB33" s="96"/>
      <c r="EX33" s="96"/>
      <c r="EY33" s="96"/>
      <c r="EZ33" s="96"/>
      <c r="FA33" s="96"/>
      <c r="FB33" s="96"/>
      <c r="FC33" s="96"/>
      <c r="FD33" s="96"/>
      <c r="FE33" s="96"/>
      <c r="FF33" s="96"/>
      <c r="FG33" s="96"/>
      <c r="FH33" s="96"/>
      <c r="GA33" s="96"/>
      <c r="GB33" s="96"/>
      <c r="GC33" s="96"/>
      <c r="GD33" s="96"/>
      <c r="GE33" s="96"/>
      <c r="GF33" s="96"/>
      <c r="GG33" s="96"/>
      <c r="GH33" s="96"/>
      <c r="GI33" s="96"/>
      <c r="GJ33" s="96"/>
      <c r="GK33" s="96"/>
      <c r="GL33" s="96"/>
      <c r="GM33" s="96"/>
      <c r="GN33" s="96"/>
      <c r="GO33" s="96"/>
      <c r="GP33" s="96"/>
      <c r="GQ33" s="96"/>
      <c r="IA33" s="105"/>
      <c r="IB33" s="86"/>
      <c r="IC33" s="86"/>
      <c r="ID33" s="86"/>
      <c r="IE33" s="86"/>
      <c r="IF33" s="86"/>
      <c r="IG33" s="86"/>
      <c r="IH33" s="86"/>
      <c r="II33" s="86"/>
      <c r="IJ33" s="86"/>
      <c r="IK33" s="86"/>
      <c r="IL33" s="86"/>
      <c r="IM33" s="86"/>
      <c r="IN33" s="86"/>
      <c r="IO33" s="86"/>
      <c r="IP33" s="86"/>
      <c r="IQ33" s="86"/>
      <c r="IR33" s="86"/>
      <c r="IS33" s="86"/>
      <c r="IT33" s="86"/>
      <c r="IU33" s="86"/>
      <c r="IV33" s="106"/>
      <c r="IY33" s="105"/>
      <c r="IZ33" s="86"/>
      <c r="JA33" s="86"/>
      <c r="JB33" s="86"/>
      <c r="JC33" s="86"/>
      <c r="JD33" s="86"/>
      <c r="JE33" s="86"/>
      <c r="JF33" s="86"/>
      <c r="JG33" s="86"/>
      <c r="JH33" s="86"/>
      <c r="JI33" s="86"/>
      <c r="JJ33" s="86"/>
      <c r="JK33" s="86"/>
      <c r="JL33" s="86"/>
      <c r="JM33" s="86"/>
      <c r="JN33" s="86"/>
      <c r="JO33" s="86"/>
      <c r="JP33" s="86"/>
      <c r="JQ33" s="86"/>
      <c r="JR33" s="86"/>
      <c r="JS33" s="86"/>
      <c r="JT33" s="86"/>
      <c r="JU33" s="86"/>
      <c r="JV33" s="86"/>
      <c r="JW33" s="86"/>
      <c r="JX33" s="86"/>
      <c r="JY33" s="86"/>
      <c r="JZ33" s="86"/>
      <c r="KA33" s="86"/>
      <c r="KB33" s="86"/>
      <c r="KC33" s="86"/>
      <c r="KD33" s="86"/>
      <c r="KE33" s="86"/>
      <c r="KF33" s="106"/>
    </row>
    <row r="34" spans="11:292" ht="15.75" hidden="1" customHeight="1" x14ac:dyDescent="0.45">
      <c r="K34" s="1205"/>
      <c r="L34" s="1205"/>
      <c r="M34" s="1199"/>
      <c r="N34" s="1199"/>
      <c r="O34" s="1199"/>
      <c r="P34" s="1199"/>
      <c r="Q34" s="1199"/>
      <c r="R34" s="1199"/>
      <c r="S34" s="1199"/>
      <c r="T34" s="1199"/>
      <c r="W34" s="1023"/>
      <c r="X34" s="1023"/>
      <c r="Y34" s="1023"/>
      <c r="Z34" s="1023"/>
      <c r="AA34" s="1023"/>
      <c r="AB34" s="1023"/>
      <c r="AC34" s="1023"/>
      <c r="AD34" s="1023"/>
      <c r="AE34" s="1023"/>
      <c r="AF34" s="1023"/>
      <c r="AG34" s="1023"/>
      <c r="AH34" s="1023"/>
      <c r="AI34" s="1023"/>
      <c r="AJ34" s="1023"/>
      <c r="AK34" s="1023"/>
      <c r="AL34" s="1023"/>
      <c r="DA34" s="95"/>
      <c r="DB34" s="96"/>
      <c r="DC34" s="96"/>
      <c r="DD34" s="96"/>
      <c r="DE34" s="96"/>
      <c r="DF34" s="96"/>
      <c r="DG34" s="96"/>
      <c r="DQ34" s="96"/>
      <c r="DR34" s="96"/>
      <c r="DS34" s="96"/>
      <c r="DT34" s="96"/>
      <c r="DU34" s="96"/>
      <c r="DV34" s="96"/>
      <c r="DW34" s="96"/>
      <c r="DX34" s="96"/>
      <c r="DY34" s="96"/>
      <c r="DZ34" s="96"/>
      <c r="EA34" s="96"/>
      <c r="EB34" s="96"/>
      <c r="EX34" s="96"/>
      <c r="EY34" s="96"/>
      <c r="EZ34" s="96"/>
      <c r="FA34" s="96"/>
      <c r="FB34" s="96"/>
      <c r="FC34" s="96"/>
      <c r="FD34" s="96"/>
      <c r="FE34" s="96"/>
      <c r="FF34" s="96"/>
      <c r="FG34" s="96"/>
      <c r="FH34" s="96"/>
      <c r="GA34" s="96"/>
      <c r="GB34" s="96"/>
      <c r="GC34" s="96"/>
      <c r="GD34" s="96"/>
      <c r="GE34" s="96"/>
      <c r="GF34" s="96"/>
      <c r="GG34" s="96"/>
      <c r="GH34" s="96"/>
      <c r="GI34" s="96"/>
      <c r="GJ34" s="96"/>
      <c r="GK34" s="96"/>
      <c r="GL34" s="96"/>
      <c r="GM34" s="96"/>
      <c r="GN34" s="96"/>
      <c r="GO34" s="96"/>
      <c r="GP34" s="96"/>
      <c r="GQ34" s="96"/>
      <c r="IA34" s="105"/>
      <c r="IB34" s="86"/>
      <c r="IC34" s="86"/>
      <c r="ID34" s="86"/>
      <c r="IE34" s="86"/>
      <c r="IF34" s="86"/>
      <c r="IG34" s="86"/>
      <c r="IH34" s="86"/>
      <c r="II34" s="86"/>
      <c r="IJ34" s="86"/>
      <c r="IK34" s="86"/>
      <c r="IL34" s="86"/>
      <c r="IM34" s="86"/>
      <c r="IN34" s="86"/>
      <c r="IO34" s="86"/>
      <c r="IP34" s="86"/>
      <c r="IQ34" s="86"/>
      <c r="IR34" s="86"/>
      <c r="IS34" s="86"/>
      <c r="IT34" s="86"/>
      <c r="IU34" s="86"/>
      <c r="IV34" s="106"/>
      <c r="IY34" s="105"/>
      <c r="IZ34" s="86"/>
      <c r="JA34" s="86"/>
      <c r="JB34" s="86"/>
      <c r="JC34" s="86"/>
      <c r="JD34" s="86"/>
      <c r="JE34" s="86"/>
      <c r="JF34" s="86"/>
      <c r="JG34" s="86"/>
      <c r="JH34" s="86"/>
      <c r="JI34" s="86"/>
      <c r="JJ34" s="86"/>
      <c r="JK34" s="86"/>
      <c r="JL34" s="86"/>
      <c r="JM34" s="86"/>
      <c r="JN34" s="86"/>
      <c r="JO34" s="86"/>
      <c r="JP34" s="86"/>
      <c r="JQ34" s="86"/>
      <c r="JR34" s="86"/>
      <c r="JS34" s="86"/>
      <c r="JT34" s="86"/>
      <c r="JU34" s="86"/>
      <c r="JV34" s="86"/>
      <c r="JW34" s="86"/>
      <c r="JX34" s="86"/>
      <c r="JY34" s="86"/>
      <c r="JZ34" s="86"/>
      <c r="KA34" s="86"/>
      <c r="KB34" s="86"/>
      <c r="KC34" s="86"/>
      <c r="KD34" s="86"/>
      <c r="KE34" s="86"/>
      <c r="KF34" s="106"/>
    </row>
    <row r="35" spans="11:292" ht="15.75" hidden="1" customHeight="1" x14ac:dyDescent="0.45">
      <c r="K35" s="1205"/>
      <c r="L35" s="1205"/>
      <c r="M35" s="1023"/>
      <c r="N35" s="1023"/>
      <c r="O35" s="1023"/>
      <c r="P35" s="1023"/>
      <c r="Q35" s="1023"/>
      <c r="R35" s="1023"/>
      <c r="S35" s="1023"/>
      <c r="T35" s="1023"/>
      <c r="W35" s="1023"/>
      <c r="X35" s="1023"/>
      <c r="Y35" s="1023"/>
      <c r="Z35" s="1023"/>
      <c r="AA35" s="1023"/>
      <c r="AB35" s="1023"/>
      <c r="AC35" s="1023"/>
      <c r="AD35" s="1023"/>
      <c r="AE35" s="1023"/>
      <c r="AF35" s="1023"/>
      <c r="AG35" s="1023"/>
      <c r="AH35" s="1023"/>
      <c r="AI35" s="1023"/>
      <c r="AJ35" s="1023"/>
      <c r="AK35" s="1023"/>
      <c r="AL35" s="1023"/>
      <c r="DA35" s="95"/>
      <c r="DB35" s="96"/>
      <c r="DC35" s="96"/>
      <c r="DD35" s="96"/>
      <c r="DE35" s="96"/>
      <c r="DF35" s="96"/>
      <c r="DG35" s="96"/>
      <c r="DQ35" s="112"/>
      <c r="DR35" s="112"/>
      <c r="DS35" s="113"/>
      <c r="DT35" s="96"/>
      <c r="DU35" s="96"/>
      <c r="DV35" s="96"/>
      <c r="DW35" s="96"/>
      <c r="DX35" s="96"/>
      <c r="DY35" s="96"/>
      <c r="DZ35" s="96"/>
      <c r="EA35" s="96"/>
      <c r="EB35" s="96"/>
      <c r="EX35" s="96"/>
      <c r="EY35" s="96"/>
      <c r="EZ35" s="96"/>
      <c r="FA35" s="96"/>
      <c r="FB35" s="96"/>
      <c r="FC35" s="96"/>
      <c r="FD35" s="96"/>
      <c r="FE35" s="96"/>
      <c r="FF35" s="96"/>
      <c r="FG35" s="96"/>
      <c r="FH35" s="96"/>
      <c r="GA35" s="96"/>
      <c r="GB35" s="96"/>
      <c r="GC35" s="96"/>
      <c r="GD35" s="96"/>
      <c r="GE35" s="96"/>
      <c r="GF35" s="96"/>
      <c r="GG35" s="96"/>
      <c r="GH35" s="96"/>
      <c r="GI35" s="96"/>
      <c r="GJ35" s="96"/>
      <c r="GK35" s="96"/>
      <c r="GL35" s="96"/>
      <c r="GM35" s="96"/>
      <c r="GN35" s="96"/>
      <c r="GO35" s="96"/>
      <c r="GP35" s="96"/>
      <c r="GQ35" s="96"/>
      <c r="IA35" s="105"/>
      <c r="IB35" s="86"/>
      <c r="IC35" s="86"/>
      <c r="ID35" s="86"/>
      <c r="IE35" s="86"/>
      <c r="IF35" s="86"/>
      <c r="IG35" s="86"/>
      <c r="IH35" s="86"/>
      <c r="II35" s="86"/>
      <c r="IJ35" s="86"/>
      <c r="IK35" s="86"/>
      <c r="IL35" s="86"/>
      <c r="IM35" s="86"/>
      <c r="IN35" s="86"/>
      <c r="IO35" s="86"/>
      <c r="IP35" s="86"/>
      <c r="IQ35" s="86"/>
      <c r="IR35" s="86"/>
      <c r="IS35" s="86"/>
      <c r="IT35" s="86"/>
      <c r="IU35" s="86"/>
      <c r="IV35" s="106"/>
      <c r="IY35" s="105"/>
      <c r="IZ35" s="86"/>
      <c r="JA35" s="86"/>
      <c r="JB35" s="86"/>
      <c r="JC35" s="86"/>
      <c r="JD35" s="86"/>
      <c r="JE35" s="86"/>
      <c r="JF35" s="86"/>
      <c r="JG35" s="86"/>
      <c r="JH35" s="86"/>
      <c r="JI35" s="86"/>
      <c r="JJ35" s="86"/>
      <c r="JK35" s="86"/>
      <c r="JL35" s="86"/>
      <c r="JM35" s="86"/>
      <c r="JN35" s="86"/>
      <c r="JO35" s="86"/>
      <c r="JP35" s="86"/>
      <c r="JQ35" s="86"/>
      <c r="JR35" s="86"/>
      <c r="JS35" s="86"/>
      <c r="JT35" s="86"/>
      <c r="JU35" s="86"/>
      <c r="JV35" s="86"/>
      <c r="JW35" s="86"/>
      <c r="JX35" s="86"/>
      <c r="JY35" s="86"/>
      <c r="JZ35" s="86"/>
      <c r="KA35" s="86"/>
      <c r="KB35" s="86"/>
      <c r="KC35" s="86"/>
      <c r="KD35" s="86"/>
      <c r="KE35" s="86"/>
      <c r="KF35" s="106"/>
    </row>
    <row r="36" spans="11:292" ht="15.75" hidden="1" customHeight="1" x14ac:dyDescent="0.45">
      <c r="K36" s="1205"/>
      <c r="L36" s="1205"/>
      <c r="M36" s="1023"/>
      <c r="N36" s="1023"/>
      <c r="O36" s="1023"/>
      <c r="P36" s="1023"/>
      <c r="Q36" s="1023"/>
      <c r="R36" s="1023"/>
      <c r="S36" s="1023"/>
      <c r="T36" s="1023"/>
      <c r="W36" s="1023"/>
      <c r="X36" s="1023"/>
      <c r="Y36" s="1023"/>
      <c r="Z36" s="1023"/>
      <c r="AA36" s="1023"/>
      <c r="AB36" s="1023"/>
      <c r="AC36" s="1023"/>
      <c r="AD36" s="1023"/>
      <c r="AE36" s="1023"/>
      <c r="AF36" s="1023"/>
      <c r="AG36" s="1023"/>
      <c r="AH36" s="1023"/>
      <c r="AI36" s="1023"/>
      <c r="AJ36" s="1023"/>
      <c r="AK36" s="1023"/>
      <c r="AL36" s="1023"/>
      <c r="DA36" s="95"/>
      <c r="DB36" s="96"/>
      <c r="DC36" s="96"/>
      <c r="DD36" s="96"/>
      <c r="DE36" s="96"/>
      <c r="DF36" s="96"/>
      <c r="DG36" s="96"/>
      <c r="DQ36" s="96"/>
      <c r="DR36" s="96"/>
      <c r="DS36" s="96"/>
      <c r="DT36" s="96"/>
      <c r="DU36" s="96"/>
      <c r="DV36" s="96"/>
      <c r="DW36" s="96"/>
      <c r="DX36" s="96"/>
      <c r="DY36" s="96"/>
      <c r="DZ36" s="96"/>
      <c r="EA36" s="96"/>
      <c r="EB36" s="96"/>
      <c r="EX36" s="96"/>
      <c r="EY36" s="96"/>
      <c r="EZ36" s="96"/>
      <c r="FA36" s="96"/>
      <c r="FB36" s="96"/>
      <c r="FC36" s="96"/>
      <c r="FD36" s="96"/>
      <c r="FE36" s="96"/>
      <c r="FF36" s="96"/>
      <c r="FG36" s="96"/>
      <c r="FH36" s="96"/>
      <c r="GA36" s="96"/>
      <c r="GB36" s="96"/>
      <c r="GC36" s="96"/>
      <c r="GD36" s="96"/>
      <c r="GE36" s="96"/>
      <c r="GF36" s="96"/>
      <c r="GG36" s="96"/>
      <c r="GH36" s="96"/>
      <c r="GI36" s="96"/>
      <c r="GJ36" s="96"/>
      <c r="GK36" s="96"/>
      <c r="GL36" s="96"/>
      <c r="GM36" s="96"/>
      <c r="GN36" s="96"/>
      <c r="GO36" s="96"/>
      <c r="GP36" s="96"/>
      <c r="GQ36" s="96"/>
      <c r="IA36" s="105"/>
      <c r="IB36" s="86"/>
      <c r="IC36" s="86"/>
      <c r="ID36" s="86"/>
      <c r="IE36" s="86"/>
      <c r="IF36" s="86"/>
      <c r="IG36" s="86"/>
      <c r="IH36" s="86"/>
      <c r="II36" s="86"/>
      <c r="IJ36" s="86"/>
      <c r="IK36" s="86"/>
      <c r="IL36" s="86"/>
      <c r="IM36" s="86"/>
      <c r="IN36" s="86"/>
      <c r="IO36" s="86"/>
      <c r="IP36" s="86"/>
      <c r="IQ36" s="86"/>
      <c r="IR36" s="86"/>
      <c r="IS36" s="86"/>
      <c r="IT36" s="86"/>
      <c r="IU36" s="86"/>
      <c r="IV36" s="106"/>
      <c r="IY36" s="105"/>
      <c r="IZ36" s="86"/>
      <c r="JA36" s="86"/>
      <c r="JB36" s="86"/>
      <c r="JC36" s="86"/>
      <c r="JD36" s="86"/>
      <c r="JE36" s="86"/>
      <c r="JF36" s="86"/>
      <c r="JG36" s="86"/>
      <c r="JH36" s="86"/>
      <c r="JI36" s="86"/>
      <c r="JJ36" s="86"/>
      <c r="JK36" s="86"/>
      <c r="JL36" s="86"/>
      <c r="JM36" s="86"/>
      <c r="JN36" s="86"/>
      <c r="JO36" s="86"/>
      <c r="JP36" s="86"/>
      <c r="JQ36" s="86"/>
      <c r="JR36" s="86"/>
      <c r="JS36" s="86"/>
      <c r="JT36" s="86"/>
      <c r="JU36" s="86"/>
      <c r="JV36" s="86"/>
      <c r="JW36" s="86"/>
      <c r="JX36" s="86"/>
      <c r="JY36" s="86"/>
      <c r="JZ36" s="86"/>
      <c r="KA36" s="86"/>
      <c r="KB36" s="86"/>
      <c r="KC36" s="86"/>
      <c r="KD36" s="86"/>
      <c r="KE36" s="86"/>
      <c r="KF36" s="106"/>
    </row>
    <row r="37" spans="11:292" ht="15.75" hidden="1" customHeight="1" x14ac:dyDescent="0.45">
      <c r="K37" s="1205"/>
      <c r="L37" s="1205"/>
      <c r="M37" s="1023"/>
      <c r="N37" s="1023"/>
      <c r="O37" s="1023"/>
      <c r="P37" s="1023"/>
      <c r="Q37" s="1023"/>
      <c r="R37" s="1023"/>
      <c r="S37" s="1023"/>
      <c r="T37" s="1023"/>
      <c r="W37" s="1023"/>
      <c r="X37" s="1023"/>
      <c r="Y37" s="1023"/>
      <c r="Z37" s="1023"/>
      <c r="AA37" s="1023"/>
      <c r="AB37" s="1023"/>
      <c r="AC37" s="1023"/>
      <c r="AD37" s="1023"/>
      <c r="AE37" s="1023"/>
      <c r="AF37" s="1023"/>
      <c r="AG37" s="1023"/>
      <c r="AH37" s="1023"/>
      <c r="AI37" s="1023"/>
      <c r="AJ37" s="1023"/>
      <c r="AK37" s="1023"/>
      <c r="AL37" s="1023"/>
      <c r="DA37" s="95"/>
      <c r="DB37" s="96"/>
      <c r="DC37" s="96"/>
      <c r="DD37" s="96"/>
      <c r="DE37" s="96"/>
      <c r="DF37" s="96"/>
      <c r="DG37" s="96"/>
      <c r="DQ37" s="96"/>
      <c r="DR37" s="96"/>
      <c r="DS37" s="96"/>
      <c r="DT37" s="96"/>
      <c r="DU37" s="96"/>
      <c r="DV37" s="96"/>
      <c r="DW37" s="96"/>
      <c r="DX37" s="96"/>
      <c r="DY37" s="96"/>
      <c r="DZ37" s="96"/>
      <c r="EA37" s="96"/>
      <c r="EB37" s="96"/>
      <c r="EX37" s="96"/>
      <c r="EY37" s="96"/>
      <c r="EZ37" s="96"/>
      <c r="FA37" s="96"/>
      <c r="FB37" s="96"/>
      <c r="FC37" s="96"/>
      <c r="FD37" s="96"/>
      <c r="FE37" s="96"/>
      <c r="FF37" s="96"/>
      <c r="FG37" s="96"/>
      <c r="FH37" s="96"/>
      <c r="GA37" s="96"/>
      <c r="GB37" s="96"/>
      <c r="GC37" s="96"/>
      <c r="GD37" s="96"/>
      <c r="GE37" s="96"/>
      <c r="GF37" s="96"/>
      <c r="GG37" s="96"/>
      <c r="GH37" s="96"/>
      <c r="GI37" s="96"/>
      <c r="GJ37" s="96"/>
      <c r="GK37" s="96"/>
      <c r="GL37" s="96"/>
      <c r="GM37" s="96"/>
      <c r="GN37" s="96"/>
      <c r="GO37" s="96"/>
      <c r="GP37" s="96"/>
      <c r="GQ37" s="96"/>
      <c r="IA37" s="105"/>
      <c r="IB37" s="86"/>
      <c r="IC37" s="86"/>
      <c r="ID37" s="86"/>
      <c r="IE37" s="86"/>
      <c r="IF37" s="86"/>
      <c r="IG37" s="86"/>
      <c r="IH37" s="86"/>
      <c r="II37" s="86"/>
      <c r="IJ37" s="86"/>
      <c r="IK37" s="86"/>
      <c r="IL37" s="86"/>
      <c r="IM37" s="86"/>
      <c r="IN37" s="86"/>
      <c r="IO37" s="86"/>
      <c r="IP37" s="86"/>
      <c r="IQ37" s="86"/>
      <c r="IR37" s="86"/>
      <c r="IS37" s="86"/>
      <c r="IT37" s="86"/>
      <c r="IU37" s="86"/>
      <c r="IV37" s="106"/>
      <c r="IY37" s="105"/>
      <c r="IZ37" s="86"/>
      <c r="JA37" s="86"/>
      <c r="JB37" s="86"/>
      <c r="JC37" s="86"/>
      <c r="JD37" s="86"/>
      <c r="JE37" s="86"/>
      <c r="JF37" s="86"/>
      <c r="JG37" s="86"/>
      <c r="JH37" s="86"/>
      <c r="JI37" s="86"/>
      <c r="JJ37" s="86"/>
      <c r="JK37" s="86"/>
      <c r="JL37" s="86"/>
      <c r="JM37" s="86"/>
      <c r="JN37" s="86"/>
      <c r="JO37" s="86"/>
      <c r="JP37" s="86"/>
      <c r="JQ37" s="86"/>
      <c r="JR37" s="86"/>
      <c r="JS37" s="86"/>
      <c r="JT37" s="86"/>
      <c r="JU37" s="86"/>
      <c r="JV37" s="86"/>
      <c r="JW37" s="86"/>
      <c r="JX37" s="86"/>
      <c r="JY37" s="86"/>
      <c r="JZ37" s="86"/>
      <c r="KA37" s="86"/>
      <c r="KB37" s="86"/>
      <c r="KC37" s="86"/>
      <c r="KD37" s="86"/>
      <c r="KE37" s="86"/>
      <c r="KF37" s="106"/>
    </row>
    <row r="38" spans="11:292" ht="15.75" hidden="1" customHeight="1" x14ac:dyDescent="0.45">
      <c r="K38" s="1205"/>
      <c r="L38" s="1205"/>
      <c r="M38" s="1023"/>
      <c r="N38" s="1023"/>
      <c r="O38" s="1023"/>
      <c r="P38" s="1023"/>
      <c r="Q38" s="1023"/>
      <c r="R38" s="1023"/>
      <c r="S38" s="1023"/>
      <c r="T38" s="1023"/>
      <c r="W38" s="1023"/>
      <c r="X38" s="1023"/>
      <c r="Y38" s="1023"/>
      <c r="Z38" s="1023"/>
      <c r="AA38" s="1023"/>
      <c r="AB38" s="1023"/>
      <c r="AC38" s="1023"/>
      <c r="AD38" s="1023"/>
      <c r="AE38" s="1023"/>
      <c r="AF38" s="1023"/>
      <c r="AG38" s="1023"/>
      <c r="AH38" s="1023"/>
      <c r="AI38" s="1023"/>
      <c r="AJ38" s="1023"/>
      <c r="AK38" s="1023"/>
      <c r="AL38" s="1023"/>
      <c r="DA38" s="95"/>
      <c r="DB38" s="96"/>
      <c r="DC38" s="96"/>
      <c r="DD38" s="96"/>
      <c r="DE38" s="96"/>
      <c r="DF38" s="96"/>
      <c r="DG38" s="96"/>
      <c r="DQ38" s="96"/>
      <c r="DR38" s="96"/>
      <c r="DS38" s="96"/>
      <c r="DT38" s="96"/>
      <c r="DU38" s="96"/>
      <c r="DV38" s="96"/>
      <c r="DW38" s="96"/>
      <c r="DX38" s="96"/>
      <c r="DY38" s="96"/>
      <c r="DZ38" s="96"/>
      <c r="EA38" s="96"/>
      <c r="EB38" s="96"/>
      <c r="EX38" s="96"/>
      <c r="EY38" s="96"/>
      <c r="EZ38" s="96"/>
      <c r="FA38" s="96"/>
      <c r="FB38" s="96"/>
      <c r="FC38" s="96"/>
      <c r="FD38" s="96"/>
      <c r="FE38" s="96"/>
      <c r="FF38" s="96"/>
      <c r="FG38" s="96"/>
      <c r="FH38" s="96"/>
      <c r="GA38" s="96"/>
      <c r="GB38" s="96"/>
      <c r="GC38" s="96"/>
      <c r="GD38" s="96"/>
      <c r="GE38" s="96"/>
      <c r="GF38" s="96"/>
      <c r="GG38" s="96"/>
      <c r="GH38" s="96"/>
      <c r="GI38" s="96"/>
      <c r="GJ38" s="96"/>
      <c r="GK38" s="96"/>
      <c r="GL38" s="96"/>
      <c r="GM38" s="96"/>
      <c r="GN38" s="96"/>
      <c r="GO38" s="96"/>
      <c r="GP38" s="96"/>
      <c r="GQ38" s="96"/>
      <c r="IA38" s="105"/>
      <c r="IB38" s="86"/>
      <c r="IC38" s="86"/>
      <c r="ID38" s="86"/>
      <c r="IE38" s="86"/>
      <c r="IF38" s="86"/>
      <c r="IG38" s="86"/>
      <c r="IH38" s="86"/>
      <c r="II38" s="86"/>
      <c r="IJ38" s="86"/>
      <c r="IK38" s="86"/>
      <c r="IL38" s="86"/>
      <c r="IM38" s="86"/>
      <c r="IN38" s="86"/>
      <c r="IO38" s="86"/>
      <c r="IP38" s="86"/>
      <c r="IQ38" s="86"/>
      <c r="IR38" s="86"/>
      <c r="IS38" s="86"/>
      <c r="IT38" s="86"/>
      <c r="IU38" s="86"/>
      <c r="IV38" s="106"/>
      <c r="IY38" s="105"/>
      <c r="IZ38" s="86"/>
      <c r="JA38" s="86"/>
      <c r="JB38" s="86"/>
      <c r="JC38" s="86"/>
      <c r="JD38" s="86"/>
      <c r="JE38" s="86"/>
      <c r="JF38" s="86"/>
      <c r="JG38" s="86"/>
      <c r="JH38" s="86"/>
      <c r="JI38" s="86"/>
      <c r="JJ38" s="86"/>
      <c r="JK38" s="86"/>
      <c r="JL38" s="86"/>
      <c r="JM38" s="86"/>
      <c r="JN38" s="86"/>
      <c r="JO38" s="86"/>
      <c r="JP38" s="86"/>
      <c r="JQ38" s="86"/>
      <c r="JR38" s="86"/>
      <c r="JS38" s="86"/>
      <c r="JT38" s="86"/>
      <c r="JU38" s="86"/>
      <c r="JV38" s="86"/>
      <c r="JW38" s="86"/>
      <c r="JX38" s="86"/>
      <c r="JY38" s="86"/>
      <c r="JZ38" s="86"/>
      <c r="KA38" s="86"/>
      <c r="KB38" s="86"/>
      <c r="KC38" s="86"/>
      <c r="KD38" s="86"/>
      <c r="KE38" s="86"/>
      <c r="KF38" s="106"/>
    </row>
    <row r="39" spans="11:292" ht="15.75" hidden="1" customHeight="1" x14ac:dyDescent="0.45">
      <c r="K39" s="1205"/>
      <c r="L39" s="1205"/>
      <c r="M39" s="1023"/>
      <c r="N39" s="1023"/>
      <c r="O39" s="1023"/>
      <c r="P39" s="1023"/>
      <c r="Q39" s="1023"/>
      <c r="R39" s="1023"/>
      <c r="S39" s="1023"/>
      <c r="T39" s="1023"/>
      <c r="W39" s="1023"/>
      <c r="X39" s="1023"/>
      <c r="Y39" s="1023"/>
      <c r="Z39" s="1023"/>
      <c r="AA39" s="1023"/>
      <c r="AB39" s="1023"/>
      <c r="AC39" s="1023"/>
      <c r="AD39" s="1023"/>
      <c r="AE39" s="1023"/>
      <c r="AF39" s="1023"/>
      <c r="AG39" s="1023"/>
      <c r="AH39" s="1023"/>
      <c r="AI39" s="1023"/>
      <c r="AJ39" s="1023"/>
      <c r="AK39" s="1023"/>
      <c r="AL39" s="1023"/>
      <c r="DA39" s="95"/>
      <c r="DB39" s="96"/>
      <c r="DC39" s="96"/>
      <c r="DD39" s="96"/>
      <c r="DE39" s="96"/>
      <c r="DF39" s="96"/>
      <c r="DG39" s="96"/>
      <c r="DQ39" s="96"/>
      <c r="DR39" s="96"/>
      <c r="DS39" s="96"/>
      <c r="DT39" s="96"/>
      <c r="DU39" s="96"/>
      <c r="DV39" s="96"/>
      <c r="DW39" s="96"/>
      <c r="DX39" s="124"/>
      <c r="DY39" s="96"/>
      <c r="DZ39" s="96"/>
      <c r="EA39" s="96"/>
      <c r="EB39" s="96"/>
      <c r="EX39" s="96"/>
      <c r="EY39" s="96"/>
      <c r="EZ39" s="96"/>
      <c r="FA39" s="96"/>
      <c r="FB39" s="96"/>
      <c r="FC39" s="96"/>
      <c r="FD39" s="96"/>
      <c r="FE39" s="96"/>
      <c r="FF39" s="96"/>
      <c r="FG39" s="96"/>
      <c r="FH39" s="96"/>
      <c r="GA39" s="96"/>
      <c r="GB39" s="96"/>
      <c r="GC39" s="96"/>
      <c r="GD39" s="96"/>
      <c r="GE39" s="96"/>
      <c r="GF39" s="96"/>
      <c r="GG39" s="96"/>
      <c r="GH39" s="96"/>
      <c r="GI39" s="96"/>
      <c r="GJ39" s="96"/>
      <c r="GK39" s="96"/>
      <c r="GL39" s="96"/>
      <c r="GM39" s="96"/>
      <c r="GN39" s="96"/>
      <c r="GO39" s="96"/>
      <c r="GP39" s="96"/>
      <c r="GQ39" s="96"/>
      <c r="IA39" s="105"/>
      <c r="IB39" s="86"/>
      <c r="IC39" s="86"/>
      <c r="ID39" s="86"/>
      <c r="IE39" s="86"/>
      <c r="IF39" s="86"/>
      <c r="IG39" s="86"/>
      <c r="IH39" s="86"/>
      <c r="II39" s="86"/>
      <c r="IJ39" s="86"/>
      <c r="IK39" s="86"/>
      <c r="IL39" s="86"/>
      <c r="IM39" s="86"/>
      <c r="IN39" s="86"/>
      <c r="IO39" s="86"/>
      <c r="IP39" s="86"/>
      <c r="IQ39" s="86"/>
      <c r="IR39" s="86"/>
      <c r="IS39" s="86"/>
      <c r="IT39" s="86"/>
      <c r="IU39" s="86"/>
      <c r="IV39" s="106"/>
      <c r="IY39" s="105"/>
      <c r="IZ39" s="86"/>
      <c r="JA39" s="86"/>
      <c r="JB39" s="86"/>
      <c r="JC39" s="86"/>
      <c r="JD39" s="86"/>
      <c r="JE39" s="86"/>
      <c r="JF39" s="86"/>
      <c r="JG39" s="86"/>
      <c r="JH39" s="86"/>
      <c r="JI39" s="86"/>
      <c r="JJ39" s="86"/>
      <c r="JK39" s="86"/>
      <c r="JL39" s="86"/>
      <c r="JM39" s="86"/>
      <c r="JN39" s="86"/>
      <c r="JO39" s="86"/>
      <c r="JP39" s="86"/>
      <c r="JQ39" s="86"/>
      <c r="JR39" s="86"/>
      <c r="JS39" s="86"/>
      <c r="JT39" s="86"/>
      <c r="JU39" s="86"/>
      <c r="JV39" s="86"/>
      <c r="JW39" s="86"/>
      <c r="JX39" s="86"/>
      <c r="JY39" s="86"/>
      <c r="JZ39" s="86"/>
      <c r="KA39" s="86"/>
      <c r="KB39" s="86"/>
      <c r="KC39" s="86"/>
      <c r="KD39" s="86"/>
      <c r="KE39" s="86"/>
      <c r="KF39" s="106"/>
    </row>
    <row r="40" spans="11:292" ht="15.75" hidden="1" customHeight="1" x14ac:dyDescent="0.45">
      <c r="DA40" s="95"/>
      <c r="DB40" s="96"/>
      <c r="DC40" s="96"/>
      <c r="DD40" s="96"/>
      <c r="DE40" s="96"/>
      <c r="DF40" s="96"/>
      <c r="DG40" s="96"/>
      <c r="DQ40" s="96"/>
      <c r="DR40" s="96"/>
      <c r="DS40" s="96"/>
      <c r="DT40" s="96"/>
      <c r="DU40" s="96"/>
      <c r="DV40" s="96"/>
      <c r="DW40" s="96"/>
      <c r="DX40" s="96"/>
      <c r="DY40" s="96"/>
      <c r="DZ40" s="96"/>
      <c r="EA40" s="96"/>
      <c r="EB40" s="96"/>
      <c r="EX40" s="96"/>
      <c r="EY40" s="96"/>
      <c r="EZ40" s="96"/>
      <c r="FA40" s="96"/>
      <c r="FB40" s="96"/>
      <c r="FC40" s="96"/>
      <c r="FD40" s="96"/>
      <c r="FE40" s="96"/>
      <c r="FF40" s="96"/>
      <c r="FG40" s="96"/>
      <c r="FH40" s="96"/>
      <c r="GA40" s="96"/>
      <c r="GB40" s="96"/>
      <c r="GC40" s="96"/>
      <c r="GD40" s="96"/>
      <c r="GE40" s="96"/>
      <c r="GF40" s="96"/>
      <c r="GG40" s="96"/>
      <c r="GH40" s="96"/>
      <c r="GI40" s="96"/>
      <c r="GJ40" s="96"/>
      <c r="GK40" s="96"/>
      <c r="GL40" s="96"/>
      <c r="GM40" s="96"/>
      <c r="GN40" s="96"/>
      <c r="GO40" s="96"/>
      <c r="GP40" s="96"/>
      <c r="GQ40" s="96"/>
      <c r="IA40" s="105"/>
      <c r="IB40" s="86"/>
      <c r="IC40" s="86"/>
      <c r="ID40" s="86"/>
      <c r="IE40" s="86"/>
      <c r="IF40" s="86"/>
      <c r="IG40" s="86"/>
      <c r="IH40" s="86"/>
      <c r="II40" s="86"/>
      <c r="IJ40" s="86"/>
      <c r="IK40" s="86"/>
      <c r="IL40" s="86"/>
      <c r="IM40" s="86"/>
      <c r="IN40" s="86"/>
      <c r="IO40" s="86"/>
      <c r="IP40" s="86"/>
      <c r="IQ40" s="86"/>
      <c r="IR40" s="86"/>
      <c r="IS40" s="86"/>
      <c r="IT40" s="86"/>
      <c r="IU40" s="86"/>
      <c r="IV40" s="106"/>
      <c r="IY40" s="105"/>
      <c r="IZ40" s="86"/>
      <c r="JA40" s="86"/>
      <c r="JB40" s="86"/>
      <c r="JC40" s="86"/>
      <c r="JD40" s="86"/>
      <c r="JE40" s="86"/>
      <c r="JF40" s="86"/>
      <c r="JG40" s="86"/>
      <c r="JH40" s="86"/>
      <c r="JI40" s="86"/>
      <c r="JJ40" s="86"/>
      <c r="JK40" s="86"/>
      <c r="JL40" s="86"/>
      <c r="JM40" s="86"/>
      <c r="JN40" s="86"/>
      <c r="JO40" s="86"/>
      <c r="JP40" s="86"/>
      <c r="JQ40" s="86"/>
      <c r="JR40" s="86"/>
      <c r="JS40" s="86"/>
      <c r="JT40" s="86"/>
      <c r="JU40" s="86"/>
      <c r="JV40" s="86"/>
      <c r="JW40" s="86"/>
      <c r="JX40" s="86"/>
      <c r="JY40" s="86"/>
      <c r="JZ40" s="86"/>
      <c r="KA40" s="86"/>
      <c r="KB40" s="86"/>
      <c r="KC40" s="86"/>
      <c r="KD40" s="86"/>
      <c r="KE40" s="86"/>
      <c r="KF40" s="106"/>
    </row>
    <row r="41" spans="11:292" ht="15.75" hidden="1" customHeight="1" x14ac:dyDescent="0.45">
      <c r="DA41" s="95"/>
      <c r="DB41" s="96"/>
      <c r="DC41" s="96"/>
      <c r="DD41" s="96"/>
      <c r="DE41" s="96"/>
      <c r="DF41" s="96"/>
      <c r="DG41" s="96"/>
      <c r="DQ41" s="96"/>
      <c r="DR41" s="96"/>
      <c r="DS41" s="96"/>
      <c r="DT41" s="96"/>
      <c r="DU41" s="96"/>
      <c r="DV41" s="96"/>
      <c r="DW41" s="96"/>
      <c r="DX41" s="96"/>
      <c r="DY41" s="96"/>
      <c r="DZ41" s="96"/>
      <c r="EA41" s="96"/>
      <c r="EB41" s="96"/>
      <c r="EX41" s="96"/>
      <c r="EY41" s="96"/>
      <c r="EZ41" s="96"/>
      <c r="FA41" s="96"/>
      <c r="FB41" s="96"/>
      <c r="FC41" s="96"/>
      <c r="FD41" s="96"/>
      <c r="FE41" s="96"/>
      <c r="FF41" s="96"/>
      <c r="FG41" s="96"/>
      <c r="FH41" s="96"/>
      <c r="GA41" s="96"/>
      <c r="GB41" s="96"/>
      <c r="GC41" s="96"/>
      <c r="GD41" s="96"/>
      <c r="GE41" s="96"/>
      <c r="GF41" s="96"/>
      <c r="GG41" s="96"/>
      <c r="GH41" s="96"/>
      <c r="GI41" s="96"/>
      <c r="GJ41" s="96"/>
      <c r="GK41" s="96"/>
      <c r="GL41" s="96"/>
      <c r="GM41" s="96"/>
      <c r="GN41" s="96"/>
      <c r="GO41" s="96"/>
      <c r="GP41" s="96"/>
      <c r="GQ41" s="96"/>
      <c r="IA41" s="105"/>
      <c r="IB41" s="86"/>
      <c r="IC41" s="86"/>
      <c r="ID41" s="86"/>
      <c r="IE41" s="86"/>
      <c r="IF41" s="86"/>
      <c r="IG41" s="86"/>
      <c r="IH41" s="86"/>
      <c r="II41" s="86"/>
      <c r="IJ41" s="86"/>
      <c r="IK41" s="86"/>
      <c r="IL41" s="86"/>
      <c r="IM41" s="86"/>
      <c r="IN41" s="86"/>
      <c r="IO41" s="86"/>
      <c r="IP41" s="86"/>
      <c r="IQ41" s="86"/>
      <c r="IR41" s="86"/>
      <c r="IS41" s="86"/>
      <c r="IT41" s="86"/>
      <c r="IU41" s="86"/>
      <c r="IV41" s="106"/>
      <c r="IY41" s="105"/>
      <c r="IZ41" s="86"/>
      <c r="JA41" s="86"/>
      <c r="JB41" s="86"/>
      <c r="JC41" s="86"/>
      <c r="JD41" s="86"/>
      <c r="JE41" s="86"/>
      <c r="JF41" s="86"/>
      <c r="JG41" s="86"/>
      <c r="JH41" s="86"/>
      <c r="JI41" s="86"/>
      <c r="JJ41" s="86"/>
      <c r="JK41" s="86"/>
      <c r="JL41" s="86"/>
      <c r="JM41" s="86"/>
      <c r="JN41" s="86"/>
      <c r="JO41" s="86"/>
      <c r="JP41" s="86"/>
      <c r="JQ41" s="86"/>
      <c r="JR41" s="86"/>
      <c r="JS41" s="86"/>
      <c r="JT41" s="86"/>
      <c r="JU41" s="86"/>
      <c r="JV41" s="86"/>
      <c r="JW41" s="86"/>
      <c r="JX41" s="86"/>
      <c r="JY41" s="86"/>
      <c r="JZ41" s="86"/>
      <c r="KA41" s="86"/>
      <c r="KB41" s="86"/>
      <c r="KC41" s="86"/>
      <c r="KD41" s="86"/>
      <c r="KE41" s="86"/>
      <c r="KF41" s="106"/>
    </row>
    <row r="42" spans="11:292" ht="15.75" hidden="1" customHeight="1" x14ac:dyDescent="0.45">
      <c r="DA42" s="95"/>
      <c r="DB42" s="96"/>
      <c r="DC42" s="96"/>
      <c r="DD42" s="96"/>
      <c r="DE42" s="96"/>
      <c r="DF42" s="96"/>
      <c r="DG42" s="96"/>
      <c r="DQ42" s="96"/>
      <c r="DR42" s="96"/>
      <c r="DS42" s="96"/>
      <c r="DT42" s="96"/>
      <c r="DU42" s="96"/>
      <c r="DV42" s="96"/>
      <c r="DW42" s="96"/>
      <c r="DX42" s="96"/>
      <c r="DY42" s="96"/>
      <c r="DZ42" s="96"/>
      <c r="EA42" s="96"/>
      <c r="EB42" s="96"/>
      <c r="EX42" s="96"/>
      <c r="EY42" s="96"/>
      <c r="EZ42" s="96"/>
      <c r="FA42" s="96"/>
      <c r="FB42" s="96"/>
      <c r="FC42" s="96"/>
      <c r="FD42" s="96"/>
      <c r="FE42" s="96"/>
      <c r="FF42" s="96"/>
      <c r="FG42" s="96"/>
      <c r="FH42" s="96"/>
      <c r="GA42" s="96"/>
      <c r="GB42" s="96"/>
      <c r="GC42" s="96"/>
      <c r="GD42" s="96"/>
      <c r="GE42" s="96"/>
      <c r="GF42" s="96"/>
      <c r="GG42" s="96"/>
      <c r="GH42" s="96"/>
      <c r="GI42" s="96"/>
      <c r="GJ42" s="96"/>
      <c r="GK42" s="96"/>
      <c r="GL42" s="96"/>
      <c r="GM42" s="96"/>
      <c r="GN42" s="96"/>
      <c r="GO42" s="96"/>
      <c r="GP42" s="96"/>
      <c r="GQ42" s="96"/>
      <c r="IA42" s="105"/>
      <c r="IB42" s="86"/>
      <c r="IC42" s="86"/>
      <c r="ID42" s="86"/>
      <c r="IE42" s="86"/>
      <c r="IF42" s="86"/>
      <c r="IG42" s="86"/>
      <c r="IH42" s="86"/>
      <c r="II42" s="86"/>
      <c r="IJ42" s="86"/>
      <c r="IK42" s="86"/>
      <c r="IL42" s="86"/>
      <c r="IM42" s="86"/>
      <c r="IN42" s="86"/>
      <c r="IO42" s="86"/>
      <c r="IP42" s="86"/>
      <c r="IQ42" s="86"/>
      <c r="IR42" s="86"/>
      <c r="IS42" s="86"/>
      <c r="IT42" s="86"/>
      <c r="IU42" s="86"/>
      <c r="IV42" s="106"/>
      <c r="IY42" s="105"/>
      <c r="IZ42" s="86"/>
      <c r="JA42" s="86"/>
      <c r="JB42" s="86"/>
      <c r="JC42" s="86"/>
      <c r="JD42" s="86"/>
      <c r="JE42" s="86"/>
      <c r="JF42" s="86"/>
      <c r="JG42" s="86"/>
      <c r="JH42" s="86"/>
      <c r="JI42" s="86"/>
      <c r="JJ42" s="86"/>
      <c r="JK42" s="86"/>
      <c r="JL42" s="86"/>
      <c r="JM42" s="86"/>
      <c r="JN42" s="86"/>
      <c r="JO42" s="86"/>
      <c r="JP42" s="86"/>
      <c r="JQ42" s="86"/>
      <c r="JR42" s="86"/>
      <c r="JS42" s="86"/>
      <c r="JT42" s="86"/>
      <c r="JU42" s="86"/>
      <c r="JV42" s="86"/>
      <c r="JW42" s="86"/>
      <c r="JX42" s="86"/>
      <c r="JY42" s="86"/>
      <c r="JZ42" s="86"/>
      <c r="KA42" s="86"/>
      <c r="KB42" s="86"/>
      <c r="KC42" s="86"/>
      <c r="KD42" s="86"/>
      <c r="KE42" s="86"/>
      <c r="KF42" s="106"/>
    </row>
    <row r="43" spans="11:292" ht="15.75" hidden="1" customHeight="1" x14ac:dyDescent="0.45">
      <c r="DA43" s="95"/>
      <c r="DB43" s="96"/>
      <c r="DC43" s="96"/>
      <c r="DD43" s="96"/>
      <c r="DE43" s="96"/>
      <c r="DF43" s="96"/>
      <c r="DG43" s="96"/>
      <c r="DQ43" s="96"/>
      <c r="DR43" s="96"/>
      <c r="DS43" s="96"/>
      <c r="DT43" s="96"/>
      <c r="DU43" s="96"/>
      <c r="DV43" s="96"/>
      <c r="DW43" s="96"/>
      <c r="DX43" s="96"/>
      <c r="DY43" s="96"/>
      <c r="DZ43" s="96"/>
      <c r="EA43" s="96"/>
      <c r="EB43" s="96"/>
      <c r="EX43" s="96"/>
      <c r="EY43" s="96"/>
      <c r="EZ43" s="96"/>
      <c r="FA43" s="96"/>
      <c r="FB43" s="96"/>
      <c r="FC43" s="96"/>
      <c r="FD43" s="96"/>
      <c r="FE43" s="96"/>
      <c r="FF43" s="96"/>
      <c r="FG43" s="96"/>
      <c r="FH43" s="96"/>
      <c r="GA43" s="96"/>
      <c r="GB43" s="96"/>
      <c r="GC43" s="96"/>
      <c r="GD43" s="96"/>
      <c r="GE43" s="96"/>
      <c r="GF43" s="96"/>
      <c r="GG43" s="96"/>
      <c r="GH43" s="96"/>
      <c r="GI43" s="96"/>
      <c r="GJ43" s="96"/>
      <c r="GK43" s="96"/>
      <c r="GL43" s="96"/>
      <c r="GM43" s="96"/>
      <c r="GN43" s="96"/>
      <c r="GO43" s="96"/>
      <c r="GP43" s="96"/>
      <c r="GQ43" s="96"/>
      <c r="IA43" s="105"/>
      <c r="IB43" s="86"/>
      <c r="IC43" s="86"/>
      <c r="ID43" s="86"/>
      <c r="IE43" s="86"/>
      <c r="IF43" s="86"/>
      <c r="IG43" s="86"/>
      <c r="IH43" s="86"/>
      <c r="II43" s="86"/>
      <c r="IJ43" s="86"/>
      <c r="IK43" s="86"/>
      <c r="IL43" s="86"/>
      <c r="IM43" s="86"/>
      <c r="IN43" s="86"/>
      <c r="IO43" s="86"/>
      <c r="IP43" s="86"/>
      <c r="IQ43" s="86"/>
      <c r="IR43" s="86"/>
      <c r="IS43" s="86"/>
      <c r="IT43" s="86"/>
      <c r="IU43" s="86"/>
      <c r="IV43" s="106"/>
      <c r="IY43" s="105"/>
      <c r="IZ43" s="86"/>
      <c r="JA43" s="86"/>
      <c r="JB43" s="86"/>
      <c r="JC43" s="86"/>
      <c r="JD43" s="86"/>
      <c r="JE43" s="86"/>
      <c r="JF43" s="86"/>
      <c r="JG43" s="86"/>
      <c r="JH43" s="86"/>
      <c r="JI43" s="86"/>
      <c r="JJ43" s="86"/>
      <c r="JK43" s="86"/>
      <c r="JL43" s="86"/>
      <c r="JM43" s="86"/>
      <c r="JN43" s="86"/>
      <c r="JO43" s="86"/>
      <c r="JP43" s="86"/>
      <c r="JQ43" s="86"/>
      <c r="JR43" s="86"/>
      <c r="JS43" s="86"/>
      <c r="JT43" s="86"/>
      <c r="JU43" s="86"/>
      <c r="JV43" s="86"/>
      <c r="JW43" s="86"/>
      <c r="JX43" s="86"/>
      <c r="JY43" s="86"/>
      <c r="JZ43" s="86"/>
      <c r="KA43" s="86"/>
      <c r="KB43" s="86"/>
      <c r="KC43" s="86"/>
      <c r="KD43" s="86"/>
      <c r="KE43" s="86"/>
      <c r="KF43" s="106"/>
    </row>
    <row r="44" spans="11:292" ht="15.75" hidden="1" customHeight="1" x14ac:dyDescent="0.45">
      <c r="DA44" s="95"/>
      <c r="DB44" s="96"/>
      <c r="DC44" s="96"/>
      <c r="DD44" s="96"/>
      <c r="DE44" s="96"/>
      <c r="DF44" s="96"/>
      <c r="DG44" s="96"/>
      <c r="DQ44" s="96"/>
      <c r="DR44" s="96"/>
      <c r="DS44" s="96"/>
      <c r="DT44" s="96"/>
      <c r="DU44" s="96"/>
      <c r="DV44" s="96"/>
      <c r="DW44" s="96"/>
      <c r="DX44" s="96"/>
      <c r="DY44" s="96"/>
      <c r="DZ44" s="96"/>
      <c r="EA44" s="96"/>
      <c r="EB44" s="96"/>
      <c r="EX44" s="96"/>
      <c r="EY44" s="96"/>
      <c r="EZ44" s="96"/>
      <c r="FA44" s="96"/>
      <c r="FB44" s="96"/>
      <c r="FC44" s="96"/>
      <c r="FD44" s="96"/>
      <c r="FE44" s="96"/>
      <c r="FF44" s="96"/>
      <c r="FG44" s="96"/>
      <c r="FH44" s="96"/>
      <c r="GA44" s="96"/>
      <c r="GB44" s="96"/>
      <c r="GC44" s="96"/>
      <c r="GD44" s="96"/>
      <c r="GE44" s="96"/>
      <c r="GF44" s="96"/>
      <c r="GG44" s="96"/>
      <c r="GH44" s="96"/>
      <c r="GI44" s="96"/>
      <c r="GJ44" s="96"/>
      <c r="GK44" s="96"/>
      <c r="GL44" s="96"/>
      <c r="GM44" s="96"/>
      <c r="GN44" s="96"/>
      <c r="GO44" s="96"/>
      <c r="GP44" s="96"/>
      <c r="GQ44" s="96"/>
      <c r="IA44" s="105"/>
      <c r="IB44" s="86"/>
      <c r="IC44" s="86"/>
      <c r="ID44" s="86"/>
      <c r="IE44" s="86"/>
      <c r="IF44" s="86"/>
      <c r="IG44" s="86"/>
      <c r="IH44" s="86"/>
      <c r="II44" s="86"/>
      <c r="IJ44" s="86"/>
      <c r="IK44" s="86"/>
      <c r="IL44" s="86"/>
      <c r="IM44" s="86"/>
      <c r="IN44" s="86"/>
      <c r="IO44" s="86"/>
      <c r="IP44" s="86"/>
      <c r="IQ44" s="86"/>
      <c r="IR44" s="86"/>
      <c r="IS44" s="86"/>
      <c r="IT44" s="86"/>
      <c r="IU44" s="86"/>
      <c r="IV44" s="106"/>
      <c r="IY44" s="105"/>
      <c r="IZ44" s="86"/>
      <c r="JA44" s="86"/>
      <c r="JB44" s="86"/>
      <c r="JC44" s="86"/>
      <c r="JD44" s="86"/>
      <c r="JE44" s="86"/>
      <c r="JF44" s="86"/>
      <c r="JG44" s="86"/>
      <c r="JH44" s="86"/>
      <c r="JI44" s="86"/>
      <c r="JJ44" s="86"/>
      <c r="JK44" s="86"/>
      <c r="JL44" s="86"/>
      <c r="JM44" s="86"/>
      <c r="JN44" s="86"/>
      <c r="JO44" s="86"/>
      <c r="JP44" s="86"/>
      <c r="JQ44" s="86"/>
      <c r="JR44" s="86"/>
      <c r="JS44" s="86"/>
      <c r="JT44" s="86"/>
      <c r="JU44" s="86"/>
      <c r="JV44" s="86"/>
      <c r="JW44" s="86"/>
      <c r="JX44" s="86"/>
      <c r="JY44" s="86"/>
      <c r="JZ44" s="86"/>
      <c r="KA44" s="86"/>
      <c r="KB44" s="86"/>
      <c r="KC44" s="86"/>
      <c r="KD44" s="86"/>
      <c r="KE44" s="86"/>
      <c r="KF44" s="106"/>
    </row>
    <row r="45" spans="11:292" ht="15.75" hidden="1" customHeight="1" x14ac:dyDescent="0.45">
      <c r="DA45" s="95"/>
      <c r="DB45" s="96"/>
      <c r="DC45" s="96"/>
      <c r="DD45" s="96"/>
      <c r="DE45" s="96"/>
      <c r="DF45" s="96"/>
      <c r="DG45" s="96"/>
      <c r="DQ45" s="96"/>
      <c r="DR45" s="96"/>
      <c r="DS45" s="96"/>
      <c r="DT45" s="96"/>
      <c r="DU45" s="96"/>
      <c r="DV45" s="96"/>
      <c r="DW45" s="96"/>
      <c r="DX45" s="96"/>
      <c r="DY45" s="96"/>
      <c r="DZ45" s="96"/>
      <c r="EA45" s="96"/>
      <c r="EB45" s="96"/>
      <c r="EX45" s="96"/>
      <c r="EY45" s="96"/>
      <c r="EZ45" s="96"/>
      <c r="FA45" s="96"/>
      <c r="FB45" s="96"/>
      <c r="FC45" s="96"/>
      <c r="FD45" s="96"/>
      <c r="FE45" s="96"/>
      <c r="FF45" s="96"/>
      <c r="FG45" s="96"/>
      <c r="FH45" s="96"/>
      <c r="GA45" s="96"/>
      <c r="GB45" s="96"/>
      <c r="GC45" s="96"/>
      <c r="GD45" s="96"/>
      <c r="GE45" s="96"/>
      <c r="GF45" s="96"/>
      <c r="GG45" s="96"/>
      <c r="GH45" s="96"/>
      <c r="GI45" s="96"/>
      <c r="GJ45" s="96"/>
      <c r="GK45" s="96"/>
      <c r="GL45" s="96"/>
      <c r="GM45" s="96"/>
      <c r="GN45" s="96"/>
      <c r="GO45" s="96"/>
      <c r="GP45" s="96"/>
      <c r="GQ45" s="96"/>
      <c r="IA45" s="105"/>
      <c r="IB45" s="86"/>
      <c r="IC45" s="86"/>
      <c r="ID45" s="86"/>
      <c r="IE45" s="86"/>
      <c r="IF45" s="86"/>
      <c r="IG45" s="86"/>
      <c r="IH45" s="86"/>
      <c r="II45" s="86"/>
      <c r="IJ45" s="86"/>
      <c r="IK45" s="86"/>
      <c r="IL45" s="86"/>
      <c r="IM45" s="86"/>
      <c r="IN45" s="86"/>
      <c r="IO45" s="86"/>
      <c r="IP45" s="86"/>
      <c r="IQ45" s="86"/>
      <c r="IR45" s="86"/>
      <c r="IS45" s="86"/>
      <c r="IT45" s="86"/>
      <c r="IU45" s="86"/>
      <c r="IV45" s="106"/>
      <c r="IY45" s="105"/>
      <c r="IZ45" s="86"/>
      <c r="JA45" s="86"/>
      <c r="JB45" s="86"/>
      <c r="JC45" s="86"/>
      <c r="JD45" s="86"/>
      <c r="JE45" s="86"/>
      <c r="JF45" s="86"/>
      <c r="JG45" s="86"/>
      <c r="JH45" s="86"/>
      <c r="JI45" s="86"/>
      <c r="JJ45" s="86"/>
      <c r="JK45" s="86"/>
      <c r="JL45" s="86"/>
      <c r="JM45" s="86"/>
      <c r="JN45" s="86"/>
      <c r="JO45" s="86"/>
      <c r="JP45" s="86"/>
      <c r="JQ45" s="86"/>
      <c r="JR45" s="86"/>
      <c r="JS45" s="86"/>
      <c r="JT45" s="86"/>
      <c r="JU45" s="86"/>
      <c r="JV45" s="86"/>
      <c r="JW45" s="86"/>
      <c r="JX45" s="86"/>
      <c r="JY45" s="86"/>
      <c r="JZ45" s="86"/>
      <c r="KA45" s="86"/>
      <c r="KB45" s="86"/>
      <c r="KC45" s="86"/>
      <c r="KD45" s="86"/>
      <c r="KE45" s="86"/>
      <c r="KF45" s="106"/>
    </row>
    <row r="46" spans="11:292" ht="15.75" hidden="1" customHeight="1" x14ac:dyDescent="0.45">
      <c r="DA46" s="95"/>
      <c r="DB46" s="96"/>
      <c r="DC46" s="96"/>
      <c r="DD46" s="96"/>
      <c r="DE46" s="96"/>
      <c r="DF46" s="96"/>
      <c r="DG46" s="96"/>
      <c r="DQ46" s="96"/>
      <c r="DR46" s="96"/>
      <c r="DS46" s="96"/>
      <c r="DT46" s="96"/>
      <c r="DU46" s="96"/>
      <c r="DV46" s="96"/>
      <c r="DW46" s="96"/>
      <c r="DX46" s="96"/>
      <c r="DY46" s="96"/>
      <c r="DZ46" s="96"/>
      <c r="EA46" s="96"/>
      <c r="EB46" s="96"/>
      <c r="EX46" s="96"/>
      <c r="EY46" s="96"/>
      <c r="EZ46" s="96"/>
      <c r="FA46" s="96"/>
      <c r="FB46" s="96"/>
      <c r="FC46" s="96"/>
      <c r="FD46" s="96"/>
      <c r="FE46" s="96"/>
      <c r="FF46" s="96"/>
      <c r="FG46" s="96"/>
      <c r="FH46" s="96"/>
      <c r="GA46" s="96"/>
      <c r="GB46" s="96"/>
      <c r="GC46" s="96"/>
      <c r="GD46" s="96"/>
      <c r="GE46" s="96"/>
      <c r="GF46" s="96"/>
      <c r="GG46" s="96"/>
      <c r="GH46" s="96"/>
      <c r="GI46" s="96"/>
      <c r="GJ46" s="96"/>
      <c r="GK46" s="96"/>
      <c r="GL46" s="96"/>
      <c r="GM46" s="96"/>
      <c r="GN46" s="96"/>
      <c r="GO46" s="96"/>
      <c r="GP46" s="96"/>
      <c r="GQ46" s="96"/>
      <c r="IA46" s="105"/>
      <c r="IB46" s="86"/>
      <c r="IC46" s="86"/>
      <c r="ID46" s="86"/>
      <c r="IE46" s="86"/>
      <c r="IF46" s="86"/>
      <c r="IG46" s="86"/>
      <c r="IH46" s="86"/>
      <c r="II46" s="86"/>
      <c r="IJ46" s="86"/>
      <c r="IK46" s="86"/>
      <c r="IL46" s="86"/>
      <c r="IM46" s="86"/>
      <c r="IN46" s="86"/>
      <c r="IO46" s="86"/>
      <c r="IP46" s="86"/>
      <c r="IQ46" s="86"/>
      <c r="IR46" s="86"/>
      <c r="IS46" s="86"/>
      <c r="IT46" s="86"/>
      <c r="IU46" s="86"/>
      <c r="IV46" s="106"/>
      <c r="IY46" s="105"/>
      <c r="IZ46" s="86"/>
      <c r="JA46" s="86"/>
      <c r="JB46" s="86"/>
      <c r="JC46" s="86"/>
      <c r="JD46" s="86"/>
      <c r="JE46" s="86"/>
      <c r="JF46" s="86"/>
      <c r="JG46" s="86"/>
      <c r="JH46" s="86"/>
      <c r="JI46" s="86"/>
      <c r="JJ46" s="86"/>
      <c r="JK46" s="86"/>
      <c r="JL46" s="86"/>
      <c r="JM46" s="86"/>
      <c r="JN46" s="86"/>
      <c r="JO46" s="86"/>
      <c r="JP46" s="86"/>
      <c r="JQ46" s="86"/>
      <c r="JR46" s="86"/>
      <c r="JS46" s="86"/>
      <c r="JT46" s="86"/>
      <c r="JU46" s="86"/>
      <c r="JV46" s="86"/>
      <c r="JW46" s="86"/>
      <c r="JX46" s="86"/>
      <c r="JY46" s="86"/>
      <c r="JZ46" s="86"/>
      <c r="KA46" s="86"/>
      <c r="KB46" s="86"/>
      <c r="KC46" s="86"/>
      <c r="KD46" s="86"/>
      <c r="KE46" s="86"/>
      <c r="KF46" s="106"/>
    </row>
    <row r="47" spans="11:292" ht="15.75" hidden="1" customHeight="1" x14ac:dyDescent="0.45">
      <c r="DA47" s="95"/>
      <c r="DB47" s="96"/>
      <c r="DC47" s="96"/>
      <c r="DD47" s="96"/>
      <c r="DE47" s="96"/>
      <c r="DF47" s="96"/>
      <c r="DG47" s="96"/>
      <c r="DQ47" s="96"/>
      <c r="DR47" s="96"/>
      <c r="DS47" s="96"/>
      <c r="DT47" s="96"/>
      <c r="DU47" s="96"/>
      <c r="DV47" s="96"/>
      <c r="DW47" s="96"/>
      <c r="DX47" s="96"/>
      <c r="DY47" s="96"/>
      <c r="DZ47" s="96"/>
      <c r="EA47" s="96"/>
      <c r="EB47" s="96"/>
      <c r="EX47" s="96"/>
      <c r="EY47" s="96"/>
      <c r="EZ47" s="96"/>
      <c r="FA47" s="96"/>
      <c r="FB47" s="96"/>
      <c r="FC47" s="96"/>
      <c r="FD47" s="96"/>
      <c r="FE47" s="96"/>
      <c r="FF47" s="96"/>
      <c r="FG47" s="96"/>
      <c r="FH47" s="96"/>
      <c r="GA47" s="96"/>
      <c r="GB47" s="96"/>
      <c r="GC47" s="96"/>
      <c r="GD47" s="96"/>
      <c r="GE47" s="96"/>
      <c r="GF47" s="96"/>
      <c r="GG47" s="96"/>
      <c r="GH47" s="96"/>
      <c r="GI47" s="96"/>
      <c r="GJ47" s="96"/>
      <c r="GK47" s="96"/>
      <c r="GL47" s="96"/>
      <c r="GM47" s="96"/>
      <c r="GN47" s="96"/>
      <c r="GO47" s="96"/>
      <c r="GP47" s="96"/>
      <c r="GQ47" s="96"/>
      <c r="IA47" s="105"/>
      <c r="IB47" s="86"/>
      <c r="IC47" s="86"/>
      <c r="ID47" s="86"/>
      <c r="IE47" s="86"/>
      <c r="IF47" s="86"/>
      <c r="IG47" s="86"/>
      <c r="IH47" s="86"/>
      <c r="II47" s="86"/>
      <c r="IJ47" s="86"/>
      <c r="IK47" s="86"/>
      <c r="IL47" s="86"/>
      <c r="IM47" s="86"/>
      <c r="IN47" s="86"/>
      <c r="IO47" s="86"/>
      <c r="IP47" s="86"/>
      <c r="IQ47" s="86"/>
      <c r="IR47" s="86"/>
      <c r="IS47" s="86"/>
      <c r="IT47" s="86"/>
      <c r="IU47" s="86"/>
      <c r="IV47" s="106"/>
      <c r="IY47" s="105"/>
      <c r="IZ47" s="86"/>
      <c r="JA47" s="86"/>
      <c r="JB47" s="86"/>
      <c r="JC47" s="86"/>
      <c r="JD47" s="86"/>
      <c r="JE47" s="86"/>
      <c r="JF47" s="86"/>
      <c r="JG47" s="86"/>
      <c r="JH47" s="86"/>
      <c r="JI47" s="86"/>
      <c r="JJ47" s="86"/>
      <c r="JK47" s="86"/>
      <c r="JL47" s="86"/>
      <c r="JM47" s="86"/>
      <c r="JN47" s="86"/>
      <c r="JO47" s="86"/>
      <c r="JP47" s="86"/>
      <c r="JQ47" s="86"/>
      <c r="JR47" s="86"/>
      <c r="JS47" s="86"/>
      <c r="JT47" s="86"/>
      <c r="JU47" s="86"/>
      <c r="JV47" s="86"/>
      <c r="JW47" s="86"/>
      <c r="JX47" s="86"/>
      <c r="JY47" s="86"/>
      <c r="JZ47" s="86"/>
      <c r="KA47" s="86"/>
      <c r="KB47" s="86"/>
      <c r="KC47" s="86"/>
      <c r="KD47" s="86"/>
      <c r="KE47" s="86"/>
      <c r="KF47" s="106"/>
    </row>
    <row r="48" spans="11:292" ht="15.75" hidden="1" customHeight="1" x14ac:dyDescent="0.45">
      <c r="DA48" s="95"/>
      <c r="DB48" s="96"/>
      <c r="DC48" s="96"/>
      <c r="DD48" s="96"/>
      <c r="DE48" s="96"/>
      <c r="DF48" s="96"/>
      <c r="DG48" s="96"/>
      <c r="DQ48" s="96"/>
      <c r="DR48" s="96"/>
      <c r="DS48" s="96"/>
      <c r="DT48" s="96"/>
      <c r="DU48" s="96"/>
      <c r="DV48" s="96"/>
      <c r="DW48" s="96"/>
      <c r="DX48" s="96"/>
      <c r="DY48" s="96"/>
      <c r="DZ48" s="96"/>
      <c r="EA48" s="96"/>
      <c r="EB48" s="96"/>
      <c r="EX48" s="96"/>
      <c r="EY48" s="96"/>
      <c r="EZ48" s="96"/>
      <c r="FA48" s="96"/>
      <c r="FB48" s="96"/>
      <c r="FC48" s="96"/>
      <c r="FD48" s="96"/>
      <c r="FE48" s="96"/>
      <c r="FF48" s="96"/>
      <c r="FG48" s="96"/>
      <c r="FH48" s="96"/>
      <c r="GA48" s="96"/>
      <c r="GB48" s="96"/>
      <c r="GC48" s="96"/>
      <c r="GD48" s="96"/>
      <c r="GE48" s="96"/>
      <c r="GF48" s="96"/>
      <c r="GG48" s="96"/>
      <c r="GH48" s="96"/>
      <c r="GI48" s="96"/>
      <c r="GJ48" s="96"/>
      <c r="GK48" s="96"/>
      <c r="GL48" s="96"/>
      <c r="GM48" s="96"/>
      <c r="GN48" s="96"/>
      <c r="GO48" s="96"/>
      <c r="GP48" s="96"/>
      <c r="GQ48" s="96"/>
      <c r="IA48" s="105"/>
      <c r="IB48" s="86"/>
      <c r="IC48" s="86"/>
      <c r="ID48" s="86"/>
      <c r="IE48" s="86"/>
      <c r="IF48" s="86"/>
      <c r="IG48" s="86"/>
      <c r="IH48" s="86"/>
      <c r="II48" s="86"/>
      <c r="IJ48" s="86"/>
      <c r="IK48" s="86"/>
      <c r="IL48" s="86"/>
      <c r="IM48" s="86"/>
      <c r="IN48" s="86"/>
      <c r="IO48" s="86"/>
      <c r="IP48" s="86"/>
      <c r="IQ48" s="86"/>
      <c r="IR48" s="86"/>
      <c r="IS48" s="86"/>
      <c r="IT48" s="86"/>
      <c r="IU48" s="86"/>
      <c r="IV48" s="106"/>
      <c r="IY48" s="105"/>
      <c r="IZ48" s="86"/>
      <c r="JA48" s="86"/>
      <c r="JB48" s="86"/>
      <c r="JC48" s="86"/>
      <c r="JD48" s="86"/>
      <c r="JE48" s="86"/>
      <c r="JF48" s="86"/>
      <c r="JG48" s="86"/>
      <c r="JH48" s="86"/>
      <c r="JI48" s="86"/>
      <c r="JJ48" s="86"/>
      <c r="JK48" s="86"/>
      <c r="JL48" s="86"/>
      <c r="JM48" s="86"/>
      <c r="JN48" s="86"/>
      <c r="JO48" s="86"/>
      <c r="JP48" s="86"/>
      <c r="JQ48" s="86"/>
      <c r="JR48" s="86"/>
      <c r="JS48" s="86"/>
      <c r="JT48" s="86"/>
      <c r="JU48" s="86"/>
      <c r="JV48" s="86"/>
      <c r="JW48" s="86"/>
      <c r="JX48" s="86"/>
      <c r="JY48" s="86"/>
      <c r="JZ48" s="86"/>
      <c r="KA48" s="86"/>
      <c r="KB48" s="86"/>
      <c r="KC48" s="86"/>
      <c r="KD48" s="86"/>
      <c r="KE48" s="86"/>
      <c r="KF48" s="106"/>
    </row>
    <row r="49" spans="10:292" ht="15.75" hidden="1" customHeight="1" x14ac:dyDescent="0.45">
      <c r="DA49" s="95"/>
      <c r="DB49" s="96"/>
      <c r="DC49" s="96"/>
      <c r="DD49" s="96"/>
      <c r="DE49" s="96"/>
      <c r="DF49" s="96"/>
      <c r="DG49" s="96"/>
      <c r="DQ49" s="96"/>
      <c r="DR49" s="96"/>
      <c r="DS49" s="96"/>
      <c r="DT49" s="96"/>
      <c r="DU49" s="96"/>
      <c r="DV49" s="96"/>
      <c r="DW49" s="96"/>
      <c r="DX49" s="96"/>
      <c r="DY49" s="96"/>
      <c r="DZ49" s="96"/>
      <c r="EA49" s="96"/>
      <c r="EB49" s="96"/>
      <c r="EX49" s="96"/>
      <c r="EY49" s="96"/>
      <c r="EZ49" s="96"/>
      <c r="FA49" s="96"/>
      <c r="FB49" s="96"/>
      <c r="FC49" s="96"/>
      <c r="FD49" s="96"/>
      <c r="FE49" s="96"/>
      <c r="FF49" s="96"/>
      <c r="FG49" s="96"/>
      <c r="FH49" s="96"/>
      <c r="GA49" s="96"/>
      <c r="GB49" s="96"/>
      <c r="GC49" s="96"/>
      <c r="GD49" s="96"/>
      <c r="GE49" s="96"/>
      <c r="GF49" s="96"/>
      <c r="GG49" s="96"/>
      <c r="GH49" s="96"/>
      <c r="GI49" s="96"/>
      <c r="GJ49" s="96"/>
      <c r="GK49" s="96"/>
      <c r="GL49" s="96"/>
      <c r="GM49" s="96"/>
      <c r="GN49" s="96"/>
      <c r="GO49" s="96"/>
      <c r="GP49" s="96"/>
      <c r="GQ49" s="96"/>
      <c r="IA49" s="105"/>
      <c r="IB49" s="86"/>
      <c r="IC49" s="86"/>
      <c r="ID49" s="86"/>
      <c r="IE49" s="86"/>
      <c r="IF49" s="86"/>
      <c r="IG49" s="86"/>
      <c r="IH49" s="86"/>
      <c r="II49" s="86"/>
      <c r="IJ49" s="86"/>
      <c r="IK49" s="86"/>
      <c r="IL49" s="86"/>
      <c r="IM49" s="86"/>
      <c r="IN49" s="86"/>
      <c r="IO49" s="86"/>
      <c r="IP49" s="86"/>
      <c r="IQ49" s="86"/>
      <c r="IR49" s="86"/>
      <c r="IS49" s="86"/>
      <c r="IT49" s="86"/>
      <c r="IU49" s="86"/>
      <c r="IV49" s="106"/>
      <c r="IY49" s="105"/>
      <c r="IZ49" s="86"/>
      <c r="JA49" s="86"/>
      <c r="JB49" s="86"/>
      <c r="JC49" s="86"/>
      <c r="JD49" s="86"/>
      <c r="JE49" s="86"/>
      <c r="JF49" s="86"/>
      <c r="JG49" s="86"/>
      <c r="JH49" s="86"/>
      <c r="JI49" s="86"/>
      <c r="JJ49" s="86"/>
      <c r="JK49" s="86"/>
      <c r="JL49" s="86"/>
      <c r="JM49" s="86"/>
      <c r="JN49" s="86"/>
      <c r="JO49" s="86"/>
      <c r="JP49" s="86"/>
      <c r="JQ49" s="86"/>
      <c r="JR49" s="86"/>
      <c r="JS49" s="86"/>
      <c r="JT49" s="86"/>
      <c r="JU49" s="86"/>
      <c r="JV49" s="86"/>
      <c r="JW49" s="86"/>
      <c r="JX49" s="86"/>
      <c r="JY49" s="86"/>
      <c r="JZ49" s="86"/>
      <c r="KA49" s="86"/>
      <c r="KB49" s="86"/>
      <c r="KC49" s="86"/>
      <c r="KD49" s="86"/>
      <c r="KE49" s="86"/>
      <c r="KF49" s="106"/>
    </row>
    <row r="50" spans="10:292" ht="15.75" hidden="1" customHeight="1" x14ac:dyDescent="0.45">
      <c r="DA50" s="95"/>
      <c r="DB50" s="96"/>
      <c r="DC50" s="96"/>
      <c r="DD50" s="96"/>
      <c r="DE50" s="96"/>
      <c r="DF50" s="96"/>
      <c r="DG50" s="96"/>
      <c r="DQ50" s="96"/>
      <c r="DR50" s="101"/>
      <c r="DS50" s="101"/>
      <c r="DT50" s="101"/>
      <c r="DU50" s="101"/>
      <c r="DV50" s="101"/>
      <c r="DW50" s="101"/>
      <c r="DX50" s="96"/>
      <c r="DY50" s="96"/>
      <c r="DZ50" s="96"/>
      <c r="EA50" s="96"/>
      <c r="EB50" s="96"/>
      <c r="EX50" s="96"/>
      <c r="EY50" s="96"/>
      <c r="EZ50" s="96"/>
      <c r="FA50" s="96"/>
      <c r="FB50" s="96"/>
      <c r="FC50" s="96"/>
      <c r="FD50" s="96"/>
      <c r="FE50" s="96"/>
      <c r="FF50" s="96"/>
      <c r="FG50" s="96"/>
      <c r="FH50" s="96"/>
      <c r="GA50" s="96"/>
      <c r="GB50" s="96"/>
      <c r="GC50" s="96"/>
      <c r="GD50" s="96"/>
      <c r="GE50" s="96"/>
      <c r="GF50" s="96"/>
      <c r="GG50" s="96"/>
      <c r="GH50" s="96"/>
      <c r="GI50" s="96"/>
      <c r="GJ50" s="96"/>
      <c r="GK50" s="96"/>
      <c r="GL50" s="96"/>
      <c r="GM50" s="96"/>
      <c r="GN50" s="96"/>
      <c r="GO50" s="96"/>
      <c r="GP50" s="96"/>
      <c r="GQ50" s="96"/>
      <c r="IA50" s="105"/>
      <c r="IB50" s="86"/>
      <c r="IC50" s="86"/>
      <c r="ID50" s="86"/>
      <c r="IE50" s="86"/>
      <c r="IF50" s="86"/>
      <c r="IG50" s="86"/>
      <c r="IH50" s="86"/>
      <c r="II50" s="86"/>
      <c r="IJ50" s="86"/>
      <c r="IK50" s="86"/>
      <c r="IL50" s="86"/>
      <c r="IM50" s="86"/>
      <c r="IN50" s="86"/>
      <c r="IO50" s="86"/>
      <c r="IP50" s="86"/>
      <c r="IQ50" s="86"/>
      <c r="IR50" s="86"/>
      <c r="IS50" s="86"/>
      <c r="IT50" s="86"/>
      <c r="IU50" s="86"/>
      <c r="IV50" s="106"/>
      <c r="IY50" s="105"/>
      <c r="IZ50" s="86"/>
      <c r="JA50" s="86"/>
      <c r="JB50" s="86"/>
      <c r="JC50" s="86"/>
      <c r="JD50" s="86"/>
      <c r="JE50" s="86"/>
      <c r="JF50" s="86"/>
      <c r="JG50" s="86"/>
      <c r="JH50" s="86"/>
      <c r="JI50" s="86"/>
      <c r="JJ50" s="86"/>
      <c r="JK50" s="86"/>
      <c r="JL50" s="86"/>
      <c r="JM50" s="86"/>
      <c r="JN50" s="86"/>
      <c r="JO50" s="86"/>
      <c r="JP50" s="86"/>
      <c r="JQ50" s="86"/>
      <c r="JR50" s="86"/>
      <c r="JS50" s="86"/>
      <c r="JT50" s="86"/>
      <c r="JU50" s="86"/>
      <c r="JV50" s="86"/>
      <c r="JW50" s="86"/>
      <c r="JX50" s="86"/>
      <c r="JY50" s="86"/>
      <c r="JZ50" s="86"/>
      <c r="KA50" s="86"/>
      <c r="KB50" s="86"/>
      <c r="KC50" s="86"/>
      <c r="KD50" s="86"/>
      <c r="KE50" s="86"/>
      <c r="KF50" s="106"/>
    </row>
    <row r="51" spans="10:292" ht="15.75" hidden="1" customHeight="1" x14ac:dyDescent="0.45">
      <c r="J51" s="6"/>
      <c r="K51" s="16"/>
      <c r="L51" s="16"/>
      <c r="M51" s="16"/>
      <c r="N51" s="16"/>
      <c r="O51" s="16"/>
      <c r="P51" s="16"/>
      <c r="Q51" s="16"/>
      <c r="R51" s="16"/>
      <c r="S51" s="16"/>
      <c r="T51" s="16"/>
      <c r="W51" s="3"/>
      <c r="DA51" s="95"/>
      <c r="DB51" s="96"/>
      <c r="DC51" s="96"/>
      <c r="DD51" s="96"/>
      <c r="DE51" s="96"/>
      <c r="DF51" s="96"/>
      <c r="DG51" s="96"/>
      <c r="DQ51" s="96"/>
      <c r="DR51" s="96"/>
      <c r="DS51" s="96"/>
      <c r="DT51" s="96"/>
      <c r="DU51" s="96"/>
      <c r="DV51" s="96"/>
      <c r="DW51" s="101"/>
      <c r="DX51" s="96"/>
      <c r="DY51" s="96"/>
      <c r="DZ51" s="96"/>
      <c r="EA51" s="96"/>
      <c r="EB51" s="96"/>
      <c r="EX51" s="96"/>
      <c r="EY51" s="96"/>
      <c r="EZ51" s="96"/>
      <c r="FA51" s="96"/>
      <c r="FB51" s="96"/>
      <c r="FC51" s="96"/>
      <c r="FD51" s="96"/>
      <c r="FE51" s="96"/>
      <c r="FF51" s="96"/>
      <c r="FG51" s="96"/>
      <c r="FH51" s="96"/>
      <c r="GA51" s="96"/>
      <c r="GB51" s="96"/>
      <c r="GC51" s="96"/>
      <c r="GD51" s="96"/>
      <c r="GE51" s="96"/>
      <c r="GF51" s="96"/>
      <c r="GG51" s="96"/>
      <c r="GH51" s="96"/>
      <c r="GI51" s="96"/>
      <c r="GJ51" s="96"/>
      <c r="GK51" s="96"/>
      <c r="GL51" s="96"/>
      <c r="GM51" s="96"/>
      <c r="GN51" s="96"/>
      <c r="GO51" s="96"/>
      <c r="GP51" s="96"/>
      <c r="GQ51" s="96"/>
      <c r="IA51" s="105"/>
      <c r="IB51" s="86"/>
      <c r="IC51" s="86"/>
      <c r="ID51" s="86"/>
      <c r="IE51" s="86"/>
      <c r="IF51" s="86"/>
      <c r="IG51" s="86"/>
      <c r="IH51" s="86"/>
      <c r="II51" s="86"/>
      <c r="IJ51" s="86"/>
      <c r="IK51" s="86"/>
      <c r="IL51" s="86"/>
      <c r="IM51" s="86"/>
      <c r="IN51" s="86"/>
      <c r="IO51" s="86"/>
      <c r="IP51" s="86"/>
      <c r="IQ51" s="86"/>
      <c r="IR51" s="86"/>
      <c r="IS51" s="86"/>
      <c r="IT51" s="86"/>
      <c r="IU51" s="86"/>
      <c r="IV51" s="106"/>
      <c r="IY51" s="105"/>
      <c r="IZ51" s="86"/>
      <c r="JA51" s="86"/>
      <c r="JB51" s="86"/>
      <c r="JC51" s="86"/>
      <c r="JD51" s="86"/>
      <c r="JE51" s="86"/>
      <c r="JF51" s="86"/>
      <c r="JG51" s="86"/>
      <c r="JH51" s="86"/>
      <c r="JI51" s="86"/>
      <c r="JJ51" s="86"/>
      <c r="JK51" s="86"/>
      <c r="JL51" s="86"/>
      <c r="JM51" s="86"/>
      <c r="JN51" s="86"/>
      <c r="JO51" s="86"/>
      <c r="JP51" s="86"/>
      <c r="JQ51" s="86"/>
      <c r="JR51" s="86"/>
      <c r="JS51" s="86"/>
      <c r="JT51" s="86"/>
      <c r="JU51" s="86"/>
      <c r="JV51" s="86"/>
      <c r="JW51" s="86"/>
      <c r="JX51" s="86"/>
      <c r="JY51" s="86"/>
      <c r="JZ51" s="86"/>
      <c r="KA51" s="86"/>
      <c r="KB51" s="86"/>
      <c r="KC51" s="86"/>
      <c r="KD51" s="86"/>
      <c r="KE51" s="86"/>
      <c r="KF51" s="106"/>
    </row>
    <row r="52" spans="10:292" ht="15.75" hidden="1" customHeight="1" x14ac:dyDescent="0.45">
      <c r="K52" s="1204"/>
      <c r="L52" s="1204"/>
      <c r="M52" s="1204"/>
      <c r="N52" s="1204"/>
      <c r="O52" s="1204"/>
      <c r="P52" s="125"/>
      <c r="Q52" s="125"/>
      <c r="R52" s="125"/>
      <c r="S52" s="125"/>
      <c r="T52" s="125"/>
      <c r="X52" s="1198"/>
      <c r="Y52" s="1198"/>
      <c r="Z52" s="1198"/>
      <c r="AA52" s="13"/>
      <c r="AB52" s="1014"/>
      <c r="AC52" s="1014"/>
      <c r="AD52" s="1014"/>
      <c r="AE52" s="1014"/>
      <c r="AF52" s="1014"/>
      <c r="AG52" s="13"/>
      <c r="DA52" s="95"/>
      <c r="DB52" s="96"/>
      <c r="DC52" s="96"/>
      <c r="DD52" s="96"/>
      <c r="DE52" s="96"/>
      <c r="DF52" s="96"/>
      <c r="DG52" s="96"/>
      <c r="DQ52" s="96"/>
      <c r="DR52" s="96"/>
      <c r="DS52" s="96"/>
      <c r="DT52" s="96"/>
      <c r="DU52" s="96"/>
      <c r="DV52" s="96"/>
      <c r="DW52" s="101"/>
      <c r="DX52" s="96"/>
      <c r="DY52" s="96"/>
      <c r="DZ52" s="96"/>
      <c r="EA52" s="96"/>
      <c r="EB52" s="96"/>
      <c r="EX52" s="96"/>
      <c r="EY52" s="96"/>
      <c r="EZ52" s="96"/>
      <c r="FA52" s="96"/>
      <c r="FB52" s="96"/>
      <c r="FC52" s="96"/>
      <c r="FD52" s="96"/>
      <c r="FE52" s="96"/>
      <c r="FF52" s="96"/>
      <c r="FG52" s="96"/>
      <c r="FH52" s="96"/>
      <c r="GA52" s="96"/>
      <c r="GB52" s="96"/>
      <c r="GC52" s="96"/>
      <c r="GD52" s="96"/>
      <c r="GE52" s="96"/>
      <c r="GF52" s="96"/>
      <c r="GG52" s="96"/>
      <c r="GH52" s="96"/>
      <c r="GI52" s="96"/>
      <c r="GJ52" s="96"/>
      <c r="GK52" s="96"/>
      <c r="GL52" s="96"/>
      <c r="GM52" s="96"/>
      <c r="GN52" s="96"/>
      <c r="GO52" s="96"/>
      <c r="GP52" s="96"/>
      <c r="GQ52" s="96"/>
      <c r="IA52" s="105"/>
      <c r="IB52" s="86"/>
      <c r="IC52" s="86"/>
      <c r="ID52" s="86"/>
      <c r="IE52" s="86"/>
      <c r="IF52" s="86"/>
      <c r="IG52" s="86"/>
      <c r="IH52" s="86"/>
      <c r="II52" s="86"/>
      <c r="IJ52" s="86"/>
      <c r="IK52" s="86"/>
      <c r="IL52" s="86"/>
      <c r="IM52" s="86"/>
      <c r="IN52" s="86"/>
      <c r="IO52" s="86"/>
      <c r="IP52" s="86"/>
      <c r="IQ52" s="86"/>
      <c r="IR52" s="86"/>
      <c r="IS52" s="86"/>
      <c r="IT52" s="86"/>
      <c r="IU52" s="86"/>
      <c r="IV52" s="106"/>
      <c r="IY52" s="105"/>
      <c r="IZ52" s="86"/>
      <c r="JA52" s="86"/>
      <c r="JB52" s="86"/>
      <c r="JC52" s="86"/>
      <c r="JD52" s="86"/>
      <c r="JE52" s="86"/>
      <c r="JF52" s="86"/>
      <c r="JG52" s="86"/>
      <c r="JH52" s="86"/>
      <c r="JI52" s="86"/>
      <c r="JJ52" s="86"/>
      <c r="JK52" s="86"/>
      <c r="JL52" s="86"/>
      <c r="JM52" s="86"/>
      <c r="JN52" s="86"/>
      <c r="JO52" s="86"/>
      <c r="JP52" s="86"/>
      <c r="JQ52" s="86"/>
      <c r="JR52" s="86"/>
      <c r="JS52" s="86"/>
      <c r="JT52" s="86"/>
      <c r="JU52" s="86"/>
      <c r="JV52" s="86"/>
      <c r="JW52" s="86"/>
      <c r="JX52" s="86"/>
      <c r="JY52" s="86"/>
      <c r="JZ52" s="86"/>
      <c r="KA52" s="86"/>
      <c r="KB52" s="86"/>
      <c r="KC52" s="86"/>
      <c r="KD52" s="86"/>
      <c r="KE52" s="86"/>
      <c r="KF52" s="106"/>
    </row>
    <row r="53" spans="10:292" ht="15.75" hidden="1" customHeight="1" x14ac:dyDescent="0.45">
      <c r="K53" s="1205"/>
      <c r="L53" s="1205"/>
      <c r="M53" s="1199"/>
      <c r="N53" s="1199"/>
      <c r="O53" s="1199"/>
      <c r="P53" s="1199"/>
      <c r="Q53" s="1199"/>
      <c r="R53" s="1199"/>
      <c r="S53" s="1199"/>
      <c r="T53" s="1199"/>
      <c r="X53" s="1198"/>
      <c r="Y53" s="1198"/>
      <c r="Z53" s="1198"/>
      <c r="AA53" s="13"/>
      <c r="AB53" s="1014"/>
      <c r="AC53" s="1014"/>
      <c r="AD53" s="1014"/>
      <c r="AE53" s="1014"/>
      <c r="AF53" s="1014"/>
      <c r="AG53" s="13"/>
      <c r="DA53" s="95"/>
      <c r="DB53" s="96"/>
      <c r="DC53" s="96"/>
      <c r="DD53" s="96"/>
      <c r="DE53" s="96"/>
      <c r="DF53" s="96"/>
      <c r="DG53" s="96"/>
      <c r="DQ53" s="96"/>
      <c r="DR53" s="96"/>
      <c r="DS53" s="112"/>
      <c r="DT53" s="96"/>
      <c r="DU53" s="96"/>
      <c r="DV53" s="96"/>
      <c r="DW53" s="101"/>
      <c r="DX53" s="96"/>
      <c r="DY53" s="96"/>
      <c r="DZ53" s="96"/>
      <c r="EA53" s="96"/>
      <c r="EB53" s="96"/>
      <c r="EX53" s="96"/>
      <c r="EY53" s="96"/>
      <c r="EZ53" s="96"/>
      <c r="FA53" s="96"/>
      <c r="FB53" s="96"/>
      <c r="FC53" s="96"/>
      <c r="FD53" s="96"/>
      <c r="FE53" s="96"/>
      <c r="FF53" s="96"/>
      <c r="FG53" s="96"/>
      <c r="FH53" s="96"/>
      <c r="GA53" s="96"/>
      <c r="GB53" s="96"/>
      <c r="GC53" s="96"/>
      <c r="GD53" s="96"/>
      <c r="GE53" s="96"/>
      <c r="GF53" s="96"/>
      <c r="GG53" s="96"/>
      <c r="GH53" s="96"/>
      <c r="GI53" s="96"/>
      <c r="GJ53" s="96"/>
      <c r="GK53" s="96"/>
      <c r="GL53" s="96"/>
      <c r="GM53" s="96"/>
      <c r="GN53" s="96"/>
      <c r="GO53" s="96"/>
      <c r="GP53" s="96"/>
      <c r="GQ53" s="96"/>
      <c r="IA53" s="105"/>
      <c r="IB53" s="86"/>
      <c r="IC53" s="86"/>
      <c r="ID53" s="86"/>
      <c r="IE53" s="86"/>
      <c r="IF53" s="86"/>
      <c r="IG53" s="86"/>
      <c r="IH53" s="86"/>
      <c r="II53" s="86"/>
      <c r="IJ53" s="86"/>
      <c r="IK53" s="86"/>
      <c r="IL53" s="86"/>
      <c r="IM53" s="86"/>
      <c r="IN53" s="86"/>
      <c r="IO53" s="86"/>
      <c r="IP53" s="86"/>
      <c r="IQ53" s="86"/>
      <c r="IR53" s="86"/>
      <c r="IS53" s="86"/>
      <c r="IT53" s="86"/>
      <c r="IU53" s="86"/>
      <c r="IV53" s="106"/>
      <c r="IY53" s="105"/>
      <c r="IZ53" s="86"/>
      <c r="JA53" s="86"/>
      <c r="JB53" s="86"/>
      <c r="JC53" s="86"/>
      <c r="JD53" s="86"/>
      <c r="JE53" s="86"/>
      <c r="JF53" s="86"/>
      <c r="JG53" s="86"/>
      <c r="JH53" s="86"/>
      <c r="JI53" s="86"/>
      <c r="JJ53" s="86"/>
      <c r="JK53" s="86"/>
      <c r="JL53" s="86"/>
      <c r="JM53" s="86"/>
      <c r="JN53" s="86"/>
      <c r="JO53" s="86"/>
      <c r="JP53" s="86"/>
      <c r="JQ53" s="86"/>
      <c r="JR53" s="86"/>
      <c r="JS53" s="86"/>
      <c r="JT53" s="86"/>
      <c r="JU53" s="86"/>
      <c r="JV53" s="86"/>
      <c r="JW53" s="86"/>
      <c r="JX53" s="86"/>
      <c r="JY53" s="86"/>
      <c r="JZ53" s="86"/>
      <c r="KA53" s="86"/>
      <c r="KB53" s="86"/>
      <c r="KC53" s="86"/>
      <c r="KD53" s="86"/>
      <c r="KE53" s="86"/>
      <c r="KF53" s="106"/>
    </row>
    <row r="54" spans="10:292" ht="15.75" hidden="1" customHeight="1" x14ac:dyDescent="0.45">
      <c r="K54" s="138"/>
      <c r="L54" s="138"/>
      <c r="M54" s="1199"/>
      <c r="N54" s="1199"/>
      <c r="O54" s="1199"/>
      <c r="P54" s="1199"/>
      <c r="Q54" s="1199"/>
      <c r="R54" s="1199"/>
      <c r="S54" s="1199"/>
      <c r="T54" s="1199"/>
      <c r="X54" s="1198"/>
      <c r="Y54" s="1198"/>
      <c r="Z54" s="1198"/>
      <c r="AA54" s="1198"/>
      <c r="AB54" s="1198"/>
      <c r="AC54" s="1198"/>
      <c r="AD54" s="1198"/>
      <c r="AE54" s="1198"/>
      <c r="AF54" s="1198"/>
      <c r="AG54" s="1198"/>
      <c r="DA54" s="95"/>
      <c r="DB54" s="96"/>
      <c r="DC54" s="96"/>
      <c r="DD54" s="96"/>
      <c r="DE54" s="96"/>
      <c r="DF54" s="96"/>
      <c r="DG54" s="96"/>
      <c r="DQ54" s="96"/>
      <c r="DR54" s="96"/>
      <c r="DS54" s="112"/>
      <c r="DT54" s="96"/>
      <c r="DU54" s="96"/>
      <c r="DV54" s="96"/>
      <c r="DW54" s="101"/>
      <c r="DX54" s="96"/>
      <c r="DY54" s="96"/>
      <c r="DZ54" s="96"/>
      <c r="EA54" s="96"/>
      <c r="EB54" s="96"/>
      <c r="EX54" s="96"/>
      <c r="EY54" s="96"/>
      <c r="EZ54" s="96"/>
      <c r="FA54" s="96"/>
      <c r="FB54" s="96"/>
      <c r="FC54" s="96"/>
      <c r="FD54" s="96"/>
      <c r="FE54" s="96"/>
      <c r="FF54" s="96"/>
      <c r="FG54" s="96"/>
      <c r="FH54" s="96"/>
      <c r="GA54" s="96"/>
      <c r="GB54" s="96"/>
      <c r="GC54" s="96"/>
      <c r="GD54" s="96"/>
      <c r="GE54" s="96"/>
      <c r="GF54" s="96"/>
      <c r="GG54" s="96"/>
      <c r="GH54" s="96"/>
      <c r="GI54" s="96"/>
      <c r="GJ54" s="96"/>
      <c r="GK54" s="96"/>
      <c r="GL54" s="96"/>
      <c r="GM54" s="96"/>
      <c r="GN54" s="96"/>
      <c r="GO54" s="96"/>
      <c r="GP54" s="96"/>
      <c r="GQ54" s="96"/>
      <c r="IA54" s="105"/>
      <c r="IB54" s="86"/>
      <c r="IC54" s="86"/>
      <c r="ID54" s="86"/>
      <c r="IE54" s="86"/>
      <c r="IF54" s="86"/>
      <c r="IG54" s="86"/>
      <c r="IH54" s="86"/>
      <c r="II54" s="86"/>
      <c r="IJ54" s="86"/>
      <c r="IK54" s="86"/>
      <c r="IL54" s="86"/>
      <c r="IM54" s="86"/>
      <c r="IN54" s="86"/>
      <c r="IO54" s="86"/>
      <c r="IP54" s="86"/>
      <c r="IQ54" s="86"/>
      <c r="IR54" s="86"/>
      <c r="IS54" s="86"/>
      <c r="IT54" s="86"/>
      <c r="IU54" s="86"/>
      <c r="IV54" s="106"/>
      <c r="IY54" s="105"/>
      <c r="IZ54" s="86"/>
      <c r="JA54" s="86"/>
      <c r="JB54" s="86"/>
      <c r="JC54" s="86"/>
      <c r="JD54" s="86"/>
      <c r="JE54" s="86"/>
      <c r="JF54" s="86"/>
      <c r="JG54" s="86"/>
      <c r="JH54" s="86"/>
      <c r="JI54" s="86"/>
      <c r="JJ54" s="86"/>
      <c r="JK54" s="86"/>
      <c r="JL54" s="86"/>
      <c r="JM54" s="86"/>
      <c r="JN54" s="86"/>
      <c r="JO54" s="86"/>
      <c r="JP54" s="86"/>
      <c r="JQ54" s="86"/>
      <c r="JR54" s="86"/>
      <c r="JS54" s="86"/>
      <c r="JT54" s="86"/>
      <c r="JU54" s="86"/>
      <c r="JV54" s="86"/>
      <c r="JW54" s="86"/>
      <c r="JX54" s="86"/>
      <c r="JY54" s="86"/>
      <c r="JZ54" s="86"/>
      <c r="KA54" s="86"/>
      <c r="KB54" s="86"/>
      <c r="KC54" s="86"/>
      <c r="KD54" s="86"/>
      <c r="KE54" s="86"/>
      <c r="KF54" s="106"/>
    </row>
    <row r="55" spans="10:292" ht="15.75" hidden="1" customHeight="1" x14ac:dyDescent="0.45">
      <c r="M55" s="1199"/>
      <c r="N55" s="1199"/>
      <c r="O55" s="1199"/>
      <c r="P55" s="1199"/>
      <c r="Q55" s="1199"/>
      <c r="R55" s="1199"/>
      <c r="S55" s="1199"/>
      <c r="T55" s="1199"/>
      <c r="X55" s="1198"/>
      <c r="Y55" s="1198"/>
      <c r="Z55" s="1198"/>
      <c r="AA55" s="1198"/>
      <c r="AB55" s="1198"/>
      <c r="AC55" s="1198"/>
      <c r="AD55" s="1198"/>
      <c r="AE55" s="1198"/>
      <c r="AF55" s="1198"/>
      <c r="AG55" s="1198"/>
      <c r="DA55" s="95"/>
      <c r="DB55" s="96"/>
      <c r="DC55" s="96"/>
      <c r="DD55" s="96"/>
      <c r="DE55" s="96"/>
      <c r="DF55" s="96"/>
      <c r="DG55" s="96"/>
      <c r="DQ55" s="96"/>
      <c r="DR55" s="96"/>
      <c r="DS55" s="112"/>
      <c r="DT55" s="112"/>
      <c r="DU55" s="96"/>
      <c r="DV55" s="96"/>
      <c r="DW55" s="101"/>
      <c r="DX55" s="96"/>
      <c r="DY55" s="96"/>
      <c r="DZ55" s="96"/>
      <c r="EA55" s="96"/>
      <c r="EB55" s="96"/>
      <c r="EX55" s="96"/>
      <c r="EY55" s="96"/>
      <c r="EZ55" s="96"/>
      <c r="FA55" s="96"/>
      <c r="FB55" s="96"/>
      <c r="FC55" s="96"/>
      <c r="FD55" s="96"/>
      <c r="FE55" s="96"/>
      <c r="FF55" s="96"/>
      <c r="FG55" s="96"/>
      <c r="FH55" s="96"/>
      <c r="GA55" s="96"/>
      <c r="GB55" s="96"/>
      <c r="GC55" s="96"/>
      <c r="GD55" s="96"/>
      <c r="GE55" s="96"/>
      <c r="GF55" s="96"/>
      <c r="GG55" s="96"/>
      <c r="GH55" s="96"/>
      <c r="GI55" s="96"/>
      <c r="GJ55" s="96"/>
      <c r="GK55" s="96"/>
      <c r="GL55" s="96"/>
      <c r="GM55" s="96"/>
      <c r="GN55" s="96"/>
      <c r="GO55" s="96"/>
      <c r="GP55" s="96"/>
      <c r="GQ55" s="96"/>
      <c r="IA55" s="105"/>
      <c r="IB55" s="86"/>
      <c r="IC55" s="86"/>
      <c r="ID55" s="86"/>
      <c r="IE55" s="86"/>
      <c r="IF55" s="86"/>
      <c r="IG55" s="86"/>
      <c r="IH55" s="86"/>
      <c r="II55" s="86"/>
      <c r="IJ55" s="86"/>
      <c r="IK55" s="86"/>
      <c r="IL55" s="86"/>
      <c r="IM55" s="86"/>
      <c r="IN55" s="86"/>
      <c r="IO55" s="86"/>
      <c r="IP55" s="86"/>
      <c r="IQ55" s="86"/>
      <c r="IR55" s="86"/>
      <c r="IS55" s="86"/>
      <c r="IT55" s="86"/>
      <c r="IU55" s="86"/>
      <c r="IV55" s="106"/>
      <c r="IY55" s="105"/>
      <c r="IZ55" s="86"/>
      <c r="JA55" s="86"/>
      <c r="JB55" s="86"/>
      <c r="JC55" s="86"/>
      <c r="JD55" s="86"/>
      <c r="JE55" s="86"/>
      <c r="JF55" s="86"/>
      <c r="JG55" s="86"/>
      <c r="JH55" s="86"/>
      <c r="JI55" s="86"/>
      <c r="JJ55" s="86"/>
      <c r="JK55" s="86"/>
      <c r="JL55" s="86"/>
      <c r="JM55" s="86"/>
      <c r="JN55" s="86"/>
      <c r="JO55" s="86"/>
      <c r="JP55" s="86"/>
      <c r="JQ55" s="86"/>
      <c r="JR55" s="86"/>
      <c r="JS55" s="86"/>
      <c r="JT55" s="86"/>
      <c r="JU55" s="86"/>
      <c r="JV55" s="86"/>
      <c r="JW55" s="86"/>
      <c r="JX55" s="86"/>
      <c r="JY55" s="86"/>
      <c r="JZ55" s="86"/>
      <c r="KA55" s="86"/>
      <c r="KB55" s="86"/>
      <c r="KC55" s="86"/>
      <c r="KD55" s="86"/>
      <c r="KE55" s="86"/>
      <c r="KF55" s="106"/>
    </row>
    <row r="56" spans="10:292" ht="15.75" hidden="1" customHeight="1" x14ac:dyDescent="0.45">
      <c r="M56" s="1200"/>
      <c r="N56" s="1200"/>
      <c r="O56" s="1200"/>
      <c r="P56" s="1200"/>
      <c r="Q56" s="1200"/>
      <c r="R56" s="1200"/>
      <c r="S56" s="1200"/>
      <c r="T56" s="1200"/>
      <c r="X56" s="1198"/>
      <c r="Y56" s="1198"/>
      <c r="Z56" s="1198"/>
      <c r="AA56" s="1198"/>
      <c r="AB56" s="1198"/>
      <c r="AC56" s="1198"/>
      <c r="AD56" s="1198"/>
      <c r="AE56" s="1198"/>
      <c r="AF56" s="1198"/>
      <c r="AG56" s="1198"/>
      <c r="DA56" s="95"/>
      <c r="DB56" s="96"/>
      <c r="DC56" s="96"/>
      <c r="DD56" s="96"/>
      <c r="DE56" s="96"/>
      <c r="DF56" s="96"/>
      <c r="DG56" s="96"/>
      <c r="DQ56" s="96"/>
      <c r="DR56" s="96"/>
      <c r="DS56" s="112"/>
      <c r="DT56" s="112"/>
      <c r="DU56" s="96"/>
      <c r="DV56" s="96"/>
      <c r="DW56" s="101"/>
      <c r="DX56" s="96"/>
      <c r="DY56" s="96"/>
      <c r="DZ56" s="96"/>
      <c r="EA56" s="96"/>
      <c r="EB56" s="96"/>
      <c r="EX56" s="96"/>
      <c r="EY56" s="96"/>
      <c r="EZ56" s="96"/>
      <c r="FA56" s="96"/>
      <c r="FB56" s="96"/>
      <c r="FC56" s="96"/>
      <c r="FD56" s="96"/>
      <c r="FE56" s="96"/>
      <c r="FF56" s="96"/>
      <c r="FG56" s="96"/>
      <c r="FH56" s="96"/>
      <c r="GA56" s="96"/>
      <c r="GB56" s="96"/>
      <c r="GC56" s="96"/>
      <c r="GD56" s="96"/>
      <c r="GE56" s="96"/>
      <c r="GF56" s="96"/>
      <c r="GG56" s="96"/>
      <c r="GH56" s="96"/>
      <c r="GI56" s="96"/>
      <c r="GJ56" s="96"/>
      <c r="GK56" s="96"/>
      <c r="GL56" s="96"/>
      <c r="GM56" s="96"/>
      <c r="GN56" s="96"/>
      <c r="GO56" s="96"/>
      <c r="GP56" s="96"/>
      <c r="GQ56" s="96"/>
      <c r="IA56" s="105"/>
      <c r="IB56" s="86"/>
      <c r="IC56" s="86"/>
      <c r="ID56" s="86"/>
      <c r="IE56" s="86"/>
      <c r="IF56" s="86"/>
      <c r="IG56" s="86"/>
      <c r="IH56" s="86"/>
      <c r="II56" s="86"/>
      <c r="IJ56" s="86"/>
      <c r="IK56" s="86"/>
      <c r="IL56" s="86"/>
      <c r="IM56" s="86"/>
      <c r="IN56" s="86"/>
      <c r="IO56" s="86"/>
      <c r="IP56" s="86"/>
      <c r="IQ56" s="86"/>
      <c r="IR56" s="86"/>
      <c r="IS56" s="86"/>
      <c r="IT56" s="86"/>
      <c r="IU56" s="86"/>
      <c r="IV56" s="106"/>
      <c r="IY56" s="105"/>
      <c r="IZ56" s="86"/>
      <c r="JA56" s="86"/>
      <c r="JB56" s="86"/>
      <c r="JC56" s="86"/>
      <c r="JD56" s="86"/>
      <c r="JE56" s="86"/>
      <c r="JF56" s="86"/>
      <c r="JG56" s="86"/>
      <c r="JH56" s="86"/>
      <c r="JI56" s="86"/>
      <c r="JJ56" s="86"/>
      <c r="JK56" s="86"/>
      <c r="JL56" s="86"/>
      <c r="JM56" s="86"/>
      <c r="JN56" s="86"/>
      <c r="JO56" s="86"/>
      <c r="JP56" s="86"/>
      <c r="JQ56" s="86"/>
      <c r="JR56" s="86"/>
      <c r="JS56" s="86"/>
      <c r="JT56" s="86"/>
      <c r="JU56" s="86"/>
      <c r="JV56" s="86"/>
      <c r="JW56" s="86"/>
      <c r="JX56" s="86"/>
      <c r="JY56" s="86"/>
      <c r="JZ56" s="86"/>
      <c r="KA56" s="86"/>
      <c r="KB56" s="86"/>
      <c r="KC56" s="86"/>
      <c r="KD56" s="86"/>
      <c r="KE56" s="86"/>
      <c r="KF56" s="106"/>
    </row>
    <row r="57" spans="10:292" ht="15.75" hidden="1" customHeight="1" x14ac:dyDescent="0.45">
      <c r="M57" s="1200"/>
      <c r="N57" s="1200"/>
      <c r="O57" s="1200"/>
      <c r="P57" s="1200"/>
      <c r="Q57" s="1200"/>
      <c r="R57" s="1200"/>
      <c r="S57" s="1200"/>
      <c r="T57" s="1200"/>
      <c r="X57" s="1198"/>
      <c r="Y57" s="1198"/>
      <c r="Z57" s="1198"/>
      <c r="AA57" s="1198"/>
      <c r="AB57" s="1198"/>
      <c r="AC57" s="1198"/>
      <c r="AD57" s="1198"/>
      <c r="AE57" s="1198"/>
      <c r="AF57" s="1198"/>
      <c r="AG57" s="1198"/>
      <c r="DA57" s="95"/>
      <c r="DB57" s="96"/>
      <c r="DC57" s="96"/>
      <c r="DD57" s="96"/>
      <c r="DE57" s="96"/>
      <c r="DF57" s="96"/>
      <c r="DG57" s="96"/>
      <c r="DQ57" s="96"/>
      <c r="DR57" s="96"/>
      <c r="DS57" s="112"/>
      <c r="DT57" s="112"/>
      <c r="DU57" s="96"/>
      <c r="DV57" s="96"/>
      <c r="DW57" s="101"/>
      <c r="DX57" s="96"/>
      <c r="DY57" s="96"/>
      <c r="DZ57" s="96"/>
      <c r="EA57" s="96"/>
      <c r="EB57" s="96"/>
      <c r="EX57" s="96"/>
      <c r="EY57" s="96"/>
      <c r="EZ57" s="96"/>
      <c r="FA57" s="96"/>
      <c r="FB57" s="96"/>
      <c r="FC57" s="96"/>
      <c r="FD57" s="96"/>
      <c r="FE57" s="96"/>
      <c r="FF57" s="96"/>
      <c r="FG57" s="96"/>
      <c r="FH57" s="96"/>
      <c r="GA57" s="96"/>
      <c r="GB57" s="96"/>
      <c r="GC57" s="96"/>
      <c r="GD57" s="96"/>
      <c r="GE57" s="96"/>
      <c r="GF57" s="96"/>
      <c r="GG57" s="96"/>
      <c r="GH57" s="96"/>
      <c r="GI57" s="96"/>
      <c r="GJ57" s="96"/>
      <c r="GK57" s="96"/>
      <c r="GL57" s="96"/>
      <c r="GM57" s="96"/>
      <c r="GN57" s="96"/>
      <c r="GO57" s="96"/>
      <c r="GP57" s="96"/>
      <c r="GQ57" s="96"/>
      <c r="IA57" s="105"/>
      <c r="IB57" s="86"/>
      <c r="IC57" s="86"/>
      <c r="ID57" s="86"/>
      <c r="IE57" s="86"/>
      <c r="IF57" s="86"/>
      <c r="IG57" s="86"/>
      <c r="IH57" s="86"/>
      <c r="II57" s="86"/>
      <c r="IJ57" s="86"/>
      <c r="IK57" s="86"/>
      <c r="IL57" s="86"/>
      <c r="IM57" s="86"/>
      <c r="IN57" s="86"/>
      <c r="IO57" s="86"/>
      <c r="IP57" s="86"/>
      <c r="IQ57" s="86"/>
      <c r="IR57" s="86"/>
      <c r="IS57" s="86"/>
      <c r="IT57" s="86"/>
      <c r="IU57" s="86"/>
      <c r="IV57" s="106"/>
      <c r="IY57" s="105"/>
      <c r="IZ57" s="86"/>
      <c r="JA57" s="86"/>
      <c r="JB57" s="86"/>
      <c r="JC57" s="86"/>
      <c r="JD57" s="86"/>
      <c r="JE57" s="86"/>
      <c r="JF57" s="86"/>
      <c r="JG57" s="86"/>
      <c r="JH57" s="86"/>
      <c r="JI57" s="86"/>
      <c r="JJ57" s="86"/>
      <c r="JK57" s="86"/>
      <c r="JL57" s="86"/>
      <c r="JM57" s="86"/>
      <c r="JN57" s="86"/>
      <c r="JO57" s="86"/>
      <c r="JP57" s="86"/>
      <c r="JQ57" s="86"/>
      <c r="JR57" s="86"/>
      <c r="JS57" s="86"/>
      <c r="JT57" s="86"/>
      <c r="JU57" s="86"/>
      <c r="JV57" s="86"/>
      <c r="JW57" s="86"/>
      <c r="JX57" s="86"/>
      <c r="JY57" s="86"/>
      <c r="JZ57" s="86"/>
      <c r="KA57" s="86"/>
      <c r="KB57" s="86"/>
      <c r="KC57" s="86"/>
      <c r="KD57" s="86"/>
      <c r="KE57" s="86"/>
      <c r="KF57" s="106"/>
    </row>
    <row r="58" spans="10:292" ht="15.75" hidden="1" customHeight="1" x14ac:dyDescent="0.45">
      <c r="X58" s="1198"/>
      <c r="Y58" s="1198"/>
      <c r="Z58" s="1198"/>
      <c r="AA58" s="1198"/>
      <c r="AB58" s="1198"/>
      <c r="AC58" s="1198"/>
      <c r="AD58" s="1198"/>
      <c r="AE58" s="1198"/>
      <c r="AF58" s="1198"/>
      <c r="AG58" s="1198"/>
      <c r="DA58" s="95"/>
      <c r="DB58" s="96"/>
      <c r="DC58" s="96"/>
      <c r="DD58" s="96"/>
      <c r="DE58" s="96"/>
      <c r="DF58" s="96"/>
      <c r="DG58" s="96"/>
      <c r="DQ58" s="96"/>
      <c r="DR58" s="96"/>
      <c r="DS58" s="96"/>
      <c r="DT58" s="96"/>
      <c r="DU58" s="96"/>
      <c r="DV58" s="96"/>
      <c r="DW58" s="101"/>
      <c r="DX58" s="96"/>
      <c r="DY58" s="96"/>
      <c r="DZ58" s="96"/>
      <c r="EA58" s="96"/>
      <c r="EB58" s="96"/>
      <c r="EX58" s="96"/>
      <c r="EY58" s="96"/>
      <c r="EZ58" s="96"/>
      <c r="FA58" s="96"/>
      <c r="FB58" s="96"/>
      <c r="FC58" s="96"/>
      <c r="FD58" s="96"/>
      <c r="FE58" s="96"/>
      <c r="FF58" s="96"/>
      <c r="FG58" s="96"/>
      <c r="FH58" s="96"/>
      <c r="GA58" s="96"/>
      <c r="GB58" s="96"/>
      <c r="GC58" s="96"/>
      <c r="GD58" s="96"/>
      <c r="GE58" s="96"/>
      <c r="GF58" s="96"/>
      <c r="GG58" s="96"/>
      <c r="GH58" s="96"/>
      <c r="GI58" s="96"/>
      <c r="GJ58" s="96"/>
      <c r="GK58" s="96"/>
      <c r="GL58" s="96"/>
      <c r="GM58" s="96"/>
      <c r="GN58" s="96"/>
      <c r="GO58" s="96"/>
      <c r="GP58" s="96"/>
      <c r="GQ58" s="96"/>
      <c r="IA58" s="105"/>
      <c r="IB58" s="86"/>
      <c r="IC58" s="86"/>
      <c r="ID58" s="86"/>
      <c r="IE58" s="86"/>
      <c r="IF58" s="86"/>
      <c r="IG58" s="86"/>
      <c r="IH58" s="86"/>
      <c r="II58" s="86"/>
      <c r="IJ58" s="86"/>
      <c r="IK58" s="86"/>
      <c r="IL58" s="86"/>
      <c r="IM58" s="86"/>
      <c r="IN58" s="86"/>
      <c r="IO58" s="86"/>
      <c r="IP58" s="86"/>
      <c r="IQ58" s="86"/>
      <c r="IR58" s="86"/>
      <c r="IS58" s="86"/>
      <c r="IT58" s="86"/>
      <c r="IU58" s="86"/>
      <c r="IV58" s="106"/>
      <c r="IY58" s="105"/>
      <c r="IZ58" s="86"/>
      <c r="JA58" s="86"/>
      <c r="JB58" s="86"/>
      <c r="JC58" s="86"/>
      <c r="JD58" s="86"/>
      <c r="JE58" s="86"/>
      <c r="JF58" s="86"/>
      <c r="JG58" s="86"/>
      <c r="JH58" s="86"/>
      <c r="JI58" s="86"/>
      <c r="JJ58" s="86"/>
      <c r="JK58" s="86"/>
      <c r="JL58" s="86"/>
      <c r="JM58" s="86"/>
      <c r="JN58" s="86"/>
      <c r="JO58" s="86"/>
      <c r="JP58" s="86"/>
      <c r="JQ58" s="86"/>
      <c r="JR58" s="86"/>
      <c r="JS58" s="86"/>
      <c r="JT58" s="86"/>
      <c r="JU58" s="86"/>
      <c r="JV58" s="86"/>
      <c r="JW58" s="86"/>
      <c r="JX58" s="86"/>
      <c r="JY58" s="86"/>
      <c r="JZ58" s="86"/>
      <c r="KA58" s="86"/>
      <c r="KB58" s="86"/>
      <c r="KC58" s="86"/>
      <c r="KD58" s="86"/>
      <c r="KE58" s="86"/>
      <c r="KF58" s="106"/>
    </row>
    <row r="59" spans="10:292" ht="15.75" hidden="1" customHeight="1" x14ac:dyDescent="0.45">
      <c r="X59" s="1198"/>
      <c r="Y59" s="1198"/>
      <c r="Z59" s="1198"/>
      <c r="AA59" s="1198"/>
      <c r="AB59" s="1198"/>
      <c r="AC59" s="1198"/>
      <c r="AD59" s="1198"/>
      <c r="AE59" s="1198"/>
      <c r="AF59" s="1198"/>
      <c r="AG59" s="1198"/>
      <c r="DA59" s="95"/>
      <c r="DB59" s="96"/>
      <c r="DC59" s="96"/>
      <c r="DD59" s="96"/>
      <c r="DE59" s="96"/>
      <c r="DF59" s="96"/>
      <c r="DG59" s="96"/>
      <c r="DQ59" s="96"/>
      <c r="DR59" s="96"/>
      <c r="DS59" s="96"/>
      <c r="DT59" s="96"/>
      <c r="DU59" s="96"/>
      <c r="DV59" s="96"/>
      <c r="DW59" s="96"/>
      <c r="DX59" s="96"/>
      <c r="DY59" s="96"/>
      <c r="DZ59" s="96"/>
      <c r="EA59" s="96"/>
      <c r="EB59" s="96"/>
      <c r="EX59" s="96"/>
      <c r="EY59" s="96"/>
      <c r="EZ59" s="96"/>
      <c r="FA59" s="96"/>
      <c r="FB59" s="96"/>
      <c r="FC59" s="96"/>
      <c r="FD59" s="96"/>
      <c r="FE59" s="96"/>
      <c r="FF59" s="96"/>
      <c r="FG59" s="96"/>
      <c r="FH59" s="96"/>
      <c r="GA59" s="96"/>
      <c r="GB59" s="96"/>
      <c r="GC59" s="96"/>
      <c r="GD59" s="96"/>
      <c r="GE59" s="96"/>
      <c r="GF59" s="96"/>
      <c r="GG59" s="96"/>
      <c r="GH59" s="96"/>
      <c r="GI59" s="96"/>
      <c r="GJ59" s="96"/>
      <c r="GK59" s="96"/>
      <c r="GL59" s="96"/>
      <c r="GM59" s="96"/>
      <c r="GN59" s="96"/>
      <c r="GO59" s="96"/>
      <c r="GP59" s="96"/>
      <c r="GQ59" s="96"/>
      <c r="IA59" s="105"/>
      <c r="IB59" s="86"/>
      <c r="IC59" s="86"/>
      <c r="ID59" s="86"/>
      <c r="IE59" s="86"/>
      <c r="IF59" s="86"/>
      <c r="IG59" s="86"/>
      <c r="IH59" s="86"/>
      <c r="II59" s="86"/>
      <c r="IJ59" s="86"/>
      <c r="IK59" s="86"/>
      <c r="IL59" s="86"/>
      <c r="IM59" s="86"/>
      <c r="IN59" s="86"/>
      <c r="IO59" s="86"/>
      <c r="IP59" s="86"/>
      <c r="IQ59" s="86"/>
      <c r="IR59" s="86"/>
      <c r="IS59" s="86"/>
      <c r="IT59" s="86"/>
      <c r="IU59" s="86"/>
      <c r="IV59" s="106"/>
      <c r="IY59" s="105"/>
      <c r="IZ59" s="86"/>
      <c r="JA59" s="86"/>
      <c r="JB59" s="86"/>
      <c r="JC59" s="86"/>
      <c r="JD59" s="86"/>
      <c r="JE59" s="86"/>
      <c r="JF59" s="86"/>
      <c r="JG59" s="86"/>
      <c r="JH59" s="86"/>
      <c r="JI59" s="86"/>
      <c r="JJ59" s="86"/>
      <c r="JK59" s="86"/>
      <c r="JL59" s="86"/>
      <c r="JM59" s="86"/>
      <c r="JN59" s="86"/>
      <c r="JO59" s="86"/>
      <c r="JP59" s="86"/>
      <c r="JQ59" s="86"/>
      <c r="JR59" s="86"/>
      <c r="JS59" s="86"/>
      <c r="JT59" s="86"/>
      <c r="JU59" s="86"/>
      <c r="JV59" s="86"/>
      <c r="JW59" s="86"/>
      <c r="JX59" s="86"/>
      <c r="JY59" s="86"/>
      <c r="JZ59" s="86"/>
      <c r="KA59" s="86"/>
      <c r="KB59" s="86"/>
      <c r="KC59" s="86"/>
      <c r="KD59" s="86"/>
      <c r="KE59" s="86"/>
      <c r="KF59" s="106"/>
    </row>
    <row r="60" spans="10:292" ht="15.75" hidden="1" customHeight="1" x14ac:dyDescent="0.45">
      <c r="DA60" s="95"/>
      <c r="DB60" s="96"/>
      <c r="DC60" s="96"/>
      <c r="DD60" s="96"/>
      <c r="DE60" s="96"/>
      <c r="DF60" s="96"/>
      <c r="DG60" s="96"/>
      <c r="DQ60" s="96"/>
      <c r="DR60" s="96"/>
      <c r="DS60" s="96"/>
      <c r="DT60" s="96"/>
      <c r="DU60" s="96"/>
      <c r="DV60" s="96"/>
      <c r="DW60" s="96"/>
      <c r="DX60" s="96"/>
      <c r="DY60" s="96"/>
      <c r="DZ60" s="96"/>
      <c r="EA60" s="96"/>
      <c r="EB60" s="96"/>
      <c r="EX60" s="96"/>
      <c r="EY60" s="96"/>
      <c r="EZ60" s="96"/>
      <c r="FA60" s="96"/>
      <c r="FB60" s="96"/>
      <c r="FC60" s="96"/>
      <c r="FD60" s="96"/>
      <c r="FE60" s="96"/>
      <c r="FF60" s="96"/>
      <c r="FG60" s="96"/>
      <c r="FH60" s="96"/>
      <c r="GA60" s="96"/>
      <c r="GB60" s="96"/>
      <c r="GC60" s="96"/>
      <c r="GD60" s="96"/>
      <c r="GE60" s="96"/>
      <c r="GF60" s="96"/>
      <c r="GG60" s="96"/>
      <c r="GH60" s="96"/>
      <c r="GI60" s="96"/>
      <c r="GJ60" s="96"/>
      <c r="GK60" s="96"/>
      <c r="GL60" s="96"/>
      <c r="GM60" s="96"/>
      <c r="GN60" s="96"/>
      <c r="GO60" s="96"/>
      <c r="GP60" s="96"/>
      <c r="GQ60" s="96"/>
      <c r="IA60" s="105"/>
      <c r="IB60" s="86"/>
      <c r="IC60" s="86"/>
      <c r="ID60" s="86"/>
      <c r="IE60" s="86"/>
      <c r="IF60" s="86"/>
      <c r="IG60" s="86"/>
      <c r="IH60" s="86"/>
      <c r="II60" s="86"/>
      <c r="IJ60" s="86"/>
      <c r="IK60" s="86"/>
      <c r="IL60" s="86"/>
      <c r="IM60" s="86"/>
      <c r="IN60" s="86"/>
      <c r="IO60" s="86"/>
      <c r="IP60" s="86"/>
      <c r="IQ60" s="86"/>
      <c r="IR60" s="86"/>
      <c r="IS60" s="86"/>
      <c r="IT60" s="86"/>
      <c r="IU60" s="86"/>
      <c r="IV60" s="106"/>
      <c r="IY60" s="105"/>
      <c r="IZ60" s="86"/>
      <c r="JA60" s="86"/>
      <c r="JB60" s="86"/>
      <c r="JC60" s="86"/>
      <c r="JD60" s="86"/>
      <c r="JE60" s="86"/>
      <c r="JF60" s="86"/>
      <c r="JG60" s="86"/>
      <c r="JH60" s="86"/>
      <c r="JI60" s="86"/>
      <c r="JJ60" s="86"/>
      <c r="JK60" s="86"/>
      <c r="JL60" s="86"/>
      <c r="JM60" s="86"/>
      <c r="JN60" s="86"/>
      <c r="JO60" s="86"/>
      <c r="JP60" s="86"/>
      <c r="JQ60" s="86"/>
      <c r="JR60" s="86"/>
      <c r="JS60" s="86"/>
      <c r="JT60" s="86"/>
      <c r="JU60" s="86"/>
      <c r="JV60" s="86"/>
      <c r="JW60" s="86"/>
      <c r="JX60" s="86"/>
      <c r="JY60" s="86"/>
      <c r="JZ60" s="86"/>
      <c r="KA60" s="86"/>
      <c r="KB60" s="86"/>
      <c r="KC60" s="86"/>
      <c r="KD60" s="86"/>
      <c r="KE60" s="86"/>
      <c r="KF60" s="106"/>
    </row>
    <row r="61" spans="10:292" ht="15.75" hidden="1" customHeight="1" x14ac:dyDescent="0.45">
      <c r="DA61" s="95"/>
      <c r="DB61" s="96"/>
      <c r="DC61" s="96"/>
      <c r="DD61" s="96"/>
      <c r="DE61" s="96"/>
      <c r="DF61" s="96"/>
      <c r="DG61" s="96"/>
      <c r="DQ61" s="96"/>
      <c r="DR61" s="96"/>
      <c r="DS61" s="96"/>
      <c r="DT61" s="96"/>
      <c r="DU61" s="96"/>
      <c r="DV61" s="96"/>
      <c r="DW61" s="96"/>
      <c r="DX61" s="96"/>
      <c r="DY61" s="96"/>
      <c r="DZ61" s="96"/>
      <c r="EA61" s="96"/>
      <c r="EB61" s="96"/>
      <c r="EX61" s="96"/>
      <c r="EY61" s="96"/>
      <c r="EZ61" s="96"/>
      <c r="FA61" s="96"/>
      <c r="FB61" s="96"/>
      <c r="FC61" s="96"/>
      <c r="FD61" s="96"/>
      <c r="FE61" s="96"/>
      <c r="FF61" s="96"/>
      <c r="FG61" s="96"/>
      <c r="FH61" s="96"/>
      <c r="GA61" s="96"/>
      <c r="GB61" s="96"/>
      <c r="GC61" s="96"/>
      <c r="GD61" s="96"/>
      <c r="GE61" s="96"/>
      <c r="GF61" s="96"/>
      <c r="GG61" s="96"/>
      <c r="GH61" s="96"/>
      <c r="GI61" s="96"/>
      <c r="GJ61" s="96"/>
      <c r="GK61" s="96"/>
      <c r="GL61" s="96"/>
      <c r="GM61" s="96"/>
      <c r="GN61" s="96"/>
      <c r="GO61" s="96"/>
      <c r="GP61" s="96"/>
      <c r="GQ61" s="96"/>
      <c r="IA61" s="105"/>
      <c r="IB61" s="86"/>
      <c r="IC61" s="86"/>
      <c r="ID61" s="86"/>
      <c r="IE61" s="86"/>
      <c r="IF61" s="86"/>
      <c r="IG61" s="86"/>
      <c r="IH61" s="86"/>
      <c r="II61" s="86"/>
      <c r="IJ61" s="86"/>
      <c r="IK61" s="86"/>
      <c r="IL61" s="86"/>
      <c r="IM61" s="86"/>
      <c r="IN61" s="86"/>
      <c r="IO61" s="86"/>
      <c r="IP61" s="86"/>
      <c r="IQ61" s="86"/>
      <c r="IR61" s="86"/>
      <c r="IS61" s="86"/>
      <c r="IT61" s="86"/>
      <c r="IU61" s="86"/>
      <c r="IV61" s="106"/>
      <c r="IY61" s="105"/>
      <c r="IZ61" s="86"/>
      <c r="JA61" s="86"/>
      <c r="JB61" s="86"/>
      <c r="JC61" s="86"/>
      <c r="JD61" s="86"/>
      <c r="JE61" s="86"/>
      <c r="JF61" s="86"/>
      <c r="JG61" s="86"/>
      <c r="JH61" s="86"/>
      <c r="JI61" s="86"/>
      <c r="JJ61" s="86"/>
      <c r="JK61" s="86"/>
      <c r="JL61" s="86"/>
      <c r="JM61" s="86"/>
      <c r="JN61" s="86"/>
      <c r="JO61" s="86"/>
      <c r="JP61" s="86"/>
      <c r="JQ61" s="86"/>
      <c r="JR61" s="86"/>
      <c r="JS61" s="86"/>
      <c r="JT61" s="86"/>
      <c r="JU61" s="86"/>
      <c r="JV61" s="86"/>
      <c r="JW61" s="86"/>
      <c r="JX61" s="86"/>
      <c r="JY61" s="86"/>
      <c r="JZ61" s="86"/>
      <c r="KA61" s="86"/>
      <c r="KB61" s="86"/>
      <c r="KC61" s="86"/>
      <c r="KD61" s="86"/>
      <c r="KE61" s="86"/>
      <c r="KF61" s="106"/>
    </row>
    <row r="62" spans="10:292" ht="15.75" hidden="1" customHeight="1" x14ac:dyDescent="0.45">
      <c r="DA62" s="95"/>
      <c r="DB62" s="96"/>
      <c r="DC62" s="96"/>
      <c r="DD62" s="96"/>
      <c r="DE62" s="96"/>
      <c r="DF62" s="96"/>
      <c r="DG62" s="96"/>
      <c r="DQ62" s="96"/>
      <c r="DR62" s="96"/>
      <c r="DS62" s="96"/>
      <c r="DT62" s="96"/>
      <c r="DU62" s="96"/>
      <c r="DV62" s="96"/>
      <c r="DW62" s="96"/>
      <c r="DX62" s="96"/>
      <c r="DY62" s="96"/>
      <c r="DZ62" s="96"/>
      <c r="EA62" s="96"/>
      <c r="EB62" s="96"/>
      <c r="EX62" s="96"/>
      <c r="EY62" s="96"/>
      <c r="EZ62" s="96"/>
      <c r="FA62" s="96"/>
      <c r="FB62" s="96"/>
      <c r="FC62" s="96"/>
      <c r="FD62" s="96"/>
      <c r="FE62" s="96"/>
      <c r="FF62" s="96"/>
      <c r="FG62" s="96"/>
      <c r="FH62" s="96"/>
      <c r="GA62" s="96"/>
      <c r="GB62" s="96"/>
      <c r="GC62" s="96"/>
      <c r="GD62" s="96"/>
      <c r="GE62" s="96"/>
      <c r="GF62" s="96"/>
      <c r="GG62" s="96"/>
      <c r="GH62" s="96"/>
      <c r="GI62" s="96"/>
      <c r="GJ62" s="96"/>
      <c r="GK62" s="96"/>
      <c r="GL62" s="96"/>
      <c r="GM62" s="96"/>
      <c r="GN62" s="96"/>
      <c r="GO62" s="96"/>
      <c r="GP62" s="96"/>
      <c r="GQ62" s="96"/>
      <c r="IA62" s="105"/>
      <c r="IB62" s="86"/>
      <c r="IC62" s="86"/>
      <c r="ID62" s="86"/>
      <c r="IE62" s="86"/>
      <c r="IF62" s="86"/>
      <c r="IG62" s="86"/>
      <c r="IH62" s="86"/>
      <c r="II62" s="86"/>
      <c r="IJ62" s="86"/>
      <c r="IK62" s="86"/>
      <c r="IL62" s="86"/>
      <c r="IM62" s="86"/>
      <c r="IN62" s="86"/>
      <c r="IO62" s="86"/>
      <c r="IP62" s="86"/>
      <c r="IQ62" s="86"/>
      <c r="IR62" s="86"/>
      <c r="IS62" s="86"/>
      <c r="IT62" s="86"/>
      <c r="IU62" s="86"/>
      <c r="IV62" s="106"/>
      <c r="IY62" s="105"/>
      <c r="IZ62" s="86"/>
      <c r="JA62" s="86"/>
      <c r="JB62" s="86"/>
      <c r="JC62" s="86"/>
      <c r="JD62" s="86"/>
      <c r="JE62" s="86"/>
      <c r="JF62" s="86"/>
      <c r="JG62" s="86"/>
      <c r="JH62" s="86"/>
      <c r="JI62" s="86"/>
      <c r="JJ62" s="86"/>
      <c r="JK62" s="86"/>
      <c r="JL62" s="86"/>
      <c r="JM62" s="86"/>
      <c r="JN62" s="86"/>
      <c r="JO62" s="86"/>
      <c r="JP62" s="86"/>
      <c r="JQ62" s="86"/>
      <c r="JR62" s="86"/>
      <c r="JS62" s="86"/>
      <c r="JT62" s="86"/>
      <c r="JU62" s="86"/>
      <c r="JV62" s="86"/>
      <c r="JW62" s="86"/>
      <c r="JX62" s="86"/>
      <c r="JY62" s="86"/>
      <c r="JZ62" s="86"/>
      <c r="KA62" s="86"/>
      <c r="KB62" s="86"/>
      <c r="KC62" s="86"/>
      <c r="KD62" s="86"/>
      <c r="KE62" s="86"/>
      <c r="KF62" s="106"/>
    </row>
    <row r="63" spans="10:292" ht="15.75" hidden="1" customHeight="1" x14ac:dyDescent="0.45">
      <c r="DA63" s="95"/>
      <c r="DB63" s="96"/>
      <c r="DC63" s="96"/>
      <c r="DD63" s="96"/>
      <c r="DE63" s="96"/>
      <c r="DF63" s="96"/>
      <c r="DG63" s="96"/>
      <c r="DQ63" s="96"/>
      <c r="DR63" s="96"/>
      <c r="DS63" s="96"/>
      <c r="DT63" s="96"/>
      <c r="DU63" s="96"/>
      <c r="DV63" s="96"/>
      <c r="DW63" s="96"/>
      <c r="DX63" s="96"/>
      <c r="DY63" s="96"/>
      <c r="DZ63" s="96"/>
      <c r="EA63" s="96"/>
      <c r="EB63" s="96"/>
      <c r="EX63" s="96"/>
      <c r="EY63" s="96"/>
      <c r="EZ63" s="96"/>
      <c r="FA63" s="96"/>
      <c r="FB63" s="96"/>
      <c r="FC63" s="96"/>
      <c r="FD63" s="96"/>
      <c r="FE63" s="96"/>
      <c r="FF63" s="96"/>
      <c r="FG63" s="96"/>
      <c r="FH63" s="96"/>
      <c r="GA63" s="96"/>
      <c r="GB63" s="96"/>
      <c r="GC63" s="96"/>
      <c r="GD63" s="96"/>
      <c r="GE63" s="96"/>
      <c r="GF63" s="96"/>
      <c r="GG63" s="96"/>
      <c r="GH63" s="96"/>
      <c r="GI63" s="96"/>
      <c r="GJ63" s="96"/>
      <c r="GK63" s="96"/>
      <c r="GL63" s="96"/>
      <c r="GM63" s="96"/>
      <c r="GN63" s="96"/>
      <c r="GO63" s="96"/>
      <c r="GP63" s="96"/>
      <c r="GQ63" s="96"/>
      <c r="IA63" s="105"/>
      <c r="IB63" s="86"/>
      <c r="IC63" s="86"/>
      <c r="ID63" s="86"/>
      <c r="IE63" s="86"/>
      <c r="IF63" s="86"/>
      <c r="IG63" s="86"/>
      <c r="IH63" s="86"/>
      <c r="II63" s="86"/>
      <c r="IJ63" s="86"/>
      <c r="IK63" s="86"/>
      <c r="IL63" s="86"/>
      <c r="IM63" s="86"/>
      <c r="IN63" s="86"/>
      <c r="IO63" s="86"/>
      <c r="IP63" s="86"/>
      <c r="IQ63" s="86"/>
      <c r="IR63" s="86"/>
      <c r="IS63" s="86"/>
      <c r="IT63" s="86"/>
      <c r="IU63" s="86"/>
      <c r="IV63" s="106"/>
      <c r="IY63" s="105"/>
      <c r="IZ63" s="86"/>
      <c r="JA63" s="86"/>
      <c r="JB63" s="86"/>
      <c r="JC63" s="86"/>
      <c r="JD63" s="86"/>
      <c r="JE63" s="86"/>
      <c r="JF63" s="86"/>
      <c r="JG63" s="86"/>
      <c r="JH63" s="86"/>
      <c r="JI63" s="86"/>
      <c r="JJ63" s="86"/>
      <c r="JK63" s="86"/>
      <c r="JL63" s="86"/>
      <c r="JM63" s="86"/>
      <c r="JN63" s="86"/>
      <c r="JO63" s="86"/>
      <c r="JP63" s="86"/>
      <c r="JQ63" s="86"/>
      <c r="JR63" s="86"/>
      <c r="JS63" s="86"/>
      <c r="JT63" s="86"/>
      <c r="JU63" s="86"/>
      <c r="JV63" s="86"/>
      <c r="JW63" s="86"/>
      <c r="JX63" s="86"/>
      <c r="JY63" s="86"/>
      <c r="JZ63" s="86"/>
      <c r="KA63" s="86"/>
      <c r="KB63" s="86"/>
      <c r="KC63" s="86"/>
      <c r="KD63" s="86"/>
      <c r="KE63" s="86"/>
      <c r="KF63" s="106"/>
    </row>
    <row r="64" spans="10:292" ht="15.75" hidden="1" customHeight="1" x14ac:dyDescent="0.45">
      <c r="DA64" s="95"/>
      <c r="DB64" s="96"/>
      <c r="DC64" s="96"/>
      <c r="DD64" s="96"/>
      <c r="DE64" s="96"/>
      <c r="DF64" s="96"/>
      <c r="DG64" s="96"/>
      <c r="DQ64" s="96"/>
      <c r="DR64" s="96"/>
      <c r="DS64" s="96"/>
      <c r="DT64" s="96"/>
      <c r="DU64" s="96"/>
      <c r="DV64" s="96"/>
      <c r="DW64" s="96"/>
      <c r="DX64" s="96"/>
      <c r="DY64" s="96"/>
      <c r="DZ64" s="96"/>
      <c r="EA64" s="96"/>
      <c r="EB64" s="96"/>
      <c r="EX64" s="96"/>
      <c r="EY64" s="96"/>
      <c r="EZ64" s="96"/>
      <c r="FA64" s="96"/>
      <c r="FB64" s="96"/>
      <c r="FC64" s="96"/>
      <c r="FD64" s="96"/>
      <c r="FE64" s="96"/>
      <c r="FF64" s="96"/>
      <c r="FG64" s="96"/>
      <c r="FH64" s="96"/>
      <c r="GA64" s="96"/>
      <c r="GB64" s="96"/>
      <c r="GC64" s="96"/>
      <c r="GD64" s="96"/>
      <c r="GE64" s="96"/>
      <c r="GF64" s="96"/>
      <c r="GG64" s="96"/>
      <c r="GH64" s="96"/>
      <c r="GI64" s="96"/>
      <c r="GJ64" s="96"/>
      <c r="GK64" s="96"/>
      <c r="GL64" s="96"/>
      <c r="GM64" s="96"/>
      <c r="GN64" s="96"/>
      <c r="GO64" s="96"/>
      <c r="GP64" s="96"/>
      <c r="GQ64" s="96"/>
      <c r="IA64" s="105"/>
      <c r="IB64" s="86"/>
      <c r="IC64" s="86"/>
      <c r="ID64" s="86"/>
      <c r="IE64" s="86"/>
      <c r="IF64" s="86"/>
      <c r="IG64" s="86"/>
      <c r="IH64" s="86"/>
      <c r="II64" s="86"/>
      <c r="IJ64" s="86"/>
      <c r="IK64" s="86"/>
      <c r="IL64" s="86"/>
      <c r="IM64" s="86"/>
      <c r="IN64" s="86"/>
      <c r="IO64" s="86"/>
      <c r="IP64" s="86"/>
      <c r="IQ64" s="86"/>
      <c r="IR64" s="86"/>
      <c r="IS64" s="86"/>
      <c r="IT64" s="86"/>
      <c r="IU64" s="86"/>
      <c r="IV64" s="106"/>
      <c r="IY64" s="105"/>
      <c r="IZ64" s="86"/>
      <c r="JA64" s="86"/>
      <c r="JB64" s="86"/>
      <c r="JC64" s="86"/>
      <c r="JD64" s="86"/>
      <c r="JE64" s="86"/>
      <c r="JF64" s="86"/>
      <c r="JG64" s="86"/>
      <c r="JH64" s="86"/>
      <c r="JI64" s="86"/>
      <c r="JJ64" s="86"/>
      <c r="JK64" s="86"/>
      <c r="JL64" s="86"/>
      <c r="JM64" s="86"/>
      <c r="JN64" s="86"/>
      <c r="JO64" s="86"/>
      <c r="JP64" s="86"/>
      <c r="JQ64" s="86"/>
      <c r="JR64" s="86"/>
      <c r="JS64" s="86"/>
      <c r="JT64" s="86"/>
      <c r="JU64" s="86"/>
      <c r="JV64" s="86"/>
      <c r="JW64" s="86"/>
      <c r="JX64" s="86"/>
      <c r="JY64" s="86"/>
      <c r="JZ64" s="86"/>
      <c r="KA64" s="86"/>
      <c r="KB64" s="86"/>
      <c r="KC64" s="86"/>
      <c r="KD64" s="86"/>
      <c r="KE64" s="86"/>
      <c r="KF64" s="106"/>
    </row>
    <row r="65" spans="105:292" ht="15.75" hidden="1" customHeight="1" x14ac:dyDescent="0.45">
      <c r="DA65" s="95"/>
      <c r="DB65" s="96"/>
      <c r="DC65" s="96"/>
      <c r="DD65" s="96"/>
      <c r="DE65" s="96"/>
      <c r="DF65" s="96"/>
      <c r="DG65" s="96"/>
      <c r="DQ65" s="96"/>
      <c r="DR65" s="96"/>
      <c r="DS65" s="96"/>
      <c r="DT65" s="96"/>
      <c r="DU65" s="96"/>
      <c r="DV65" s="96"/>
      <c r="DW65" s="96"/>
      <c r="DX65" s="96"/>
      <c r="DY65" s="96"/>
      <c r="DZ65" s="96"/>
      <c r="EA65" s="96"/>
      <c r="EB65" s="96"/>
      <c r="EX65" s="96"/>
      <c r="EY65" s="96"/>
      <c r="EZ65" s="96"/>
      <c r="FA65" s="96"/>
      <c r="FB65" s="96"/>
      <c r="FC65" s="96"/>
      <c r="FD65" s="96"/>
      <c r="FE65" s="96"/>
      <c r="FF65" s="96"/>
      <c r="FG65" s="96"/>
      <c r="FH65" s="96"/>
      <c r="GA65" s="96"/>
      <c r="GB65" s="96"/>
      <c r="GC65" s="96"/>
      <c r="GD65" s="96"/>
      <c r="GE65" s="96"/>
      <c r="GF65" s="96"/>
      <c r="GG65" s="96"/>
      <c r="GH65" s="96"/>
      <c r="GI65" s="96"/>
      <c r="GJ65" s="96"/>
      <c r="GK65" s="96"/>
      <c r="GL65" s="96"/>
      <c r="GM65" s="96"/>
      <c r="GN65" s="96"/>
      <c r="GO65" s="96"/>
      <c r="GP65" s="96"/>
      <c r="GQ65" s="96"/>
      <c r="IA65" s="105"/>
      <c r="IB65" s="86"/>
      <c r="IC65" s="86"/>
      <c r="ID65" s="86"/>
      <c r="IE65" s="86"/>
      <c r="IF65" s="86"/>
      <c r="IG65" s="86"/>
      <c r="IH65" s="86"/>
      <c r="II65" s="86"/>
      <c r="IJ65" s="86"/>
      <c r="IK65" s="86"/>
      <c r="IL65" s="86"/>
      <c r="IM65" s="86"/>
      <c r="IN65" s="86"/>
      <c r="IO65" s="86"/>
      <c r="IP65" s="86"/>
      <c r="IQ65" s="86"/>
      <c r="IR65" s="86"/>
      <c r="IS65" s="86"/>
      <c r="IT65" s="86"/>
      <c r="IU65" s="86"/>
      <c r="IV65" s="106"/>
      <c r="IY65" s="105"/>
      <c r="IZ65" s="86"/>
      <c r="JA65" s="86"/>
      <c r="JB65" s="86"/>
      <c r="JC65" s="86"/>
      <c r="JD65" s="86"/>
      <c r="JE65" s="86"/>
      <c r="JF65" s="86"/>
      <c r="JG65" s="86"/>
      <c r="JH65" s="86"/>
      <c r="JI65" s="86"/>
      <c r="JJ65" s="86"/>
      <c r="JK65" s="86"/>
      <c r="JL65" s="86"/>
      <c r="JM65" s="86"/>
      <c r="JN65" s="86"/>
      <c r="JO65" s="86"/>
      <c r="JP65" s="86"/>
      <c r="JQ65" s="86"/>
      <c r="JR65" s="86"/>
      <c r="JS65" s="86"/>
      <c r="JT65" s="86"/>
      <c r="JU65" s="86"/>
      <c r="JV65" s="86"/>
      <c r="JW65" s="86"/>
      <c r="JX65" s="86"/>
      <c r="JY65" s="86"/>
      <c r="JZ65" s="86"/>
      <c r="KA65" s="86"/>
      <c r="KB65" s="86"/>
      <c r="KC65" s="86"/>
      <c r="KD65" s="86"/>
      <c r="KE65" s="86"/>
      <c r="KF65" s="106"/>
    </row>
    <row r="66" spans="105:292" ht="15.75" hidden="1" customHeight="1" x14ac:dyDescent="0.45">
      <c r="DA66" s="95"/>
      <c r="DB66" s="96"/>
      <c r="DC66" s="96"/>
      <c r="DD66" s="96"/>
      <c r="DE66" s="96"/>
      <c r="DF66" s="96"/>
      <c r="DG66" s="96"/>
      <c r="DQ66" s="96"/>
      <c r="DR66" s="96"/>
      <c r="DS66" s="96"/>
      <c r="DT66" s="96"/>
      <c r="DU66" s="96"/>
      <c r="DV66" s="96"/>
      <c r="DW66" s="96"/>
      <c r="DX66" s="96"/>
      <c r="DY66" s="96"/>
      <c r="DZ66" s="96"/>
      <c r="EA66" s="96"/>
      <c r="EB66" s="96"/>
      <c r="EX66" s="96"/>
      <c r="EY66" s="96"/>
      <c r="EZ66" s="96"/>
      <c r="FA66" s="96"/>
      <c r="FB66" s="96"/>
      <c r="FC66" s="96"/>
      <c r="FD66" s="96"/>
      <c r="FE66" s="96"/>
      <c r="FF66" s="96"/>
      <c r="FG66" s="96"/>
      <c r="FH66" s="96"/>
      <c r="GA66" s="96"/>
      <c r="GB66" s="96"/>
      <c r="GC66" s="96"/>
      <c r="GD66" s="96"/>
      <c r="GE66" s="96"/>
      <c r="GF66" s="96"/>
      <c r="GG66" s="96"/>
      <c r="GH66" s="96"/>
      <c r="GI66" s="96"/>
      <c r="GJ66" s="96"/>
      <c r="GK66" s="96"/>
      <c r="GL66" s="96"/>
      <c r="GM66" s="96"/>
      <c r="GN66" s="96"/>
      <c r="GO66" s="96"/>
      <c r="GP66" s="96"/>
      <c r="GQ66" s="96"/>
      <c r="IA66" s="105"/>
      <c r="IB66" s="86"/>
      <c r="IC66" s="86"/>
      <c r="ID66" s="86"/>
      <c r="IE66" s="86"/>
      <c r="IF66" s="86"/>
      <c r="IG66" s="86"/>
      <c r="IH66" s="86"/>
      <c r="II66" s="86"/>
      <c r="IJ66" s="86"/>
      <c r="IK66" s="86"/>
      <c r="IL66" s="86"/>
      <c r="IM66" s="86"/>
      <c r="IN66" s="86"/>
      <c r="IO66" s="86"/>
      <c r="IP66" s="86"/>
      <c r="IQ66" s="86"/>
      <c r="IR66" s="86"/>
      <c r="IS66" s="86"/>
      <c r="IT66" s="86"/>
      <c r="IU66" s="86"/>
      <c r="IV66" s="106"/>
      <c r="IY66" s="105"/>
      <c r="IZ66" s="86"/>
      <c r="JA66" s="86"/>
      <c r="JB66" s="86"/>
      <c r="JC66" s="86"/>
      <c r="JD66" s="86"/>
      <c r="JE66" s="86"/>
      <c r="JF66" s="86"/>
      <c r="JG66" s="86"/>
      <c r="JH66" s="86"/>
      <c r="JI66" s="86"/>
      <c r="JJ66" s="86"/>
      <c r="JK66" s="86"/>
      <c r="JL66" s="86"/>
      <c r="JM66" s="86"/>
      <c r="JN66" s="86"/>
      <c r="JO66" s="86"/>
      <c r="JP66" s="86"/>
      <c r="JQ66" s="86"/>
      <c r="JR66" s="86"/>
      <c r="JS66" s="86"/>
      <c r="JT66" s="86"/>
      <c r="JU66" s="86"/>
      <c r="JV66" s="86"/>
      <c r="JW66" s="86"/>
      <c r="JX66" s="86"/>
      <c r="JY66" s="86"/>
      <c r="JZ66" s="86"/>
      <c r="KA66" s="86"/>
      <c r="KB66" s="86"/>
      <c r="KC66" s="86"/>
      <c r="KD66" s="86"/>
      <c r="KE66" s="86"/>
      <c r="KF66" s="106"/>
    </row>
    <row r="67" spans="105:292" ht="15.75" hidden="1" customHeight="1" x14ac:dyDescent="0.45">
      <c r="DA67" s="95"/>
      <c r="DB67" s="96"/>
      <c r="DC67" s="96"/>
      <c r="DD67" s="96"/>
      <c r="DE67" s="96"/>
      <c r="DF67" s="96"/>
      <c r="DG67" s="96"/>
      <c r="DQ67" s="96"/>
      <c r="DR67" s="96"/>
      <c r="DS67" s="96"/>
      <c r="DT67" s="96"/>
      <c r="DU67" s="96"/>
      <c r="DV67" s="96"/>
      <c r="DW67" s="96"/>
      <c r="DX67" s="96"/>
      <c r="DY67" s="96"/>
      <c r="DZ67" s="96"/>
      <c r="EA67" s="96"/>
      <c r="EB67" s="96"/>
      <c r="EX67" s="96"/>
      <c r="EY67" s="96"/>
      <c r="EZ67" s="96"/>
      <c r="FA67" s="96"/>
      <c r="FB67" s="96"/>
      <c r="FC67" s="96"/>
      <c r="FD67" s="96"/>
      <c r="FE67" s="96"/>
      <c r="FF67" s="96"/>
      <c r="FG67" s="96"/>
      <c r="FH67" s="96"/>
      <c r="GA67" s="96"/>
      <c r="GB67" s="96"/>
      <c r="GC67" s="96"/>
      <c r="GD67" s="96"/>
      <c r="GE67" s="96"/>
      <c r="GF67" s="96"/>
      <c r="GG67" s="96"/>
      <c r="GH67" s="96"/>
      <c r="GI67" s="96"/>
      <c r="GJ67" s="96"/>
      <c r="GK67" s="96"/>
      <c r="GL67" s="96"/>
      <c r="GM67" s="96"/>
      <c r="GN67" s="96"/>
      <c r="GO67" s="96"/>
      <c r="GP67" s="96"/>
      <c r="GQ67" s="96"/>
      <c r="IA67" s="105"/>
      <c r="IB67" s="86"/>
      <c r="IC67" s="86"/>
      <c r="ID67" s="86"/>
      <c r="IE67" s="86"/>
      <c r="IF67" s="86"/>
      <c r="IG67" s="86"/>
      <c r="IH67" s="86"/>
      <c r="II67" s="86"/>
      <c r="IJ67" s="86"/>
      <c r="IK67" s="86"/>
      <c r="IL67" s="86"/>
      <c r="IM67" s="86"/>
      <c r="IN67" s="86"/>
      <c r="IO67" s="86"/>
      <c r="IP67" s="86"/>
      <c r="IQ67" s="86"/>
      <c r="IR67" s="86"/>
      <c r="IS67" s="86"/>
      <c r="IT67" s="86"/>
      <c r="IU67" s="86"/>
      <c r="IV67" s="106"/>
      <c r="IY67" s="105"/>
      <c r="IZ67" s="86"/>
      <c r="JA67" s="86"/>
      <c r="JB67" s="86"/>
      <c r="JC67" s="86"/>
      <c r="JD67" s="86"/>
      <c r="JE67" s="86"/>
      <c r="JF67" s="86"/>
      <c r="JG67" s="86"/>
      <c r="JH67" s="86"/>
      <c r="JI67" s="86"/>
      <c r="JJ67" s="86"/>
      <c r="JK67" s="86"/>
      <c r="JL67" s="86"/>
      <c r="JM67" s="86"/>
      <c r="JN67" s="86"/>
      <c r="JO67" s="86"/>
      <c r="JP67" s="86"/>
      <c r="JQ67" s="86"/>
      <c r="JR67" s="86"/>
      <c r="JS67" s="86"/>
      <c r="JT67" s="86"/>
      <c r="JU67" s="86"/>
      <c r="JV67" s="86"/>
      <c r="JW67" s="86"/>
      <c r="JX67" s="86"/>
      <c r="JY67" s="86"/>
      <c r="JZ67" s="86"/>
      <c r="KA67" s="86"/>
      <c r="KB67" s="86"/>
      <c r="KC67" s="86"/>
      <c r="KD67" s="86"/>
      <c r="KE67" s="86"/>
      <c r="KF67" s="106"/>
    </row>
    <row r="68" spans="105:292" ht="15.75" hidden="1" customHeight="1" x14ac:dyDescent="0.45">
      <c r="DA68" s="95"/>
      <c r="DB68" s="96"/>
      <c r="DC68" s="96"/>
      <c r="DD68" s="96"/>
      <c r="DE68" s="96"/>
      <c r="DF68" s="96"/>
      <c r="DG68" s="96"/>
      <c r="DQ68" s="96"/>
      <c r="DR68" s="96"/>
      <c r="DS68" s="96"/>
      <c r="DT68" s="96"/>
      <c r="DU68" s="96"/>
      <c r="DV68" s="96"/>
      <c r="DW68" s="96"/>
      <c r="DX68" s="96"/>
      <c r="DY68" s="96"/>
      <c r="DZ68" s="96"/>
      <c r="EA68" s="96"/>
      <c r="EB68" s="96"/>
      <c r="EX68" s="96"/>
      <c r="EY68" s="96"/>
      <c r="EZ68" s="96"/>
      <c r="FA68" s="96"/>
      <c r="FB68" s="96"/>
      <c r="FC68" s="96"/>
      <c r="FD68" s="96"/>
      <c r="FE68" s="96"/>
      <c r="FF68" s="96"/>
      <c r="FG68" s="96"/>
      <c r="FH68" s="96"/>
      <c r="GA68" s="96"/>
      <c r="GB68" s="96"/>
      <c r="GC68" s="96"/>
      <c r="GD68" s="96"/>
      <c r="GE68" s="96"/>
      <c r="GF68" s="96"/>
      <c r="GG68" s="96"/>
      <c r="GH68" s="96"/>
      <c r="GI68" s="96"/>
      <c r="GJ68" s="96"/>
      <c r="GK68" s="96"/>
      <c r="GL68" s="96"/>
      <c r="GM68" s="96"/>
      <c r="GN68" s="96"/>
      <c r="GO68" s="96"/>
      <c r="GP68" s="96"/>
      <c r="GQ68" s="96"/>
      <c r="IA68" s="105"/>
      <c r="IB68" s="86"/>
      <c r="IC68" s="86"/>
      <c r="ID68" s="86"/>
      <c r="IE68" s="86"/>
      <c r="IF68" s="86"/>
      <c r="IG68" s="86"/>
      <c r="IH68" s="86"/>
      <c r="II68" s="86"/>
      <c r="IJ68" s="86"/>
      <c r="IK68" s="86"/>
      <c r="IL68" s="86"/>
      <c r="IM68" s="86"/>
      <c r="IN68" s="86"/>
      <c r="IO68" s="86"/>
      <c r="IP68" s="86"/>
      <c r="IQ68" s="86"/>
      <c r="IR68" s="86"/>
      <c r="IS68" s="86"/>
      <c r="IT68" s="86"/>
      <c r="IU68" s="86"/>
      <c r="IV68" s="106"/>
      <c r="IY68" s="105"/>
      <c r="IZ68" s="86"/>
      <c r="JA68" s="86"/>
      <c r="JB68" s="86"/>
      <c r="JC68" s="86"/>
      <c r="JD68" s="86"/>
      <c r="JE68" s="86"/>
      <c r="JF68" s="86"/>
      <c r="JG68" s="86"/>
      <c r="JH68" s="86"/>
      <c r="JI68" s="86"/>
      <c r="JJ68" s="86"/>
      <c r="JK68" s="86"/>
      <c r="JL68" s="86"/>
      <c r="JM68" s="86"/>
      <c r="JN68" s="86"/>
      <c r="JO68" s="86"/>
      <c r="JP68" s="86"/>
      <c r="JQ68" s="86"/>
      <c r="JR68" s="86"/>
      <c r="JS68" s="86"/>
      <c r="JT68" s="86"/>
      <c r="JU68" s="86"/>
      <c r="JV68" s="86"/>
      <c r="JW68" s="86"/>
      <c r="JX68" s="86"/>
      <c r="JY68" s="86"/>
      <c r="JZ68" s="86"/>
      <c r="KA68" s="86"/>
      <c r="KB68" s="86"/>
      <c r="KC68" s="86"/>
      <c r="KD68" s="86"/>
      <c r="KE68" s="86"/>
      <c r="KF68" s="106"/>
    </row>
    <row r="69" spans="105:292" ht="15.75" hidden="1" customHeight="1" x14ac:dyDescent="0.45">
      <c r="DA69" s="95"/>
      <c r="DB69" s="96"/>
      <c r="DC69" s="96"/>
      <c r="DD69" s="96"/>
      <c r="DE69" s="96"/>
      <c r="DF69" s="96"/>
      <c r="DG69" s="96"/>
      <c r="DQ69" s="96"/>
      <c r="DR69" s="96"/>
      <c r="DS69" s="96"/>
      <c r="DT69" s="96"/>
      <c r="DU69" s="96"/>
      <c r="DV69" s="96"/>
      <c r="DW69" s="96"/>
      <c r="DX69" s="96"/>
      <c r="DY69" s="96"/>
      <c r="DZ69" s="96"/>
      <c r="EA69" s="96"/>
      <c r="EB69" s="96"/>
      <c r="EX69" s="96"/>
      <c r="EY69" s="96"/>
      <c r="EZ69" s="96"/>
      <c r="FA69" s="96"/>
      <c r="FB69" s="96"/>
      <c r="FC69" s="96"/>
      <c r="FD69" s="96"/>
      <c r="FE69" s="96"/>
      <c r="FF69" s="96"/>
      <c r="FG69" s="96"/>
      <c r="FH69" s="96"/>
      <c r="GA69" s="96"/>
      <c r="GB69" s="96"/>
      <c r="GC69" s="96"/>
      <c r="GD69" s="96"/>
      <c r="GE69" s="96"/>
      <c r="GF69" s="96"/>
      <c r="GG69" s="96"/>
      <c r="GH69" s="96"/>
      <c r="GI69" s="96"/>
      <c r="GJ69" s="96"/>
      <c r="GK69" s="96"/>
      <c r="GL69" s="96"/>
      <c r="GM69" s="96"/>
      <c r="GN69" s="96"/>
      <c r="GO69" s="96"/>
      <c r="GP69" s="96"/>
      <c r="GQ69" s="96"/>
      <c r="IA69" s="105"/>
      <c r="IB69" s="86"/>
      <c r="IC69" s="86"/>
      <c r="ID69" s="86"/>
      <c r="IE69" s="86"/>
      <c r="IF69" s="86"/>
      <c r="IG69" s="86"/>
      <c r="IH69" s="86"/>
      <c r="II69" s="86"/>
      <c r="IJ69" s="86"/>
      <c r="IK69" s="86"/>
      <c r="IL69" s="86"/>
      <c r="IM69" s="86"/>
      <c r="IN69" s="86"/>
      <c r="IO69" s="86"/>
      <c r="IP69" s="86"/>
      <c r="IQ69" s="86"/>
      <c r="IR69" s="86"/>
      <c r="IS69" s="86"/>
      <c r="IT69" s="86"/>
      <c r="IU69" s="86"/>
      <c r="IV69" s="106"/>
      <c r="IY69" s="105"/>
      <c r="IZ69" s="86"/>
      <c r="JA69" s="86"/>
      <c r="JB69" s="86"/>
      <c r="JC69" s="86"/>
      <c r="JD69" s="86"/>
      <c r="JE69" s="86"/>
      <c r="JF69" s="86"/>
      <c r="JG69" s="86"/>
      <c r="JH69" s="86"/>
      <c r="JI69" s="86"/>
      <c r="JJ69" s="86"/>
      <c r="JK69" s="86"/>
      <c r="JL69" s="86"/>
      <c r="JM69" s="86"/>
      <c r="JN69" s="86"/>
      <c r="JO69" s="86"/>
      <c r="JP69" s="86"/>
      <c r="JQ69" s="86"/>
      <c r="JR69" s="86"/>
      <c r="JS69" s="86"/>
      <c r="JT69" s="86"/>
      <c r="JU69" s="86"/>
      <c r="JV69" s="86"/>
      <c r="JW69" s="86"/>
      <c r="JX69" s="86"/>
      <c r="JY69" s="86"/>
      <c r="JZ69" s="86"/>
      <c r="KA69" s="86"/>
      <c r="KB69" s="86"/>
      <c r="KC69" s="86"/>
      <c r="KD69" s="86"/>
      <c r="KE69" s="86"/>
      <c r="KF69" s="106"/>
    </row>
    <row r="70" spans="105:292" ht="15.75" hidden="1" customHeight="1" x14ac:dyDescent="0.45">
      <c r="DA70" s="95"/>
      <c r="DB70" s="96"/>
      <c r="DC70" s="96"/>
      <c r="DD70" s="96"/>
      <c r="DE70" s="96"/>
      <c r="DF70" s="96"/>
      <c r="DG70" s="96"/>
      <c r="DQ70" s="96"/>
      <c r="DR70" s="96"/>
      <c r="DS70" s="96"/>
      <c r="DT70" s="96"/>
      <c r="DU70" s="96"/>
      <c r="DV70" s="96"/>
      <c r="DW70" s="96"/>
      <c r="DX70" s="96"/>
      <c r="DY70" s="96"/>
      <c r="DZ70" s="96"/>
      <c r="EA70" s="96"/>
      <c r="EB70" s="96"/>
      <c r="EX70" s="96"/>
      <c r="EY70" s="96"/>
      <c r="EZ70" s="96"/>
      <c r="FA70" s="96"/>
      <c r="FB70" s="96"/>
      <c r="FC70" s="96"/>
      <c r="FD70" s="96"/>
      <c r="FE70" s="96"/>
      <c r="FF70" s="96"/>
      <c r="FG70" s="96"/>
      <c r="FH70" s="96"/>
      <c r="GA70" s="96"/>
      <c r="GB70" s="96"/>
      <c r="GC70" s="96"/>
      <c r="GD70" s="96"/>
      <c r="GE70" s="96"/>
      <c r="GF70" s="96"/>
      <c r="GG70" s="96"/>
      <c r="GH70" s="96"/>
      <c r="GI70" s="96"/>
      <c r="GJ70" s="96"/>
      <c r="GK70" s="96"/>
      <c r="GL70" s="96"/>
      <c r="GM70" s="96"/>
      <c r="GN70" s="96"/>
      <c r="GO70" s="96"/>
      <c r="GP70" s="96"/>
      <c r="GQ70" s="96"/>
      <c r="IA70" s="105"/>
      <c r="IB70" s="86"/>
      <c r="IC70" s="86"/>
      <c r="ID70" s="86"/>
      <c r="IE70" s="86"/>
      <c r="IF70" s="86"/>
      <c r="IG70" s="86"/>
      <c r="IH70" s="86"/>
      <c r="II70" s="86"/>
      <c r="IJ70" s="86"/>
      <c r="IK70" s="86"/>
      <c r="IL70" s="86"/>
      <c r="IM70" s="86"/>
      <c r="IN70" s="86"/>
      <c r="IO70" s="86"/>
      <c r="IP70" s="86"/>
      <c r="IQ70" s="86"/>
      <c r="IR70" s="86"/>
      <c r="IS70" s="86"/>
      <c r="IT70" s="86"/>
      <c r="IU70" s="86"/>
      <c r="IV70" s="106"/>
      <c r="IY70" s="105"/>
      <c r="IZ70" s="86"/>
      <c r="JA70" s="86"/>
      <c r="JB70" s="86"/>
      <c r="JC70" s="86"/>
      <c r="JD70" s="86"/>
      <c r="JE70" s="86"/>
      <c r="JF70" s="86"/>
      <c r="JG70" s="86"/>
      <c r="JH70" s="86"/>
      <c r="JI70" s="86"/>
      <c r="JJ70" s="86"/>
      <c r="JK70" s="86"/>
      <c r="JL70" s="86"/>
      <c r="JM70" s="86"/>
      <c r="JN70" s="86"/>
      <c r="JO70" s="86"/>
      <c r="JP70" s="86"/>
      <c r="JQ70" s="86"/>
      <c r="JR70" s="86"/>
      <c r="JS70" s="86"/>
      <c r="JT70" s="86"/>
      <c r="JU70" s="86"/>
      <c r="JV70" s="86"/>
      <c r="JW70" s="86"/>
      <c r="JX70" s="86"/>
      <c r="JY70" s="86"/>
      <c r="JZ70" s="86"/>
      <c r="KA70" s="86"/>
      <c r="KB70" s="86"/>
      <c r="KC70" s="86"/>
      <c r="KD70" s="86"/>
      <c r="KE70" s="86"/>
      <c r="KF70" s="106"/>
    </row>
    <row r="71" spans="105:292" ht="15.75" hidden="1" customHeight="1" x14ac:dyDescent="0.45">
      <c r="DA71" s="95"/>
      <c r="DB71" s="96"/>
      <c r="DC71" s="96"/>
      <c r="DD71" s="96"/>
      <c r="DE71" s="96"/>
      <c r="DF71" s="96"/>
      <c r="DG71" s="96"/>
      <c r="DQ71" s="96"/>
      <c r="DR71" s="96"/>
      <c r="DS71" s="96"/>
      <c r="DT71" s="96"/>
      <c r="DU71" s="96"/>
      <c r="DV71" s="96"/>
      <c r="DW71" s="96"/>
      <c r="DX71" s="96"/>
      <c r="DY71" s="96"/>
      <c r="DZ71" s="96"/>
      <c r="EA71" s="96"/>
      <c r="EB71" s="96"/>
      <c r="EX71" s="96"/>
      <c r="EY71" s="96"/>
      <c r="EZ71" s="96"/>
      <c r="FA71" s="96"/>
      <c r="FB71" s="96"/>
      <c r="FC71" s="96"/>
      <c r="FD71" s="96"/>
      <c r="FE71" s="96"/>
      <c r="FF71" s="96"/>
      <c r="FG71" s="96"/>
      <c r="FH71" s="96"/>
      <c r="GA71" s="96"/>
      <c r="GB71" s="96"/>
      <c r="GC71" s="96"/>
      <c r="GD71" s="96"/>
      <c r="GE71" s="96"/>
      <c r="GF71" s="96"/>
      <c r="GG71" s="96"/>
      <c r="GH71" s="96"/>
      <c r="GI71" s="96"/>
      <c r="GJ71" s="96"/>
      <c r="GK71" s="96"/>
      <c r="GL71" s="96"/>
      <c r="GM71" s="96"/>
      <c r="GN71" s="96"/>
      <c r="GO71" s="96"/>
      <c r="GP71" s="96"/>
      <c r="GQ71" s="96"/>
      <c r="IA71" s="105"/>
      <c r="IB71" s="86"/>
      <c r="IC71" s="86"/>
      <c r="ID71" s="86"/>
      <c r="IE71" s="86"/>
      <c r="IF71" s="86"/>
      <c r="IG71" s="86"/>
      <c r="IH71" s="86"/>
      <c r="II71" s="86"/>
      <c r="IJ71" s="86"/>
      <c r="IK71" s="86"/>
      <c r="IL71" s="86"/>
      <c r="IM71" s="86"/>
      <c r="IN71" s="86"/>
      <c r="IO71" s="86"/>
      <c r="IP71" s="86"/>
      <c r="IQ71" s="86"/>
      <c r="IR71" s="86"/>
      <c r="IS71" s="86"/>
      <c r="IT71" s="86"/>
      <c r="IU71" s="86"/>
      <c r="IV71" s="106"/>
      <c r="IY71" s="105"/>
      <c r="IZ71" s="86"/>
      <c r="JA71" s="86"/>
      <c r="JB71" s="86"/>
      <c r="JC71" s="86"/>
      <c r="JD71" s="86"/>
      <c r="JE71" s="86"/>
      <c r="JF71" s="86"/>
      <c r="JG71" s="86"/>
      <c r="JH71" s="86"/>
      <c r="JI71" s="86"/>
      <c r="JJ71" s="86"/>
      <c r="JK71" s="86"/>
      <c r="JL71" s="86"/>
      <c r="JM71" s="86"/>
      <c r="JN71" s="86"/>
      <c r="JO71" s="86"/>
      <c r="JP71" s="86"/>
      <c r="JQ71" s="86"/>
      <c r="JR71" s="86"/>
      <c r="JS71" s="86"/>
      <c r="JT71" s="86"/>
      <c r="JU71" s="86"/>
      <c r="JV71" s="86"/>
      <c r="JW71" s="86"/>
      <c r="JX71" s="86"/>
      <c r="JY71" s="86"/>
      <c r="JZ71" s="86"/>
      <c r="KA71" s="86"/>
      <c r="KB71" s="86"/>
      <c r="KC71" s="86"/>
      <c r="KD71" s="86"/>
      <c r="KE71" s="86"/>
      <c r="KF71" s="106"/>
    </row>
    <row r="72" spans="105:292" ht="15.75" hidden="1" customHeight="1" x14ac:dyDescent="0.45">
      <c r="DA72" s="95"/>
      <c r="DB72" s="96"/>
      <c r="DC72" s="96"/>
      <c r="DD72" s="96"/>
      <c r="DE72" s="96"/>
      <c r="DF72" s="96"/>
      <c r="DG72" s="96"/>
      <c r="DQ72" s="96"/>
      <c r="DR72" s="96"/>
      <c r="DS72" s="96"/>
      <c r="DT72" s="96"/>
      <c r="DU72" s="96"/>
      <c r="DV72" s="96"/>
      <c r="DW72" s="96"/>
      <c r="DX72" s="96"/>
      <c r="DY72" s="96"/>
      <c r="DZ72" s="96"/>
      <c r="EA72" s="96"/>
      <c r="EB72" s="96"/>
      <c r="EX72" s="96"/>
      <c r="EY72" s="96"/>
      <c r="EZ72" s="96"/>
      <c r="FA72" s="96"/>
      <c r="FB72" s="96"/>
      <c r="FC72" s="96"/>
      <c r="FD72" s="96"/>
      <c r="FE72" s="96"/>
      <c r="FF72" s="96"/>
      <c r="FG72" s="96"/>
      <c r="FH72" s="96"/>
      <c r="GA72" s="96"/>
      <c r="GB72" s="96"/>
      <c r="GC72" s="96"/>
      <c r="GD72" s="96"/>
      <c r="GE72" s="96"/>
      <c r="GF72" s="96"/>
      <c r="GG72" s="96"/>
      <c r="GH72" s="96"/>
      <c r="GI72" s="96"/>
      <c r="GJ72" s="96"/>
      <c r="GK72" s="96"/>
      <c r="GL72" s="96"/>
      <c r="GM72" s="96"/>
      <c r="GN72" s="96"/>
      <c r="GO72" s="96"/>
      <c r="GP72" s="96"/>
      <c r="GQ72" s="96"/>
      <c r="IA72" s="105"/>
      <c r="IB72" s="86"/>
      <c r="IC72" s="86"/>
      <c r="ID72" s="86"/>
      <c r="IE72" s="86"/>
      <c r="IF72" s="86"/>
      <c r="IG72" s="86"/>
      <c r="IH72" s="86"/>
      <c r="II72" s="86"/>
      <c r="IJ72" s="86"/>
      <c r="IK72" s="86"/>
      <c r="IL72" s="86"/>
      <c r="IM72" s="86"/>
      <c r="IN72" s="86"/>
      <c r="IO72" s="86"/>
      <c r="IP72" s="86"/>
      <c r="IQ72" s="86"/>
      <c r="IR72" s="86"/>
      <c r="IS72" s="86"/>
      <c r="IT72" s="86"/>
      <c r="IU72" s="86"/>
      <c r="IV72" s="106"/>
      <c r="IY72" s="105"/>
      <c r="IZ72" s="86"/>
      <c r="JA72" s="86"/>
      <c r="JB72" s="86"/>
      <c r="JC72" s="86"/>
      <c r="JD72" s="86"/>
      <c r="JE72" s="86"/>
      <c r="JF72" s="86"/>
      <c r="JG72" s="86"/>
      <c r="JH72" s="86"/>
      <c r="JI72" s="86"/>
      <c r="JJ72" s="86"/>
      <c r="JK72" s="86"/>
      <c r="JL72" s="86"/>
      <c r="JM72" s="86"/>
      <c r="JN72" s="86"/>
      <c r="JO72" s="86"/>
      <c r="JP72" s="86"/>
      <c r="JQ72" s="86"/>
      <c r="JR72" s="86"/>
      <c r="JS72" s="86"/>
      <c r="JT72" s="86"/>
      <c r="JU72" s="86"/>
      <c r="JV72" s="86"/>
      <c r="JW72" s="86"/>
      <c r="JX72" s="86"/>
      <c r="JY72" s="86"/>
      <c r="JZ72" s="86"/>
      <c r="KA72" s="86"/>
      <c r="KB72" s="86"/>
      <c r="KC72" s="86"/>
      <c r="KD72" s="86"/>
      <c r="KE72" s="86"/>
      <c r="KF72" s="106"/>
    </row>
    <row r="73" spans="105:292" ht="15.75" hidden="1" customHeight="1" x14ac:dyDescent="0.45">
      <c r="DA73" s="95"/>
      <c r="DB73" s="96"/>
      <c r="DC73" s="96"/>
      <c r="DD73" s="96"/>
      <c r="DE73" s="96"/>
      <c r="DF73" s="96"/>
      <c r="DG73" s="96"/>
      <c r="DQ73" s="96"/>
      <c r="DR73" s="96"/>
      <c r="DS73" s="96"/>
      <c r="DT73" s="96"/>
      <c r="DU73" s="96"/>
      <c r="DV73" s="96"/>
      <c r="DW73" s="96"/>
      <c r="DX73" s="96"/>
      <c r="DY73" s="96"/>
      <c r="DZ73" s="96"/>
      <c r="EA73" s="96"/>
      <c r="EB73" s="96"/>
      <c r="EX73" s="96"/>
      <c r="EY73" s="96"/>
      <c r="EZ73" s="96"/>
      <c r="FA73" s="96"/>
      <c r="FB73" s="96"/>
      <c r="FC73" s="96"/>
      <c r="FD73" s="96"/>
      <c r="FE73" s="96"/>
      <c r="FF73" s="96"/>
      <c r="FG73" s="96"/>
      <c r="FH73" s="96"/>
      <c r="GA73" s="96"/>
      <c r="GB73" s="96"/>
      <c r="GC73" s="96"/>
      <c r="GD73" s="96"/>
      <c r="GE73" s="96"/>
      <c r="GF73" s="96"/>
      <c r="GG73" s="96"/>
      <c r="GH73" s="96"/>
      <c r="GI73" s="96"/>
      <c r="GJ73" s="96"/>
      <c r="GK73" s="96"/>
      <c r="GL73" s="96"/>
      <c r="GM73" s="96"/>
      <c r="GN73" s="96"/>
      <c r="GO73" s="96"/>
      <c r="GP73" s="96"/>
      <c r="GQ73" s="96"/>
      <c r="IA73" s="105"/>
      <c r="IB73" s="86"/>
      <c r="IC73" s="86"/>
      <c r="ID73" s="86"/>
      <c r="IE73" s="86"/>
      <c r="IF73" s="86"/>
      <c r="IG73" s="86"/>
      <c r="IH73" s="86"/>
      <c r="II73" s="86"/>
      <c r="IJ73" s="86"/>
      <c r="IK73" s="86"/>
      <c r="IL73" s="86"/>
      <c r="IM73" s="86"/>
      <c r="IN73" s="86"/>
      <c r="IO73" s="86"/>
      <c r="IP73" s="86"/>
      <c r="IQ73" s="86"/>
      <c r="IR73" s="86"/>
      <c r="IS73" s="86"/>
      <c r="IT73" s="86"/>
      <c r="IU73" s="86"/>
      <c r="IV73" s="106"/>
      <c r="IY73" s="105"/>
      <c r="IZ73" s="86"/>
      <c r="JA73" s="86"/>
      <c r="JB73" s="86"/>
      <c r="JC73" s="86"/>
      <c r="JD73" s="86"/>
      <c r="JE73" s="86"/>
      <c r="JF73" s="86"/>
      <c r="JG73" s="86"/>
      <c r="JH73" s="86"/>
      <c r="JI73" s="86"/>
      <c r="JJ73" s="86"/>
      <c r="JK73" s="86"/>
      <c r="JL73" s="86"/>
      <c r="JM73" s="86"/>
      <c r="JN73" s="86"/>
      <c r="JO73" s="86"/>
      <c r="JP73" s="86"/>
      <c r="JQ73" s="86"/>
      <c r="JR73" s="86"/>
      <c r="JS73" s="86"/>
      <c r="JT73" s="86"/>
      <c r="JU73" s="86"/>
      <c r="JV73" s="86"/>
      <c r="JW73" s="86"/>
      <c r="JX73" s="86"/>
      <c r="JY73" s="86"/>
      <c r="JZ73" s="86"/>
      <c r="KA73" s="86"/>
      <c r="KB73" s="86"/>
      <c r="KC73" s="86"/>
      <c r="KD73" s="86"/>
      <c r="KE73" s="86"/>
      <c r="KF73" s="106"/>
    </row>
    <row r="74" spans="105:292" ht="15.75" hidden="1" customHeight="1" x14ac:dyDescent="0.45">
      <c r="DA74" s="95"/>
      <c r="DB74" s="96"/>
      <c r="DC74" s="96"/>
      <c r="DD74" s="96"/>
      <c r="DE74" s="96"/>
      <c r="DF74" s="96"/>
      <c r="DG74" s="96"/>
      <c r="DQ74" s="96"/>
      <c r="DR74" s="96"/>
      <c r="DS74" s="96"/>
      <c r="DT74" s="96"/>
      <c r="DU74" s="96"/>
      <c r="DV74" s="96"/>
      <c r="DW74" s="96"/>
      <c r="DX74" s="96"/>
      <c r="DY74" s="96"/>
      <c r="DZ74" s="96"/>
      <c r="EA74" s="96"/>
      <c r="EB74" s="96"/>
      <c r="EX74" s="96"/>
      <c r="EY74" s="96"/>
      <c r="EZ74" s="96"/>
      <c r="FA74" s="96"/>
      <c r="FB74" s="96"/>
      <c r="FC74" s="96"/>
      <c r="FD74" s="96"/>
      <c r="FE74" s="96"/>
      <c r="FF74" s="96"/>
      <c r="FG74" s="96"/>
      <c r="FH74" s="96"/>
      <c r="GA74" s="96"/>
      <c r="GB74" s="96"/>
      <c r="GC74" s="96"/>
      <c r="GD74" s="96"/>
      <c r="GE74" s="96"/>
      <c r="GF74" s="96"/>
      <c r="GG74" s="96"/>
      <c r="GH74" s="96"/>
      <c r="GI74" s="96"/>
      <c r="GJ74" s="96"/>
      <c r="GK74" s="96"/>
      <c r="GL74" s="96"/>
      <c r="GM74" s="96"/>
      <c r="GN74" s="96"/>
      <c r="GO74" s="96"/>
      <c r="GP74" s="96"/>
      <c r="GQ74" s="96"/>
      <c r="IA74" s="105"/>
      <c r="IB74" s="86"/>
      <c r="IC74" s="86"/>
      <c r="ID74" s="86"/>
      <c r="IE74" s="86"/>
      <c r="IF74" s="86"/>
      <c r="IG74" s="86"/>
      <c r="IH74" s="86"/>
      <c r="II74" s="86"/>
      <c r="IJ74" s="86"/>
      <c r="IK74" s="86"/>
      <c r="IL74" s="86"/>
      <c r="IM74" s="86"/>
      <c r="IN74" s="86"/>
      <c r="IO74" s="86"/>
      <c r="IP74" s="86"/>
      <c r="IQ74" s="86"/>
      <c r="IR74" s="86"/>
      <c r="IS74" s="86"/>
      <c r="IT74" s="86"/>
      <c r="IU74" s="86"/>
      <c r="IV74" s="106"/>
      <c r="IY74" s="105"/>
      <c r="IZ74" s="86"/>
      <c r="JA74" s="86"/>
      <c r="JB74" s="86"/>
      <c r="JC74" s="86"/>
      <c r="JD74" s="86"/>
      <c r="JE74" s="86"/>
      <c r="JF74" s="86"/>
      <c r="JG74" s="86"/>
      <c r="JH74" s="86"/>
      <c r="JI74" s="86"/>
      <c r="JJ74" s="86"/>
      <c r="JK74" s="86"/>
      <c r="JL74" s="86"/>
      <c r="JM74" s="86"/>
      <c r="JN74" s="86"/>
      <c r="JO74" s="86"/>
      <c r="JP74" s="86"/>
      <c r="JQ74" s="86"/>
      <c r="JR74" s="86"/>
      <c r="JS74" s="86"/>
      <c r="JT74" s="86"/>
      <c r="JU74" s="86"/>
      <c r="JV74" s="86"/>
      <c r="JW74" s="86"/>
      <c r="JX74" s="86"/>
      <c r="JY74" s="86"/>
      <c r="JZ74" s="86"/>
      <c r="KA74" s="86"/>
      <c r="KB74" s="86"/>
      <c r="KC74" s="86"/>
      <c r="KD74" s="86"/>
      <c r="KE74" s="86"/>
      <c r="KF74" s="106"/>
    </row>
    <row r="75" spans="105:292" ht="15.75" hidden="1" customHeight="1" x14ac:dyDescent="0.45">
      <c r="DA75" s="95"/>
      <c r="DB75" s="96"/>
      <c r="DC75" s="96"/>
      <c r="DD75" s="96"/>
      <c r="DE75" s="96"/>
      <c r="DF75" s="96"/>
      <c r="DG75" s="96"/>
      <c r="DQ75" s="96"/>
      <c r="DR75" s="96"/>
      <c r="DS75" s="96"/>
      <c r="DT75" s="96"/>
      <c r="DU75" s="96"/>
      <c r="DV75" s="96"/>
      <c r="DW75" s="96"/>
      <c r="DX75" s="96"/>
      <c r="DY75" s="96"/>
      <c r="DZ75" s="96"/>
      <c r="EA75" s="96"/>
      <c r="EB75" s="96"/>
      <c r="EX75" s="96"/>
      <c r="EY75" s="96"/>
      <c r="EZ75" s="96"/>
      <c r="FA75" s="96"/>
      <c r="FB75" s="96"/>
      <c r="FC75" s="96"/>
      <c r="FD75" s="96"/>
      <c r="FE75" s="96"/>
      <c r="FF75" s="96"/>
      <c r="FG75" s="96"/>
      <c r="FH75" s="96"/>
      <c r="GA75" s="96"/>
      <c r="GB75" s="96"/>
      <c r="GC75" s="96"/>
      <c r="GD75" s="96"/>
      <c r="GE75" s="96"/>
      <c r="GF75" s="96"/>
      <c r="GG75" s="96"/>
      <c r="GH75" s="96"/>
      <c r="GI75" s="96"/>
      <c r="GJ75" s="96"/>
      <c r="GK75" s="96"/>
      <c r="GL75" s="96"/>
      <c r="GM75" s="96"/>
      <c r="GN75" s="96"/>
      <c r="GO75" s="96"/>
      <c r="GP75" s="96"/>
      <c r="GQ75" s="96"/>
      <c r="IA75" s="105"/>
      <c r="IB75" s="86"/>
      <c r="IC75" s="86"/>
      <c r="ID75" s="86"/>
      <c r="IE75" s="86"/>
      <c r="IF75" s="86"/>
      <c r="IG75" s="86"/>
      <c r="IH75" s="86"/>
      <c r="II75" s="86"/>
      <c r="IJ75" s="86"/>
      <c r="IK75" s="86"/>
      <c r="IL75" s="86"/>
      <c r="IM75" s="86"/>
      <c r="IN75" s="86"/>
      <c r="IO75" s="86"/>
      <c r="IP75" s="86"/>
      <c r="IQ75" s="86"/>
      <c r="IR75" s="86"/>
      <c r="IS75" s="86"/>
      <c r="IT75" s="86"/>
      <c r="IU75" s="86"/>
      <c r="IV75" s="106"/>
      <c r="IY75" s="105"/>
      <c r="IZ75" s="86"/>
      <c r="JA75" s="86"/>
      <c r="JB75" s="86"/>
      <c r="JC75" s="86"/>
      <c r="JD75" s="86"/>
      <c r="JE75" s="86"/>
      <c r="JF75" s="86"/>
      <c r="JG75" s="86"/>
      <c r="JH75" s="86"/>
      <c r="JI75" s="86"/>
      <c r="JJ75" s="86"/>
      <c r="JK75" s="86"/>
      <c r="JL75" s="86"/>
      <c r="JM75" s="86"/>
      <c r="JN75" s="86"/>
      <c r="JO75" s="86"/>
      <c r="JP75" s="86"/>
      <c r="JQ75" s="86"/>
      <c r="JR75" s="86"/>
      <c r="JS75" s="86"/>
      <c r="JT75" s="86"/>
      <c r="JU75" s="86"/>
      <c r="JV75" s="86"/>
      <c r="JW75" s="86"/>
      <c r="JX75" s="86"/>
      <c r="JY75" s="86"/>
      <c r="JZ75" s="86"/>
      <c r="KA75" s="86"/>
      <c r="KB75" s="86"/>
      <c r="KC75" s="86"/>
      <c r="KD75" s="86"/>
      <c r="KE75" s="86"/>
      <c r="KF75" s="106"/>
    </row>
    <row r="76" spans="105:292" ht="15.75" hidden="1" customHeight="1" x14ac:dyDescent="0.45">
      <c r="DA76" s="95"/>
      <c r="DB76" s="96"/>
      <c r="DC76" s="96"/>
      <c r="DD76" s="96"/>
      <c r="DE76" s="96"/>
      <c r="DF76" s="96"/>
      <c r="DG76" s="96"/>
      <c r="DQ76" s="96"/>
      <c r="DR76" s="96"/>
      <c r="DS76" s="96"/>
      <c r="DT76" s="96"/>
      <c r="DU76" s="96"/>
      <c r="DV76" s="96"/>
      <c r="DW76" s="96"/>
      <c r="DX76" s="96"/>
      <c r="DY76" s="96"/>
      <c r="DZ76" s="96"/>
      <c r="EA76" s="96"/>
      <c r="EB76" s="96"/>
      <c r="EX76" s="96"/>
      <c r="EY76" s="96"/>
      <c r="EZ76" s="96"/>
      <c r="FA76" s="96"/>
      <c r="FB76" s="96"/>
      <c r="FC76" s="96"/>
      <c r="FD76" s="96"/>
      <c r="FE76" s="96"/>
      <c r="FF76" s="96"/>
      <c r="FG76" s="96"/>
      <c r="FH76" s="96"/>
      <c r="GA76" s="96"/>
      <c r="GB76" s="96"/>
      <c r="GC76" s="96"/>
      <c r="GD76" s="96"/>
      <c r="GE76" s="96"/>
      <c r="GF76" s="96"/>
      <c r="GG76" s="96"/>
      <c r="GH76" s="96"/>
      <c r="GI76" s="96"/>
      <c r="GJ76" s="96"/>
      <c r="GK76" s="96"/>
      <c r="GL76" s="96"/>
      <c r="GM76" s="96"/>
      <c r="GN76" s="96"/>
      <c r="GO76" s="96"/>
      <c r="GP76" s="96"/>
      <c r="GQ76" s="96"/>
      <c r="IA76" s="105"/>
      <c r="IB76" s="86"/>
      <c r="IC76" s="86"/>
      <c r="ID76" s="86"/>
      <c r="IE76" s="86"/>
      <c r="IF76" s="86"/>
      <c r="IG76" s="86"/>
      <c r="IH76" s="86"/>
      <c r="II76" s="86"/>
      <c r="IJ76" s="86"/>
      <c r="IK76" s="86"/>
      <c r="IL76" s="86"/>
      <c r="IM76" s="86"/>
      <c r="IN76" s="86"/>
      <c r="IO76" s="86"/>
      <c r="IP76" s="86"/>
      <c r="IQ76" s="86"/>
      <c r="IR76" s="86"/>
      <c r="IS76" s="86"/>
      <c r="IT76" s="86"/>
      <c r="IU76" s="86"/>
      <c r="IV76" s="106"/>
      <c r="IY76" s="105"/>
      <c r="IZ76" s="86"/>
      <c r="JA76" s="86"/>
      <c r="JB76" s="86"/>
      <c r="JC76" s="86"/>
      <c r="JD76" s="86"/>
      <c r="JE76" s="86"/>
      <c r="JF76" s="86"/>
      <c r="JG76" s="86"/>
      <c r="JH76" s="86"/>
      <c r="JI76" s="86"/>
      <c r="JJ76" s="86"/>
      <c r="JK76" s="86"/>
      <c r="JL76" s="86"/>
      <c r="JM76" s="86"/>
      <c r="JN76" s="86"/>
      <c r="JO76" s="86"/>
      <c r="JP76" s="86"/>
      <c r="JQ76" s="86"/>
      <c r="JR76" s="86"/>
      <c r="JS76" s="86"/>
      <c r="JT76" s="86"/>
      <c r="JU76" s="86"/>
      <c r="JV76" s="86"/>
      <c r="JW76" s="86"/>
      <c r="JX76" s="86"/>
      <c r="JY76" s="86"/>
      <c r="JZ76" s="86"/>
      <c r="KA76" s="86"/>
      <c r="KB76" s="86"/>
      <c r="KC76" s="86"/>
      <c r="KD76" s="86"/>
      <c r="KE76" s="86"/>
      <c r="KF76" s="106"/>
    </row>
    <row r="77" spans="105:292" ht="15.75" hidden="1" customHeight="1" x14ac:dyDescent="0.45">
      <c r="DA77" s="95"/>
      <c r="DB77" s="96"/>
      <c r="DC77" s="96"/>
      <c r="DD77" s="96"/>
      <c r="DE77" s="96"/>
      <c r="DF77" s="96"/>
      <c r="DG77" s="96"/>
      <c r="DQ77" s="96"/>
      <c r="DR77" s="96"/>
      <c r="DS77" s="96"/>
      <c r="DT77" s="96"/>
      <c r="DU77" s="96"/>
      <c r="DV77" s="96"/>
      <c r="DW77" s="96"/>
      <c r="DX77" s="96"/>
      <c r="DY77" s="96"/>
      <c r="DZ77" s="96"/>
      <c r="EA77" s="96"/>
      <c r="EB77" s="96"/>
      <c r="EX77" s="96"/>
      <c r="EY77" s="96"/>
      <c r="EZ77" s="96"/>
      <c r="FA77" s="96"/>
      <c r="FB77" s="96"/>
      <c r="FC77" s="96"/>
      <c r="FD77" s="96"/>
      <c r="FE77" s="96"/>
      <c r="FF77" s="96"/>
      <c r="FG77" s="96"/>
      <c r="FH77" s="96"/>
      <c r="GA77" s="96"/>
      <c r="GB77" s="96"/>
      <c r="GC77" s="96"/>
      <c r="GD77" s="96"/>
      <c r="GE77" s="96"/>
      <c r="GF77" s="96"/>
      <c r="GG77" s="96"/>
      <c r="GH77" s="96"/>
      <c r="GI77" s="96"/>
      <c r="GJ77" s="96"/>
      <c r="GK77" s="96"/>
      <c r="GL77" s="96"/>
      <c r="GM77" s="96"/>
      <c r="GN77" s="96"/>
      <c r="GO77" s="96"/>
      <c r="GP77" s="96"/>
      <c r="GQ77" s="96"/>
      <c r="IA77" s="105"/>
      <c r="IB77" s="86"/>
      <c r="IC77" s="86"/>
      <c r="ID77" s="86"/>
      <c r="IE77" s="86"/>
      <c r="IF77" s="86"/>
      <c r="IG77" s="86"/>
      <c r="IH77" s="86"/>
      <c r="II77" s="86"/>
      <c r="IJ77" s="86"/>
      <c r="IK77" s="86"/>
      <c r="IL77" s="86"/>
      <c r="IM77" s="86"/>
      <c r="IN77" s="86"/>
      <c r="IO77" s="86"/>
      <c r="IP77" s="86"/>
      <c r="IQ77" s="86"/>
      <c r="IR77" s="86"/>
      <c r="IS77" s="86"/>
      <c r="IT77" s="86"/>
      <c r="IU77" s="86"/>
      <c r="IV77" s="106"/>
      <c r="IY77" s="105"/>
      <c r="IZ77" s="86"/>
      <c r="JA77" s="86"/>
      <c r="JB77" s="86"/>
      <c r="JC77" s="86"/>
      <c r="JD77" s="86"/>
      <c r="JE77" s="86"/>
      <c r="JF77" s="86"/>
      <c r="JG77" s="86"/>
      <c r="JH77" s="86"/>
      <c r="JI77" s="86"/>
      <c r="JJ77" s="86"/>
      <c r="JK77" s="86"/>
      <c r="JL77" s="86"/>
      <c r="JM77" s="86"/>
      <c r="JN77" s="86"/>
      <c r="JO77" s="86"/>
      <c r="JP77" s="86"/>
      <c r="JQ77" s="86"/>
      <c r="JR77" s="86"/>
      <c r="JS77" s="86"/>
      <c r="JT77" s="86"/>
      <c r="JU77" s="86"/>
      <c r="JV77" s="86"/>
      <c r="JW77" s="86"/>
      <c r="JX77" s="86"/>
      <c r="JY77" s="86"/>
      <c r="JZ77" s="86"/>
      <c r="KA77" s="86"/>
      <c r="KB77" s="86"/>
      <c r="KC77" s="86"/>
      <c r="KD77" s="86"/>
      <c r="KE77" s="86"/>
      <c r="KF77" s="106"/>
    </row>
    <row r="78" spans="105:292" ht="15.75" hidden="1" customHeight="1" x14ac:dyDescent="0.45">
      <c r="DA78" s="95"/>
      <c r="DB78" s="96"/>
      <c r="DC78" s="96"/>
      <c r="DD78" s="96"/>
      <c r="DE78" s="96"/>
      <c r="DF78" s="96"/>
      <c r="DG78" s="96"/>
      <c r="DQ78" s="96"/>
      <c r="DR78" s="96"/>
      <c r="DS78" s="96"/>
      <c r="DT78" s="96"/>
      <c r="DU78" s="96"/>
      <c r="DV78" s="96"/>
      <c r="DW78" s="96"/>
      <c r="DX78" s="96"/>
      <c r="DY78" s="96"/>
      <c r="DZ78" s="96"/>
      <c r="EA78" s="96"/>
      <c r="EB78" s="96"/>
      <c r="EX78" s="96"/>
      <c r="EY78" s="96"/>
      <c r="EZ78" s="96"/>
      <c r="FA78" s="96"/>
      <c r="FB78" s="96"/>
      <c r="FC78" s="96"/>
      <c r="FD78" s="96"/>
      <c r="FE78" s="96"/>
      <c r="FF78" s="96"/>
      <c r="FG78" s="96"/>
      <c r="FH78" s="96"/>
      <c r="GA78" s="96"/>
      <c r="GB78" s="96"/>
      <c r="GC78" s="96"/>
      <c r="GD78" s="96"/>
      <c r="GE78" s="96"/>
      <c r="GF78" s="96"/>
      <c r="GG78" s="96"/>
      <c r="GH78" s="96"/>
      <c r="GI78" s="96"/>
      <c r="GJ78" s="96"/>
      <c r="GK78" s="96"/>
      <c r="GL78" s="96"/>
      <c r="GM78" s="96"/>
      <c r="GN78" s="96"/>
      <c r="GO78" s="96"/>
      <c r="GP78" s="96"/>
      <c r="GQ78" s="96"/>
      <c r="IA78" s="105"/>
      <c r="IB78" s="86"/>
      <c r="IC78" s="86"/>
      <c r="ID78" s="86"/>
      <c r="IE78" s="86"/>
      <c r="IF78" s="86"/>
      <c r="IG78" s="86"/>
      <c r="IH78" s="86"/>
      <c r="II78" s="86"/>
      <c r="IJ78" s="86"/>
      <c r="IK78" s="86"/>
      <c r="IL78" s="86"/>
      <c r="IM78" s="86"/>
      <c r="IN78" s="86"/>
      <c r="IO78" s="86"/>
      <c r="IP78" s="86"/>
      <c r="IQ78" s="86"/>
      <c r="IR78" s="86"/>
      <c r="IS78" s="86"/>
      <c r="IT78" s="86"/>
      <c r="IU78" s="86"/>
      <c r="IV78" s="106"/>
      <c r="IY78" s="105"/>
      <c r="IZ78" s="86"/>
      <c r="JA78" s="86"/>
      <c r="JB78" s="86"/>
      <c r="JC78" s="86"/>
      <c r="JD78" s="86"/>
      <c r="JE78" s="86"/>
      <c r="JF78" s="86"/>
      <c r="JG78" s="86"/>
      <c r="JH78" s="86"/>
      <c r="JI78" s="86"/>
      <c r="JJ78" s="86"/>
      <c r="JK78" s="86"/>
      <c r="JL78" s="86"/>
      <c r="JM78" s="86"/>
      <c r="JN78" s="86"/>
      <c r="JO78" s="86"/>
      <c r="JP78" s="86"/>
      <c r="JQ78" s="86"/>
      <c r="JR78" s="86"/>
      <c r="JS78" s="86"/>
      <c r="JT78" s="86"/>
      <c r="JU78" s="86"/>
      <c r="JV78" s="86"/>
      <c r="JW78" s="86"/>
      <c r="JX78" s="86"/>
      <c r="JY78" s="86"/>
      <c r="JZ78" s="86"/>
      <c r="KA78" s="86"/>
      <c r="KB78" s="86"/>
      <c r="KC78" s="86"/>
      <c r="KD78" s="86"/>
      <c r="KE78" s="86"/>
      <c r="KF78" s="106"/>
    </row>
    <row r="79" spans="105:292" ht="15.75" hidden="1" customHeight="1" x14ac:dyDescent="0.45">
      <c r="DA79" s="95"/>
      <c r="DB79" s="96"/>
      <c r="DC79" s="96"/>
      <c r="DD79" s="96"/>
      <c r="DE79" s="96"/>
      <c r="DF79" s="96"/>
      <c r="DG79" s="96"/>
      <c r="DQ79" s="96"/>
      <c r="DR79" s="96"/>
      <c r="DS79" s="96"/>
      <c r="DT79" s="96"/>
      <c r="DU79" s="96"/>
      <c r="DV79" s="96"/>
      <c r="DW79" s="96"/>
      <c r="DX79" s="96"/>
      <c r="DY79" s="96"/>
      <c r="DZ79" s="96"/>
      <c r="EA79" s="96"/>
      <c r="EB79" s="96"/>
      <c r="EX79" s="96"/>
      <c r="EY79" s="96"/>
      <c r="EZ79" s="96"/>
      <c r="FA79" s="96"/>
      <c r="FB79" s="96"/>
      <c r="FC79" s="96"/>
      <c r="FD79" s="96"/>
      <c r="FE79" s="96"/>
      <c r="FF79" s="96"/>
      <c r="FG79" s="96"/>
      <c r="FH79" s="96"/>
      <c r="GA79" s="96"/>
      <c r="GB79" s="96"/>
      <c r="GC79" s="96"/>
      <c r="GD79" s="96"/>
      <c r="GE79" s="96"/>
      <c r="GF79" s="96"/>
      <c r="GG79" s="96"/>
      <c r="GH79" s="96"/>
      <c r="GI79" s="96"/>
      <c r="GJ79" s="96"/>
      <c r="GK79" s="96"/>
      <c r="GL79" s="96"/>
      <c r="GM79" s="96"/>
      <c r="GN79" s="96"/>
      <c r="GO79" s="96"/>
      <c r="GP79" s="96"/>
      <c r="GQ79" s="96"/>
      <c r="IA79" s="105"/>
      <c r="IB79" s="86"/>
      <c r="IC79" s="86"/>
      <c r="ID79" s="86"/>
      <c r="IE79" s="86"/>
      <c r="IF79" s="86"/>
      <c r="IG79" s="86"/>
      <c r="IH79" s="86"/>
      <c r="II79" s="86"/>
      <c r="IJ79" s="86"/>
      <c r="IK79" s="86"/>
      <c r="IL79" s="86"/>
      <c r="IM79" s="86"/>
      <c r="IN79" s="86"/>
      <c r="IO79" s="86"/>
      <c r="IP79" s="86"/>
      <c r="IQ79" s="86"/>
      <c r="IR79" s="86"/>
      <c r="IS79" s="86"/>
      <c r="IT79" s="86"/>
      <c r="IU79" s="86"/>
      <c r="IV79" s="106"/>
      <c r="IY79" s="105"/>
      <c r="IZ79" s="86"/>
      <c r="JA79" s="86"/>
      <c r="JB79" s="86"/>
      <c r="JC79" s="86"/>
      <c r="JD79" s="86"/>
      <c r="JE79" s="86"/>
      <c r="JF79" s="86"/>
      <c r="JG79" s="86"/>
      <c r="JH79" s="86"/>
      <c r="JI79" s="86"/>
      <c r="JJ79" s="86"/>
      <c r="JK79" s="86"/>
      <c r="JL79" s="86"/>
      <c r="JM79" s="86"/>
      <c r="JN79" s="86"/>
      <c r="JO79" s="86"/>
      <c r="JP79" s="86"/>
      <c r="JQ79" s="86"/>
      <c r="JR79" s="86"/>
      <c r="JS79" s="86"/>
      <c r="JT79" s="86"/>
      <c r="JU79" s="86"/>
      <c r="JV79" s="86"/>
      <c r="JW79" s="86"/>
      <c r="JX79" s="86"/>
      <c r="JY79" s="86"/>
      <c r="JZ79" s="86"/>
      <c r="KA79" s="86"/>
      <c r="KB79" s="86"/>
      <c r="KC79" s="86"/>
      <c r="KD79" s="86"/>
      <c r="KE79" s="86"/>
      <c r="KF79" s="106"/>
    </row>
    <row r="80" spans="105:292" ht="15.75" hidden="1" customHeight="1" x14ac:dyDescent="0.45">
      <c r="DA80" s="95"/>
      <c r="DB80" s="96"/>
      <c r="DC80" s="96"/>
      <c r="DD80" s="96"/>
      <c r="DE80" s="96"/>
      <c r="DF80" s="96"/>
      <c r="DG80" s="96"/>
      <c r="DQ80" s="96"/>
      <c r="DR80" s="96"/>
      <c r="DS80" s="96"/>
      <c r="DT80" s="96"/>
      <c r="DU80" s="96"/>
      <c r="DV80" s="96"/>
      <c r="DW80" s="96"/>
      <c r="DX80" s="96"/>
      <c r="DY80" s="96"/>
      <c r="DZ80" s="96"/>
      <c r="EA80" s="96"/>
      <c r="EB80" s="96"/>
      <c r="EX80" s="96"/>
      <c r="EY80" s="96"/>
      <c r="EZ80" s="96"/>
      <c r="FA80" s="96"/>
      <c r="FB80" s="96"/>
      <c r="FC80" s="96"/>
      <c r="FD80" s="96"/>
      <c r="FE80" s="96"/>
      <c r="FF80" s="96"/>
      <c r="FG80" s="96"/>
      <c r="FH80" s="96"/>
      <c r="GA80" s="96"/>
      <c r="GB80" s="96"/>
      <c r="GC80" s="96"/>
      <c r="GD80" s="96"/>
      <c r="GE80" s="96"/>
      <c r="GF80" s="96"/>
      <c r="GG80" s="96"/>
      <c r="GH80" s="96"/>
      <c r="GI80" s="96"/>
      <c r="GJ80" s="96"/>
      <c r="GK80" s="96"/>
      <c r="GL80" s="96"/>
      <c r="GM80" s="96"/>
      <c r="GN80" s="96"/>
      <c r="GO80" s="96"/>
      <c r="GP80" s="96"/>
      <c r="GQ80" s="96"/>
      <c r="IA80" s="105"/>
      <c r="IB80" s="86"/>
      <c r="IC80" s="86"/>
      <c r="ID80" s="86"/>
      <c r="IE80" s="86"/>
      <c r="IF80" s="86"/>
      <c r="IG80" s="86"/>
      <c r="IH80" s="86"/>
      <c r="II80" s="86"/>
      <c r="IJ80" s="86"/>
      <c r="IK80" s="86"/>
      <c r="IL80" s="86"/>
      <c r="IM80" s="86"/>
      <c r="IN80" s="86"/>
      <c r="IO80" s="86"/>
      <c r="IP80" s="86"/>
      <c r="IQ80" s="86"/>
      <c r="IR80" s="86"/>
      <c r="IS80" s="86"/>
      <c r="IT80" s="86"/>
      <c r="IU80" s="86"/>
      <c r="IV80" s="106"/>
      <c r="IY80" s="105"/>
      <c r="IZ80" s="86"/>
      <c r="JA80" s="86"/>
      <c r="JB80" s="86"/>
      <c r="JC80" s="86"/>
      <c r="JD80" s="86"/>
      <c r="JE80" s="86"/>
      <c r="JF80" s="86"/>
      <c r="JG80" s="86"/>
      <c r="JH80" s="86"/>
      <c r="JI80" s="86"/>
      <c r="JJ80" s="86"/>
      <c r="JK80" s="86"/>
      <c r="JL80" s="86"/>
      <c r="JM80" s="86"/>
      <c r="JN80" s="86"/>
      <c r="JO80" s="86"/>
      <c r="JP80" s="86"/>
      <c r="JQ80" s="86"/>
      <c r="JR80" s="86"/>
      <c r="JS80" s="86"/>
      <c r="JT80" s="86"/>
      <c r="JU80" s="86"/>
      <c r="JV80" s="86"/>
      <c r="JW80" s="86"/>
      <c r="JX80" s="86"/>
      <c r="JY80" s="86"/>
      <c r="JZ80" s="86"/>
      <c r="KA80" s="86"/>
      <c r="KB80" s="86"/>
      <c r="KC80" s="86"/>
      <c r="KD80" s="86"/>
      <c r="KE80" s="86"/>
      <c r="KF80" s="106"/>
    </row>
    <row r="81" spans="10:292" ht="15.75" hidden="1" customHeight="1" x14ac:dyDescent="0.45">
      <c r="J81" s="3"/>
      <c r="K81" s="2"/>
      <c r="L81" s="2"/>
      <c r="M81" s="2"/>
      <c r="N81" s="2"/>
      <c r="DA81" s="95"/>
      <c r="DB81" s="96"/>
      <c r="DC81" s="96"/>
      <c r="DD81" s="96"/>
      <c r="DE81" s="96"/>
      <c r="DF81" s="96"/>
      <c r="DG81" s="96"/>
      <c r="DQ81" s="96"/>
      <c r="DR81" s="96"/>
      <c r="DS81" s="96"/>
      <c r="DT81" s="96"/>
      <c r="DU81" s="96"/>
      <c r="DV81" s="96"/>
      <c r="DW81" s="96"/>
      <c r="DX81" s="96"/>
      <c r="DY81" s="96"/>
      <c r="DZ81" s="96"/>
      <c r="EA81" s="96"/>
      <c r="EB81" s="96"/>
      <c r="EX81" s="96"/>
      <c r="EY81" s="96"/>
      <c r="EZ81" s="96"/>
      <c r="FA81" s="96"/>
      <c r="FB81" s="96"/>
      <c r="FC81" s="96"/>
      <c r="FD81" s="96"/>
      <c r="FE81" s="96"/>
      <c r="FF81" s="96"/>
      <c r="FG81" s="96"/>
      <c r="FH81" s="96"/>
      <c r="GA81" s="96"/>
      <c r="GB81" s="96"/>
      <c r="GC81" s="96"/>
      <c r="GD81" s="96"/>
      <c r="GE81" s="96"/>
      <c r="GF81" s="96"/>
      <c r="GG81" s="96"/>
      <c r="GH81" s="96"/>
      <c r="GI81" s="96"/>
      <c r="GJ81" s="96"/>
      <c r="GK81" s="96"/>
      <c r="GL81" s="96"/>
      <c r="GM81" s="96"/>
      <c r="GN81" s="96"/>
      <c r="GO81" s="96"/>
      <c r="GP81" s="96"/>
      <c r="GQ81" s="96"/>
      <c r="IA81" s="105"/>
      <c r="IB81" s="86"/>
      <c r="IC81" s="86"/>
      <c r="ID81" s="86"/>
      <c r="IE81" s="86"/>
      <c r="IF81" s="86"/>
      <c r="IG81" s="86"/>
      <c r="IH81" s="86"/>
      <c r="II81" s="86"/>
      <c r="IJ81" s="86"/>
      <c r="IK81" s="86"/>
      <c r="IL81" s="86"/>
      <c r="IM81" s="86"/>
      <c r="IN81" s="86"/>
      <c r="IO81" s="86"/>
      <c r="IP81" s="86"/>
      <c r="IQ81" s="86"/>
      <c r="IR81" s="86"/>
      <c r="IS81" s="86"/>
      <c r="IT81" s="86"/>
      <c r="IU81" s="86"/>
      <c r="IV81" s="106"/>
      <c r="IY81" s="105"/>
      <c r="IZ81" s="86"/>
      <c r="JA81" s="86"/>
      <c r="JB81" s="86"/>
      <c r="JC81" s="86"/>
      <c r="JD81" s="86"/>
      <c r="JE81" s="86"/>
      <c r="JF81" s="86"/>
      <c r="JG81" s="86"/>
      <c r="JH81" s="86"/>
      <c r="JI81" s="86"/>
      <c r="JJ81" s="86"/>
      <c r="JK81" s="86"/>
      <c r="JL81" s="86"/>
      <c r="JM81" s="86"/>
      <c r="JN81" s="86"/>
      <c r="JO81" s="86"/>
      <c r="JP81" s="86"/>
      <c r="JQ81" s="86"/>
      <c r="JR81" s="86"/>
      <c r="JS81" s="86"/>
      <c r="JT81" s="86"/>
      <c r="JU81" s="86"/>
      <c r="JV81" s="86"/>
      <c r="JW81" s="86"/>
      <c r="JX81" s="86"/>
      <c r="JY81" s="86"/>
      <c r="JZ81" s="86"/>
      <c r="KA81" s="86"/>
      <c r="KB81" s="86"/>
      <c r="KC81" s="86"/>
      <c r="KD81" s="86"/>
      <c r="KE81" s="86"/>
      <c r="KF81" s="106"/>
    </row>
    <row r="82" spans="10:292" ht="15.75" hidden="1" customHeight="1" x14ac:dyDescent="0.45">
      <c r="J82" s="3"/>
      <c r="K82" s="2"/>
      <c r="L82" s="2"/>
      <c r="M82" s="2"/>
      <c r="N82" s="2"/>
      <c r="DA82" s="95"/>
      <c r="DB82" s="96"/>
      <c r="DC82" s="96"/>
      <c r="DD82" s="96"/>
      <c r="DE82" s="96"/>
      <c r="DF82" s="96"/>
      <c r="DG82" s="96"/>
      <c r="DQ82" s="96"/>
      <c r="DR82" s="96"/>
      <c r="DS82" s="96"/>
      <c r="DT82" s="96"/>
      <c r="DU82" s="96"/>
      <c r="DV82" s="96"/>
      <c r="DW82" s="96"/>
      <c r="DX82" s="96"/>
      <c r="DY82" s="96"/>
      <c r="DZ82" s="96"/>
      <c r="EA82" s="96"/>
      <c r="EB82" s="96"/>
      <c r="EX82" s="96"/>
      <c r="EY82" s="96"/>
      <c r="EZ82" s="96"/>
      <c r="FA82" s="96"/>
      <c r="FB82" s="96"/>
      <c r="FC82" s="96"/>
      <c r="FD82" s="96"/>
      <c r="FE82" s="96"/>
      <c r="FF82" s="96"/>
      <c r="FG82" s="96"/>
      <c r="FH82" s="96"/>
      <c r="GA82" s="96"/>
      <c r="GB82" s="96"/>
      <c r="GC82" s="96"/>
      <c r="GD82" s="96"/>
      <c r="GE82" s="96"/>
      <c r="GF82" s="96"/>
      <c r="GG82" s="96"/>
      <c r="GH82" s="96"/>
      <c r="GI82" s="96"/>
      <c r="GJ82" s="96"/>
      <c r="GK82" s="96"/>
      <c r="GL82" s="96"/>
      <c r="GM82" s="96"/>
      <c r="GN82" s="96"/>
      <c r="GO82" s="96"/>
      <c r="GP82" s="96"/>
      <c r="GQ82" s="96"/>
      <c r="IA82" s="105"/>
      <c r="IB82" s="86"/>
      <c r="IC82" s="86"/>
      <c r="ID82" s="86"/>
      <c r="IE82" s="86"/>
      <c r="IF82" s="86"/>
      <c r="IG82" s="86"/>
      <c r="IH82" s="86"/>
      <c r="II82" s="86"/>
      <c r="IJ82" s="86"/>
      <c r="IK82" s="86"/>
      <c r="IL82" s="86"/>
      <c r="IM82" s="86"/>
      <c r="IN82" s="86"/>
      <c r="IO82" s="86"/>
      <c r="IP82" s="86"/>
      <c r="IQ82" s="86"/>
      <c r="IR82" s="86"/>
      <c r="IS82" s="86"/>
      <c r="IT82" s="86"/>
      <c r="IU82" s="86"/>
      <c r="IV82" s="106"/>
      <c r="IY82" s="105"/>
      <c r="IZ82" s="86"/>
      <c r="JA82" s="86"/>
      <c r="JB82" s="86"/>
      <c r="JC82" s="86"/>
      <c r="JD82" s="86"/>
      <c r="JE82" s="86"/>
      <c r="JF82" s="86"/>
      <c r="JG82" s="86"/>
      <c r="JH82" s="86"/>
      <c r="JI82" s="86"/>
      <c r="JJ82" s="86"/>
      <c r="JK82" s="86"/>
      <c r="JL82" s="86"/>
      <c r="JM82" s="86"/>
      <c r="JN82" s="86"/>
      <c r="JO82" s="86"/>
      <c r="JP82" s="86"/>
      <c r="JQ82" s="86"/>
      <c r="JR82" s="86"/>
      <c r="JS82" s="86"/>
      <c r="JT82" s="86"/>
      <c r="JU82" s="86"/>
      <c r="JV82" s="86"/>
      <c r="JW82" s="86"/>
      <c r="JX82" s="86"/>
      <c r="JY82" s="86"/>
      <c r="JZ82" s="86"/>
      <c r="KA82" s="86"/>
      <c r="KB82" s="86"/>
      <c r="KC82" s="86"/>
      <c r="KD82" s="86"/>
      <c r="KE82" s="86"/>
      <c r="KF82" s="106"/>
    </row>
    <row r="83" spans="10:292" ht="15.75" hidden="1" customHeight="1" x14ac:dyDescent="0.45">
      <c r="J83" s="3"/>
      <c r="K83" s="2"/>
      <c r="L83" s="2"/>
      <c r="M83" s="2"/>
      <c r="N83" s="2"/>
      <c r="DA83" s="95"/>
      <c r="DB83" s="96"/>
      <c r="DC83" s="96"/>
      <c r="DD83" s="96"/>
      <c r="DE83" s="96"/>
      <c r="DF83" s="96"/>
      <c r="DG83" s="96"/>
      <c r="DQ83" s="96"/>
      <c r="DR83" s="96"/>
      <c r="DS83" s="96"/>
      <c r="DT83" s="96"/>
      <c r="DU83" s="96"/>
      <c r="DV83" s="96"/>
      <c r="DW83" s="96"/>
      <c r="DX83" s="96"/>
      <c r="DY83" s="96"/>
      <c r="DZ83" s="96"/>
      <c r="EA83" s="96"/>
      <c r="EB83" s="96"/>
      <c r="EX83" s="96"/>
      <c r="EY83" s="96"/>
      <c r="EZ83" s="96"/>
      <c r="FA83" s="96"/>
      <c r="FB83" s="96"/>
      <c r="FC83" s="96"/>
      <c r="FD83" s="96"/>
      <c r="FE83" s="96"/>
      <c r="FF83" s="96"/>
      <c r="FG83" s="96"/>
      <c r="FH83" s="96"/>
      <c r="GA83" s="96"/>
      <c r="GB83" s="96"/>
      <c r="GC83" s="96"/>
      <c r="GD83" s="96"/>
      <c r="GE83" s="96"/>
      <c r="GF83" s="96"/>
      <c r="GG83" s="96"/>
      <c r="GH83" s="96"/>
      <c r="GI83" s="96"/>
      <c r="GJ83" s="96"/>
      <c r="GK83" s="96"/>
      <c r="GL83" s="96"/>
      <c r="GM83" s="96"/>
      <c r="GN83" s="96"/>
      <c r="GO83" s="96"/>
      <c r="GP83" s="96"/>
      <c r="GQ83" s="96"/>
      <c r="IA83" s="105"/>
      <c r="IB83" s="86"/>
      <c r="IC83" s="86"/>
      <c r="ID83" s="86"/>
      <c r="IE83" s="86"/>
      <c r="IF83" s="86"/>
      <c r="IG83" s="86"/>
      <c r="IH83" s="86"/>
      <c r="II83" s="86"/>
      <c r="IJ83" s="86"/>
      <c r="IK83" s="86"/>
      <c r="IL83" s="86"/>
      <c r="IM83" s="86"/>
      <c r="IN83" s="86"/>
      <c r="IO83" s="86"/>
      <c r="IP83" s="86"/>
      <c r="IQ83" s="86"/>
      <c r="IR83" s="86"/>
      <c r="IS83" s="86"/>
      <c r="IT83" s="86"/>
      <c r="IU83" s="86"/>
      <c r="IV83" s="106"/>
      <c r="IY83" s="105"/>
      <c r="IZ83" s="86"/>
      <c r="JA83" s="86"/>
      <c r="JB83" s="86"/>
      <c r="JC83" s="86"/>
      <c r="JD83" s="86"/>
      <c r="JE83" s="86"/>
      <c r="JF83" s="86"/>
      <c r="JG83" s="86"/>
      <c r="JH83" s="86"/>
      <c r="JI83" s="86"/>
      <c r="JJ83" s="86"/>
      <c r="JK83" s="86"/>
      <c r="JL83" s="86"/>
      <c r="JM83" s="86"/>
      <c r="JN83" s="86"/>
      <c r="JO83" s="86"/>
      <c r="JP83" s="86"/>
      <c r="JQ83" s="86"/>
      <c r="JR83" s="86"/>
      <c r="JS83" s="86"/>
      <c r="JT83" s="86"/>
      <c r="JU83" s="86"/>
      <c r="JV83" s="86"/>
      <c r="JW83" s="86"/>
      <c r="JX83" s="86"/>
      <c r="JY83" s="86"/>
      <c r="JZ83" s="86"/>
      <c r="KA83" s="86"/>
      <c r="KB83" s="86"/>
      <c r="KC83" s="86"/>
      <c r="KD83" s="86"/>
      <c r="KE83" s="86"/>
      <c r="KF83" s="106"/>
    </row>
    <row r="84" spans="10:292" ht="15.75" hidden="1" customHeight="1" x14ac:dyDescent="0.45">
      <c r="J84" s="3"/>
      <c r="K84" s="2"/>
      <c r="L84" s="2"/>
      <c r="M84" s="2"/>
      <c r="N84" s="2"/>
      <c r="DA84" s="95"/>
      <c r="DB84" s="96"/>
      <c r="DC84" s="96"/>
      <c r="DD84" s="96"/>
      <c r="DE84" s="96"/>
      <c r="DF84" s="96"/>
      <c r="DG84" s="96"/>
      <c r="DQ84" s="96"/>
      <c r="DR84" s="96"/>
      <c r="DS84" s="96"/>
      <c r="DT84" s="96"/>
      <c r="DU84" s="96"/>
      <c r="DV84" s="96"/>
      <c r="DW84" s="96"/>
      <c r="DX84" s="96"/>
      <c r="DY84" s="96"/>
      <c r="DZ84" s="96"/>
      <c r="EA84" s="96"/>
      <c r="EB84" s="96"/>
      <c r="EX84" s="96"/>
      <c r="EY84" s="96"/>
      <c r="EZ84" s="96"/>
      <c r="FA84" s="96"/>
      <c r="FB84" s="96"/>
      <c r="FC84" s="96"/>
      <c r="FD84" s="96"/>
      <c r="FE84" s="96"/>
      <c r="FF84" s="96"/>
      <c r="FG84" s="96"/>
      <c r="FH84" s="96"/>
      <c r="GA84" s="96"/>
      <c r="GB84" s="96"/>
      <c r="GC84" s="96"/>
      <c r="GD84" s="96"/>
      <c r="GE84" s="96"/>
      <c r="GF84" s="96"/>
      <c r="GG84" s="96"/>
      <c r="GH84" s="96"/>
      <c r="GI84" s="96"/>
      <c r="GJ84" s="96"/>
      <c r="GK84" s="96"/>
      <c r="GL84" s="96"/>
      <c r="GM84" s="96"/>
      <c r="GN84" s="96"/>
      <c r="GO84" s="96"/>
      <c r="GP84" s="96"/>
      <c r="GQ84" s="96"/>
      <c r="IA84" s="105"/>
      <c r="IB84" s="86"/>
      <c r="IC84" s="86"/>
      <c r="ID84" s="86"/>
      <c r="IE84" s="86"/>
      <c r="IF84" s="86"/>
      <c r="IG84" s="86"/>
      <c r="IH84" s="86"/>
      <c r="II84" s="86"/>
      <c r="IJ84" s="86"/>
      <c r="IK84" s="86"/>
      <c r="IL84" s="86"/>
      <c r="IM84" s="86"/>
      <c r="IN84" s="86"/>
      <c r="IO84" s="86"/>
      <c r="IP84" s="86"/>
      <c r="IQ84" s="86"/>
      <c r="IR84" s="86"/>
      <c r="IS84" s="86"/>
      <c r="IT84" s="86"/>
      <c r="IU84" s="86"/>
      <c r="IV84" s="106"/>
      <c r="IY84" s="105"/>
      <c r="IZ84" s="86"/>
      <c r="JA84" s="86"/>
      <c r="JB84" s="86"/>
      <c r="JC84" s="86"/>
      <c r="JD84" s="86"/>
      <c r="JE84" s="86"/>
      <c r="JF84" s="86"/>
      <c r="JG84" s="86"/>
      <c r="JH84" s="86"/>
      <c r="JI84" s="86"/>
      <c r="JJ84" s="86"/>
      <c r="JK84" s="86"/>
      <c r="JL84" s="86"/>
      <c r="JM84" s="86"/>
      <c r="JN84" s="86"/>
      <c r="JO84" s="86"/>
      <c r="JP84" s="86"/>
      <c r="JQ84" s="86"/>
      <c r="JR84" s="86"/>
      <c r="JS84" s="86"/>
      <c r="JT84" s="86"/>
      <c r="JU84" s="86"/>
      <c r="JV84" s="86"/>
      <c r="JW84" s="86"/>
      <c r="JX84" s="86"/>
      <c r="JY84" s="86"/>
      <c r="JZ84" s="86"/>
      <c r="KA84" s="86"/>
      <c r="KB84" s="86"/>
      <c r="KC84" s="86"/>
      <c r="KD84" s="86"/>
      <c r="KE84" s="86"/>
      <c r="KF84" s="106"/>
    </row>
    <row r="85" spans="10:292" ht="15.75" hidden="1" customHeight="1" x14ac:dyDescent="0.45">
      <c r="J85" s="3"/>
      <c r="K85" s="2"/>
      <c r="L85" s="2"/>
      <c r="M85" s="2"/>
      <c r="N85" s="2"/>
      <c r="DA85" s="95"/>
      <c r="DB85" s="96"/>
      <c r="DC85" s="96"/>
      <c r="DD85" s="96"/>
      <c r="DE85" s="96"/>
      <c r="DF85" s="96"/>
      <c r="DG85" s="96"/>
      <c r="DQ85" s="96"/>
      <c r="DR85" s="96"/>
      <c r="DS85" s="96"/>
      <c r="DT85" s="96"/>
      <c r="DU85" s="96"/>
      <c r="DV85" s="96"/>
      <c r="DW85" s="96"/>
      <c r="DX85" s="96"/>
      <c r="DY85" s="96"/>
      <c r="DZ85" s="96"/>
      <c r="EA85" s="96"/>
      <c r="EB85" s="96"/>
      <c r="EX85" s="96"/>
      <c r="EY85" s="96"/>
      <c r="EZ85" s="96"/>
      <c r="FA85" s="96"/>
      <c r="FB85" s="96"/>
      <c r="FC85" s="96"/>
      <c r="FD85" s="96"/>
      <c r="FE85" s="96"/>
      <c r="FF85" s="96"/>
      <c r="FG85" s="96"/>
      <c r="FH85" s="96"/>
      <c r="GA85" s="96"/>
      <c r="GB85" s="96"/>
      <c r="GC85" s="96"/>
      <c r="GD85" s="96"/>
      <c r="GE85" s="96"/>
      <c r="GF85" s="96"/>
      <c r="GG85" s="96"/>
      <c r="GH85" s="96"/>
      <c r="GI85" s="96"/>
      <c r="GJ85" s="96"/>
      <c r="GK85" s="96"/>
      <c r="GL85" s="96"/>
      <c r="GM85" s="96"/>
      <c r="GN85" s="96"/>
      <c r="GO85" s="96"/>
      <c r="GP85" s="96"/>
      <c r="GQ85" s="96"/>
      <c r="IA85" s="105"/>
      <c r="IB85" s="86"/>
      <c r="IC85" s="86"/>
      <c r="ID85" s="86"/>
      <c r="IE85" s="86"/>
      <c r="IF85" s="86"/>
      <c r="IG85" s="86"/>
      <c r="IH85" s="86"/>
      <c r="II85" s="86"/>
      <c r="IJ85" s="86"/>
      <c r="IK85" s="86"/>
      <c r="IL85" s="86"/>
      <c r="IM85" s="86"/>
      <c r="IN85" s="86"/>
      <c r="IO85" s="86"/>
      <c r="IP85" s="86"/>
      <c r="IQ85" s="86"/>
      <c r="IR85" s="86"/>
      <c r="IS85" s="86"/>
      <c r="IT85" s="86"/>
      <c r="IU85" s="86"/>
      <c r="IV85" s="106"/>
      <c r="IY85" s="105"/>
      <c r="IZ85" s="86"/>
      <c r="JA85" s="86"/>
      <c r="JB85" s="86"/>
      <c r="JC85" s="86"/>
      <c r="JD85" s="86"/>
      <c r="JE85" s="86"/>
      <c r="JF85" s="86"/>
      <c r="JG85" s="86"/>
      <c r="JH85" s="86"/>
      <c r="JI85" s="86"/>
      <c r="JJ85" s="86"/>
      <c r="JK85" s="86"/>
      <c r="JL85" s="86"/>
      <c r="JM85" s="86"/>
      <c r="JN85" s="86"/>
      <c r="JO85" s="86"/>
      <c r="JP85" s="86"/>
      <c r="JQ85" s="86"/>
      <c r="JR85" s="86"/>
      <c r="JS85" s="86"/>
      <c r="JT85" s="86"/>
      <c r="JU85" s="86"/>
      <c r="JV85" s="86"/>
      <c r="JW85" s="86"/>
      <c r="JX85" s="86"/>
      <c r="JY85" s="86"/>
      <c r="JZ85" s="86"/>
      <c r="KA85" s="86"/>
      <c r="KB85" s="86"/>
      <c r="KC85" s="86"/>
      <c r="KD85" s="86"/>
      <c r="KE85" s="86"/>
      <c r="KF85" s="106"/>
    </row>
    <row r="86" spans="10:292" ht="15.75" hidden="1" customHeight="1" x14ac:dyDescent="0.45">
      <c r="J86" s="3"/>
      <c r="K86" s="2"/>
      <c r="L86" s="2"/>
      <c r="M86" s="2"/>
      <c r="N86" s="2"/>
      <c r="DA86" s="95"/>
      <c r="DB86" s="96"/>
      <c r="DC86" s="96"/>
      <c r="DD86" s="96"/>
      <c r="DE86" s="96"/>
      <c r="DF86" s="96"/>
      <c r="DG86" s="96"/>
      <c r="DQ86" s="96"/>
      <c r="DR86" s="96"/>
      <c r="DS86" s="96"/>
      <c r="DT86" s="96"/>
      <c r="DU86" s="96"/>
      <c r="DV86" s="96"/>
      <c r="DW86" s="96"/>
      <c r="DX86" s="96"/>
      <c r="DY86" s="96"/>
      <c r="DZ86" s="96"/>
      <c r="EA86" s="96"/>
      <c r="EB86" s="96"/>
      <c r="EX86" s="96"/>
      <c r="EY86" s="96"/>
      <c r="EZ86" s="96"/>
      <c r="FA86" s="96"/>
      <c r="FB86" s="96"/>
      <c r="FC86" s="96"/>
      <c r="FD86" s="96"/>
      <c r="FE86" s="96"/>
      <c r="FF86" s="96"/>
      <c r="FG86" s="96"/>
      <c r="FH86" s="96"/>
      <c r="GA86" s="96"/>
      <c r="GB86" s="96"/>
      <c r="GC86" s="96"/>
      <c r="GD86" s="96"/>
      <c r="GE86" s="96"/>
      <c r="GF86" s="96"/>
      <c r="GG86" s="96"/>
      <c r="GH86" s="96"/>
      <c r="GI86" s="96"/>
      <c r="GJ86" s="96"/>
      <c r="GK86" s="96"/>
      <c r="GL86" s="96"/>
      <c r="GM86" s="96"/>
      <c r="GN86" s="96"/>
      <c r="GO86" s="96"/>
      <c r="GP86" s="96"/>
      <c r="GQ86" s="96"/>
      <c r="IA86" s="105"/>
      <c r="IB86" s="86"/>
      <c r="IC86" s="86"/>
      <c r="ID86" s="86"/>
      <c r="IE86" s="86"/>
      <c r="IF86" s="86"/>
      <c r="IG86" s="86"/>
      <c r="IH86" s="86"/>
      <c r="II86" s="86"/>
      <c r="IJ86" s="86"/>
      <c r="IK86" s="86"/>
      <c r="IL86" s="86"/>
      <c r="IM86" s="86"/>
      <c r="IN86" s="86"/>
      <c r="IO86" s="86"/>
      <c r="IP86" s="86"/>
      <c r="IQ86" s="86"/>
      <c r="IR86" s="86"/>
      <c r="IS86" s="86"/>
      <c r="IT86" s="86"/>
      <c r="IU86" s="86"/>
      <c r="IV86" s="106"/>
      <c r="IY86" s="105"/>
      <c r="IZ86" s="86"/>
      <c r="JA86" s="86"/>
      <c r="JB86" s="86"/>
      <c r="JC86" s="86"/>
      <c r="JD86" s="86"/>
      <c r="JE86" s="86"/>
      <c r="JF86" s="86"/>
      <c r="JG86" s="86"/>
      <c r="JH86" s="86"/>
      <c r="JI86" s="86"/>
      <c r="JJ86" s="86"/>
      <c r="JK86" s="86"/>
      <c r="JL86" s="86"/>
      <c r="JM86" s="86"/>
      <c r="JN86" s="86"/>
      <c r="JO86" s="86"/>
      <c r="JP86" s="86"/>
      <c r="JQ86" s="86"/>
      <c r="JR86" s="86"/>
      <c r="JS86" s="86"/>
      <c r="JT86" s="86"/>
      <c r="JU86" s="86"/>
      <c r="JV86" s="86"/>
      <c r="JW86" s="86"/>
      <c r="JX86" s="86"/>
      <c r="JY86" s="86"/>
      <c r="JZ86" s="86"/>
      <c r="KA86" s="86"/>
      <c r="KB86" s="86"/>
      <c r="KC86" s="86"/>
      <c r="KD86" s="86"/>
      <c r="KE86" s="86"/>
      <c r="KF86" s="106"/>
    </row>
    <row r="87" spans="10:292" ht="15.75" hidden="1" customHeight="1" x14ac:dyDescent="0.45">
      <c r="J87" s="3"/>
      <c r="K87" s="2"/>
      <c r="L87" s="2"/>
      <c r="M87" s="2"/>
      <c r="N87" s="2"/>
      <c r="DA87" s="95"/>
      <c r="DB87" s="96"/>
      <c r="DC87" s="96"/>
      <c r="DD87" s="96"/>
      <c r="DE87" s="96"/>
      <c r="DF87" s="96"/>
      <c r="DG87" s="96"/>
      <c r="DQ87" s="96"/>
      <c r="DR87" s="96"/>
      <c r="DS87" s="96"/>
      <c r="DT87" s="96"/>
      <c r="DU87" s="96"/>
      <c r="DV87" s="96"/>
      <c r="DW87" s="96"/>
      <c r="DX87" s="96"/>
      <c r="DY87" s="96"/>
      <c r="DZ87" s="96"/>
      <c r="EA87" s="96"/>
      <c r="EB87" s="96"/>
      <c r="EX87" s="96"/>
      <c r="EY87" s="96"/>
      <c r="EZ87" s="96"/>
      <c r="FA87" s="96"/>
      <c r="FB87" s="96"/>
      <c r="FC87" s="96"/>
      <c r="FD87" s="96"/>
      <c r="FE87" s="96"/>
      <c r="FF87" s="96"/>
      <c r="FG87" s="96"/>
      <c r="FH87" s="96"/>
      <c r="GA87" s="96"/>
      <c r="GB87" s="96"/>
      <c r="GC87" s="96"/>
      <c r="GD87" s="96"/>
      <c r="GE87" s="96"/>
      <c r="GF87" s="96"/>
      <c r="GG87" s="96"/>
      <c r="GH87" s="96"/>
      <c r="GI87" s="96"/>
      <c r="GJ87" s="96"/>
      <c r="GK87" s="96"/>
      <c r="GL87" s="96"/>
      <c r="GM87" s="96"/>
      <c r="GN87" s="96"/>
      <c r="GO87" s="96"/>
      <c r="GP87" s="96"/>
      <c r="GQ87" s="96"/>
      <c r="IA87" s="105"/>
      <c r="IB87" s="86"/>
      <c r="IC87" s="86"/>
      <c r="ID87" s="86"/>
      <c r="IE87" s="86"/>
      <c r="IF87" s="86"/>
      <c r="IG87" s="86"/>
      <c r="IH87" s="86"/>
      <c r="II87" s="86"/>
      <c r="IJ87" s="86"/>
      <c r="IK87" s="86"/>
      <c r="IL87" s="86"/>
      <c r="IM87" s="86"/>
      <c r="IN87" s="86"/>
      <c r="IO87" s="86"/>
      <c r="IP87" s="86"/>
      <c r="IQ87" s="86"/>
      <c r="IR87" s="86"/>
      <c r="IS87" s="86"/>
      <c r="IT87" s="86"/>
      <c r="IU87" s="86"/>
      <c r="IV87" s="106"/>
      <c r="IY87" s="105"/>
      <c r="IZ87" s="86"/>
      <c r="JA87" s="86"/>
      <c r="JB87" s="86"/>
      <c r="JC87" s="86"/>
      <c r="JD87" s="86"/>
      <c r="JE87" s="86"/>
      <c r="JF87" s="86"/>
      <c r="JG87" s="86"/>
      <c r="JH87" s="86"/>
      <c r="JI87" s="86"/>
      <c r="JJ87" s="86"/>
      <c r="JK87" s="86"/>
      <c r="JL87" s="86"/>
      <c r="JM87" s="86"/>
      <c r="JN87" s="86"/>
      <c r="JO87" s="86"/>
      <c r="JP87" s="86"/>
      <c r="JQ87" s="86"/>
      <c r="JR87" s="86"/>
      <c r="JS87" s="86"/>
      <c r="JT87" s="86"/>
      <c r="JU87" s="86"/>
      <c r="JV87" s="86"/>
      <c r="JW87" s="86"/>
      <c r="JX87" s="86"/>
      <c r="JY87" s="86"/>
      <c r="JZ87" s="86"/>
      <c r="KA87" s="86"/>
      <c r="KB87" s="86"/>
      <c r="KC87" s="86"/>
      <c r="KD87" s="86"/>
      <c r="KE87" s="86"/>
      <c r="KF87" s="106"/>
    </row>
    <row r="88" spans="10:292" ht="15.75" hidden="1" customHeight="1" x14ac:dyDescent="0.45">
      <c r="J88" s="3"/>
      <c r="K88" s="2"/>
      <c r="L88" s="2"/>
      <c r="M88" s="2"/>
      <c r="N88" s="2"/>
      <c r="DA88" s="95"/>
      <c r="DB88" s="96"/>
      <c r="DC88" s="96"/>
      <c r="DD88" s="96"/>
      <c r="DE88" s="96"/>
      <c r="DF88" s="96"/>
      <c r="DG88" s="96"/>
      <c r="DQ88" s="96"/>
      <c r="DR88" s="96"/>
      <c r="DS88" s="96"/>
      <c r="DT88" s="96"/>
      <c r="DU88" s="96"/>
      <c r="DV88" s="96"/>
      <c r="DW88" s="96"/>
      <c r="DX88" s="96"/>
      <c r="DY88" s="96"/>
      <c r="DZ88" s="96"/>
      <c r="EA88" s="96"/>
      <c r="EB88" s="96"/>
      <c r="EX88" s="96"/>
      <c r="EY88" s="96"/>
      <c r="EZ88" s="96"/>
      <c r="FA88" s="96"/>
      <c r="FB88" s="96"/>
      <c r="FC88" s="96"/>
      <c r="FD88" s="96"/>
      <c r="FE88" s="96"/>
      <c r="FF88" s="96"/>
      <c r="FG88" s="96"/>
      <c r="FH88" s="96"/>
      <c r="GA88" s="96"/>
      <c r="GB88" s="96"/>
      <c r="GC88" s="96"/>
      <c r="GD88" s="96"/>
      <c r="GE88" s="96"/>
      <c r="GF88" s="96"/>
      <c r="GG88" s="96"/>
      <c r="GH88" s="96"/>
      <c r="GI88" s="96"/>
      <c r="GJ88" s="96"/>
      <c r="GK88" s="96"/>
      <c r="GL88" s="96"/>
      <c r="GM88" s="96"/>
      <c r="GN88" s="96"/>
      <c r="GO88" s="96"/>
      <c r="GP88" s="96"/>
      <c r="GQ88" s="96"/>
      <c r="IA88" s="105"/>
      <c r="IB88" s="86"/>
      <c r="IC88" s="86"/>
      <c r="ID88" s="86"/>
      <c r="IE88" s="86"/>
      <c r="IF88" s="86"/>
      <c r="IG88" s="86"/>
      <c r="IH88" s="86"/>
      <c r="II88" s="86"/>
      <c r="IJ88" s="86"/>
      <c r="IK88" s="86"/>
      <c r="IL88" s="86"/>
      <c r="IM88" s="86"/>
      <c r="IN88" s="86"/>
      <c r="IO88" s="86"/>
      <c r="IP88" s="86"/>
      <c r="IQ88" s="86"/>
      <c r="IR88" s="86"/>
      <c r="IS88" s="86"/>
      <c r="IT88" s="86"/>
      <c r="IU88" s="86"/>
      <c r="IV88" s="106"/>
      <c r="IY88" s="105"/>
      <c r="IZ88" s="86"/>
      <c r="JA88" s="86"/>
      <c r="JB88" s="86"/>
      <c r="JC88" s="86"/>
      <c r="JD88" s="86"/>
      <c r="JE88" s="86"/>
      <c r="JF88" s="86"/>
      <c r="JG88" s="86"/>
      <c r="JH88" s="86"/>
      <c r="JI88" s="86"/>
      <c r="JJ88" s="86"/>
      <c r="JK88" s="86"/>
      <c r="JL88" s="86"/>
      <c r="JM88" s="86"/>
      <c r="JN88" s="86"/>
      <c r="JO88" s="86"/>
      <c r="JP88" s="86"/>
      <c r="JQ88" s="86"/>
      <c r="JR88" s="86"/>
      <c r="JS88" s="86"/>
      <c r="JT88" s="86"/>
      <c r="JU88" s="86"/>
      <c r="JV88" s="86"/>
      <c r="JW88" s="86"/>
      <c r="JX88" s="86"/>
      <c r="JY88" s="86"/>
      <c r="JZ88" s="86"/>
      <c r="KA88" s="86"/>
      <c r="KB88" s="86"/>
      <c r="KC88" s="86"/>
      <c r="KD88" s="86"/>
      <c r="KE88" s="86"/>
      <c r="KF88" s="106"/>
    </row>
    <row r="89" spans="10:292" ht="15.75" hidden="1" customHeight="1" x14ac:dyDescent="0.45">
      <c r="J89" s="3"/>
      <c r="K89" s="2"/>
      <c r="L89" s="2"/>
      <c r="M89" s="2"/>
      <c r="N89" s="2"/>
      <c r="DA89" s="95"/>
      <c r="DB89" s="96"/>
      <c r="DC89" s="96"/>
      <c r="DD89" s="96"/>
      <c r="DE89" s="96"/>
      <c r="DF89" s="96"/>
      <c r="DG89" s="96"/>
      <c r="DQ89" s="96"/>
      <c r="DR89" s="96"/>
      <c r="DS89" s="96"/>
      <c r="DT89" s="96"/>
      <c r="DU89" s="96"/>
      <c r="DV89" s="96"/>
      <c r="DW89" s="96"/>
      <c r="DX89" s="96"/>
      <c r="DY89" s="96"/>
      <c r="DZ89" s="96"/>
      <c r="EA89" s="96"/>
      <c r="EB89" s="96"/>
      <c r="EX89" s="96"/>
      <c r="EY89" s="96"/>
      <c r="EZ89" s="96"/>
      <c r="FA89" s="96"/>
      <c r="FB89" s="96"/>
      <c r="FC89" s="96"/>
      <c r="FD89" s="96"/>
      <c r="FE89" s="96"/>
      <c r="FF89" s="96"/>
      <c r="FG89" s="96"/>
      <c r="FH89" s="96"/>
      <c r="GA89" s="96"/>
      <c r="GB89" s="96"/>
      <c r="GC89" s="96"/>
      <c r="GD89" s="96"/>
      <c r="GE89" s="96"/>
      <c r="GF89" s="96"/>
      <c r="GG89" s="96"/>
      <c r="GH89" s="96"/>
      <c r="GI89" s="96"/>
      <c r="GJ89" s="96"/>
      <c r="GK89" s="96"/>
      <c r="GL89" s="96"/>
      <c r="GM89" s="96"/>
      <c r="GN89" s="96"/>
      <c r="GO89" s="96"/>
      <c r="GP89" s="96"/>
      <c r="GQ89" s="96"/>
      <c r="IA89" s="105"/>
      <c r="IB89" s="86"/>
      <c r="IC89" s="86"/>
      <c r="ID89" s="86"/>
      <c r="IE89" s="86"/>
      <c r="IF89" s="86"/>
      <c r="IG89" s="86"/>
      <c r="IH89" s="86"/>
      <c r="II89" s="86"/>
      <c r="IJ89" s="86"/>
      <c r="IK89" s="86"/>
      <c r="IL89" s="86"/>
      <c r="IM89" s="86"/>
      <c r="IN89" s="86"/>
      <c r="IO89" s="86"/>
      <c r="IP89" s="86"/>
      <c r="IQ89" s="86"/>
      <c r="IR89" s="86"/>
      <c r="IS89" s="86"/>
      <c r="IT89" s="86"/>
      <c r="IU89" s="86"/>
      <c r="IV89" s="106"/>
      <c r="IY89" s="105"/>
      <c r="IZ89" s="86"/>
      <c r="JA89" s="86"/>
      <c r="JB89" s="86"/>
      <c r="JC89" s="86"/>
      <c r="JD89" s="86"/>
      <c r="JE89" s="86"/>
      <c r="JF89" s="86"/>
      <c r="JG89" s="86"/>
      <c r="JH89" s="86"/>
      <c r="JI89" s="86"/>
      <c r="JJ89" s="86"/>
      <c r="JK89" s="86"/>
      <c r="JL89" s="86"/>
      <c r="JM89" s="86"/>
      <c r="JN89" s="86"/>
      <c r="JO89" s="86"/>
      <c r="JP89" s="86"/>
      <c r="JQ89" s="86"/>
      <c r="JR89" s="86"/>
      <c r="JS89" s="86"/>
      <c r="JT89" s="86"/>
      <c r="JU89" s="86"/>
      <c r="JV89" s="86"/>
      <c r="JW89" s="86"/>
      <c r="JX89" s="86"/>
      <c r="JY89" s="86"/>
      <c r="JZ89" s="86"/>
      <c r="KA89" s="86"/>
      <c r="KB89" s="86"/>
      <c r="KC89" s="86"/>
      <c r="KD89" s="86"/>
      <c r="KE89" s="86"/>
      <c r="KF89" s="106"/>
    </row>
    <row r="90" spans="10:292" ht="15.75" hidden="1" customHeight="1" x14ac:dyDescent="0.45">
      <c r="J90" s="3"/>
      <c r="K90" s="2"/>
      <c r="L90" s="2"/>
      <c r="M90" s="2"/>
      <c r="N90" s="2"/>
      <c r="DA90" s="95"/>
      <c r="DB90" s="96"/>
      <c r="DC90" s="96"/>
      <c r="DD90" s="96"/>
      <c r="DE90" s="96"/>
      <c r="DF90" s="96"/>
      <c r="DG90" s="96"/>
      <c r="DQ90" s="96"/>
      <c r="DR90" s="96"/>
      <c r="DS90" s="96"/>
      <c r="DT90" s="96"/>
      <c r="DU90" s="96"/>
      <c r="DV90" s="96"/>
      <c r="DW90" s="96"/>
      <c r="DX90" s="96"/>
      <c r="DY90" s="96"/>
      <c r="DZ90" s="96"/>
      <c r="EA90" s="96"/>
      <c r="EB90" s="96"/>
      <c r="EX90" s="96"/>
      <c r="EY90" s="96"/>
      <c r="EZ90" s="96"/>
      <c r="FA90" s="96"/>
      <c r="FB90" s="96"/>
      <c r="FC90" s="96"/>
      <c r="FD90" s="96"/>
      <c r="FE90" s="96"/>
      <c r="FF90" s="96"/>
      <c r="FG90" s="96"/>
      <c r="FH90" s="96"/>
      <c r="GA90" s="96"/>
      <c r="GB90" s="96"/>
      <c r="GC90" s="96"/>
      <c r="GD90" s="96"/>
      <c r="GE90" s="96"/>
      <c r="GF90" s="96"/>
      <c r="GG90" s="96"/>
      <c r="GH90" s="96"/>
      <c r="GI90" s="96"/>
      <c r="GJ90" s="96"/>
      <c r="GK90" s="96"/>
      <c r="GL90" s="96"/>
      <c r="GM90" s="96"/>
      <c r="GN90" s="96"/>
      <c r="GO90" s="96"/>
      <c r="GP90" s="96"/>
      <c r="GQ90" s="96"/>
      <c r="IA90" s="105"/>
      <c r="IB90" s="86"/>
      <c r="IC90" s="86"/>
      <c r="ID90" s="86"/>
      <c r="IE90" s="86"/>
      <c r="IF90" s="86"/>
      <c r="IG90" s="86"/>
      <c r="IH90" s="86"/>
      <c r="II90" s="86"/>
      <c r="IJ90" s="86"/>
      <c r="IK90" s="86"/>
      <c r="IL90" s="86"/>
      <c r="IM90" s="86"/>
      <c r="IN90" s="86"/>
      <c r="IO90" s="86"/>
      <c r="IP90" s="86"/>
      <c r="IQ90" s="86"/>
      <c r="IR90" s="86"/>
      <c r="IS90" s="86"/>
      <c r="IT90" s="86"/>
      <c r="IU90" s="86"/>
      <c r="IV90" s="106"/>
      <c r="IY90" s="105"/>
      <c r="IZ90" s="86"/>
      <c r="JA90" s="86"/>
      <c r="JB90" s="86"/>
      <c r="JC90" s="86"/>
      <c r="JD90" s="86"/>
      <c r="JE90" s="86"/>
      <c r="JF90" s="86"/>
      <c r="JG90" s="86"/>
      <c r="JH90" s="86"/>
      <c r="JI90" s="86"/>
      <c r="JJ90" s="86"/>
      <c r="JK90" s="86"/>
      <c r="JL90" s="86"/>
      <c r="JM90" s="86"/>
      <c r="JN90" s="86"/>
      <c r="JO90" s="86"/>
      <c r="JP90" s="86"/>
      <c r="JQ90" s="86"/>
      <c r="JR90" s="86"/>
      <c r="JS90" s="86"/>
      <c r="JT90" s="86"/>
      <c r="JU90" s="86"/>
      <c r="JV90" s="86"/>
      <c r="JW90" s="86"/>
      <c r="JX90" s="86"/>
      <c r="JY90" s="86"/>
      <c r="JZ90" s="86"/>
      <c r="KA90" s="86"/>
      <c r="KB90" s="86"/>
      <c r="KC90" s="86"/>
      <c r="KD90" s="86"/>
      <c r="KE90" s="86"/>
      <c r="KF90" s="106"/>
    </row>
    <row r="91" spans="10:292" ht="15.75" hidden="1" customHeight="1" x14ac:dyDescent="0.45">
      <c r="J91" s="2"/>
      <c r="K91" s="14"/>
      <c r="L91" s="2"/>
      <c r="M91" s="2"/>
      <c r="N91" s="2"/>
      <c r="DA91" s="95"/>
      <c r="DB91" s="96"/>
      <c r="DC91" s="96"/>
      <c r="DD91" s="96"/>
      <c r="DE91" s="96"/>
      <c r="DF91" s="96"/>
      <c r="DG91" s="96"/>
      <c r="DQ91" s="96"/>
      <c r="DR91" s="96"/>
      <c r="DS91" s="96"/>
      <c r="DT91" s="96"/>
      <c r="DU91" s="96"/>
      <c r="DV91" s="96"/>
      <c r="DW91" s="96"/>
      <c r="DX91" s="96"/>
      <c r="DY91" s="96"/>
      <c r="DZ91" s="96"/>
      <c r="EA91" s="96"/>
      <c r="EB91" s="96"/>
      <c r="EX91" s="96"/>
      <c r="EY91" s="96"/>
      <c r="EZ91" s="96"/>
      <c r="FA91" s="96"/>
      <c r="FB91" s="96"/>
      <c r="FC91" s="96"/>
      <c r="FD91" s="96"/>
      <c r="FE91" s="96"/>
      <c r="FF91" s="96"/>
      <c r="FG91" s="96"/>
      <c r="FH91" s="96"/>
      <c r="GA91" s="96"/>
      <c r="GB91" s="96"/>
      <c r="GC91" s="96"/>
      <c r="GD91" s="96"/>
      <c r="GE91" s="96"/>
      <c r="GF91" s="96"/>
      <c r="GG91" s="96"/>
      <c r="GH91" s="96"/>
      <c r="GI91" s="96"/>
      <c r="GJ91" s="96"/>
      <c r="GK91" s="96"/>
      <c r="GL91" s="96"/>
      <c r="GM91" s="96"/>
      <c r="GN91" s="96"/>
      <c r="GO91" s="96"/>
      <c r="GP91" s="96"/>
      <c r="GQ91" s="96"/>
      <c r="IA91" s="105"/>
      <c r="IB91" s="86"/>
      <c r="IC91" s="86"/>
      <c r="ID91" s="86"/>
      <c r="IE91" s="86"/>
      <c r="IF91" s="86"/>
      <c r="IG91" s="86"/>
      <c r="IH91" s="86"/>
      <c r="II91" s="86"/>
      <c r="IJ91" s="86"/>
      <c r="IK91" s="86"/>
      <c r="IL91" s="86"/>
      <c r="IM91" s="86"/>
      <c r="IN91" s="86"/>
      <c r="IO91" s="86"/>
      <c r="IP91" s="86"/>
      <c r="IQ91" s="86"/>
      <c r="IR91" s="86"/>
      <c r="IS91" s="86"/>
      <c r="IT91" s="86"/>
      <c r="IU91" s="86"/>
      <c r="IV91" s="106"/>
      <c r="IY91" s="105"/>
      <c r="IZ91" s="86"/>
      <c r="JA91" s="86"/>
      <c r="JB91" s="86"/>
      <c r="JC91" s="86"/>
      <c r="JD91" s="86"/>
      <c r="JE91" s="86"/>
      <c r="JF91" s="86"/>
      <c r="JG91" s="86"/>
      <c r="JH91" s="86"/>
      <c r="JI91" s="86"/>
      <c r="JJ91" s="86"/>
      <c r="JK91" s="86"/>
      <c r="JL91" s="86"/>
      <c r="JM91" s="86"/>
      <c r="JN91" s="86"/>
      <c r="JO91" s="86"/>
      <c r="JP91" s="86"/>
      <c r="JQ91" s="86"/>
      <c r="JR91" s="86"/>
      <c r="JS91" s="86"/>
      <c r="JT91" s="86"/>
      <c r="JU91" s="86"/>
      <c r="JV91" s="86"/>
      <c r="JW91" s="86"/>
      <c r="JX91" s="86"/>
      <c r="JY91" s="86"/>
      <c r="JZ91" s="86"/>
      <c r="KA91" s="86"/>
      <c r="KB91" s="86"/>
      <c r="KC91" s="86"/>
      <c r="KD91" s="86"/>
      <c r="KE91" s="86"/>
      <c r="KF91" s="106"/>
    </row>
    <row r="92" spans="10:292" ht="15.75" hidden="1" customHeight="1" x14ac:dyDescent="0.45">
      <c r="J92" s="2"/>
      <c r="K92" s="97"/>
      <c r="L92" s="2"/>
      <c r="M92" s="2"/>
      <c r="N92" s="2"/>
      <c r="DA92" s="95"/>
      <c r="DB92" s="96"/>
      <c r="DC92" s="96"/>
      <c r="DD92" s="96"/>
      <c r="DE92" s="96"/>
      <c r="DF92" s="96"/>
      <c r="DG92" s="96"/>
      <c r="DQ92" s="96"/>
      <c r="DR92" s="96"/>
      <c r="DS92" s="96"/>
      <c r="DT92" s="96"/>
      <c r="DU92" s="96"/>
      <c r="DV92" s="96"/>
      <c r="DW92" s="96"/>
      <c r="DX92" s="96"/>
      <c r="DY92" s="96"/>
      <c r="DZ92" s="96"/>
      <c r="EA92" s="96"/>
      <c r="EB92" s="96"/>
      <c r="EX92" s="96"/>
      <c r="EY92" s="96"/>
      <c r="EZ92" s="96"/>
      <c r="FA92" s="96"/>
      <c r="FB92" s="96"/>
      <c r="FC92" s="96"/>
      <c r="FD92" s="96"/>
      <c r="FE92" s="96"/>
      <c r="FF92" s="96"/>
      <c r="FG92" s="96"/>
      <c r="FH92" s="96"/>
      <c r="GA92" s="96"/>
      <c r="GB92" s="96"/>
      <c r="GC92" s="96"/>
      <c r="GD92" s="96"/>
      <c r="GE92" s="96"/>
      <c r="GF92" s="96"/>
      <c r="GG92" s="96"/>
      <c r="GH92" s="96"/>
      <c r="GI92" s="96"/>
      <c r="GJ92" s="96"/>
      <c r="GK92" s="96"/>
      <c r="GL92" s="96"/>
      <c r="GM92" s="96"/>
      <c r="GN92" s="96"/>
      <c r="GO92" s="96"/>
      <c r="GP92" s="96"/>
      <c r="GQ92" s="96"/>
      <c r="IA92" s="105"/>
      <c r="IB92" s="86"/>
      <c r="IC92" s="86"/>
      <c r="ID92" s="86"/>
      <c r="IE92" s="86"/>
      <c r="IF92" s="86"/>
      <c r="IG92" s="86"/>
      <c r="IH92" s="86"/>
      <c r="II92" s="86"/>
      <c r="IJ92" s="86"/>
      <c r="IK92" s="86"/>
      <c r="IL92" s="86"/>
      <c r="IM92" s="86"/>
      <c r="IN92" s="86"/>
      <c r="IO92" s="86"/>
      <c r="IP92" s="86"/>
      <c r="IQ92" s="86"/>
      <c r="IR92" s="86"/>
      <c r="IS92" s="86"/>
      <c r="IT92" s="86"/>
      <c r="IU92" s="86"/>
      <c r="IV92" s="106"/>
      <c r="IY92" s="105"/>
      <c r="IZ92" s="86"/>
      <c r="JA92" s="86"/>
      <c r="JB92" s="86"/>
      <c r="JC92" s="86"/>
      <c r="JD92" s="86"/>
      <c r="JE92" s="86"/>
      <c r="JF92" s="86"/>
      <c r="JG92" s="86"/>
      <c r="JH92" s="86"/>
      <c r="JI92" s="86"/>
      <c r="JJ92" s="86"/>
      <c r="JK92" s="86"/>
      <c r="JL92" s="86"/>
      <c r="JM92" s="86"/>
      <c r="JN92" s="86"/>
      <c r="JO92" s="86"/>
      <c r="JP92" s="86"/>
      <c r="JQ92" s="86"/>
      <c r="JR92" s="86"/>
      <c r="JS92" s="86"/>
      <c r="JT92" s="86"/>
      <c r="JU92" s="86"/>
      <c r="JV92" s="86"/>
      <c r="JW92" s="86"/>
      <c r="JX92" s="86"/>
      <c r="JY92" s="86"/>
      <c r="JZ92" s="86"/>
      <c r="KA92" s="86"/>
      <c r="KB92" s="86"/>
      <c r="KC92" s="86"/>
      <c r="KD92" s="86"/>
      <c r="KE92" s="86"/>
      <c r="KF92" s="106"/>
    </row>
    <row r="93" spans="10:292" ht="15.75" hidden="1" customHeight="1" x14ac:dyDescent="0.45">
      <c r="J93" s="2"/>
      <c r="K93" s="97"/>
      <c r="L93" s="2"/>
      <c r="M93" s="2"/>
      <c r="N93" s="2"/>
      <c r="DA93" s="95"/>
      <c r="DB93" s="96"/>
      <c r="DC93" s="96"/>
      <c r="DD93" s="96"/>
      <c r="DE93" s="96"/>
      <c r="DF93" s="96"/>
      <c r="DG93" s="96"/>
      <c r="DQ93" s="96"/>
      <c r="DR93" s="96"/>
      <c r="DS93" s="96"/>
      <c r="DT93" s="96"/>
      <c r="DU93" s="96"/>
      <c r="DV93" s="96"/>
      <c r="DW93" s="96"/>
      <c r="DX93" s="96"/>
      <c r="DY93" s="96"/>
      <c r="DZ93" s="96"/>
      <c r="EA93" s="96"/>
      <c r="EB93" s="96"/>
      <c r="EX93" s="96"/>
      <c r="EY93" s="96"/>
      <c r="EZ93" s="96"/>
      <c r="FA93" s="96"/>
      <c r="FB93" s="96"/>
      <c r="FC93" s="96"/>
      <c r="FD93" s="96"/>
      <c r="FE93" s="96"/>
      <c r="FF93" s="96"/>
      <c r="FG93" s="96"/>
      <c r="FH93" s="96"/>
      <c r="GA93" s="96"/>
      <c r="GB93" s="96"/>
      <c r="GC93" s="96"/>
      <c r="GD93" s="96"/>
      <c r="GE93" s="96"/>
      <c r="GF93" s="96"/>
      <c r="GG93" s="96"/>
      <c r="GH93" s="96"/>
      <c r="GI93" s="96"/>
      <c r="GJ93" s="96"/>
      <c r="GK93" s="96"/>
      <c r="GL93" s="96"/>
      <c r="GM93" s="96"/>
      <c r="GN93" s="96"/>
      <c r="GO93" s="96"/>
      <c r="GP93" s="96"/>
      <c r="GQ93" s="96"/>
      <c r="IA93" s="105"/>
      <c r="IB93" s="86"/>
      <c r="IC93" s="86"/>
      <c r="ID93" s="86"/>
      <c r="IE93" s="86"/>
      <c r="IF93" s="86"/>
      <c r="IG93" s="86"/>
      <c r="IH93" s="86"/>
      <c r="II93" s="86"/>
      <c r="IJ93" s="86"/>
      <c r="IK93" s="86"/>
      <c r="IL93" s="86"/>
      <c r="IM93" s="86"/>
      <c r="IN93" s="86"/>
      <c r="IO93" s="86"/>
      <c r="IP93" s="86"/>
      <c r="IQ93" s="86"/>
      <c r="IR93" s="86"/>
      <c r="IS93" s="86"/>
      <c r="IT93" s="86"/>
      <c r="IU93" s="86"/>
      <c r="IV93" s="106"/>
      <c r="IY93" s="105"/>
      <c r="IZ93" s="86"/>
      <c r="JA93" s="86"/>
      <c r="JB93" s="86"/>
      <c r="JC93" s="86"/>
      <c r="JD93" s="86"/>
      <c r="JE93" s="86"/>
      <c r="JF93" s="86"/>
      <c r="JG93" s="86"/>
      <c r="JH93" s="86"/>
      <c r="JI93" s="86"/>
      <c r="JJ93" s="86"/>
      <c r="JK93" s="86"/>
      <c r="JL93" s="86"/>
      <c r="JM93" s="86"/>
      <c r="JN93" s="86"/>
      <c r="JO93" s="86"/>
      <c r="JP93" s="86"/>
      <c r="JQ93" s="86"/>
      <c r="JR93" s="86"/>
      <c r="JS93" s="86"/>
      <c r="JT93" s="86"/>
      <c r="JU93" s="86"/>
      <c r="JV93" s="86"/>
      <c r="JW93" s="86"/>
      <c r="JX93" s="86"/>
      <c r="JY93" s="86"/>
      <c r="JZ93" s="86"/>
      <c r="KA93" s="86"/>
      <c r="KB93" s="86"/>
      <c r="KC93" s="86"/>
      <c r="KD93" s="86"/>
      <c r="KE93" s="86"/>
      <c r="KF93" s="106"/>
    </row>
    <row r="94" spans="10:292" ht="15.75" hidden="1" customHeight="1" x14ac:dyDescent="0.45">
      <c r="J94" s="2"/>
      <c r="K94" s="97"/>
      <c r="L94" s="2"/>
      <c r="M94" s="2"/>
      <c r="N94" s="2"/>
      <c r="DA94" s="95"/>
      <c r="DB94" s="96"/>
      <c r="DC94" s="96"/>
      <c r="DD94" s="96"/>
      <c r="DE94" s="96"/>
      <c r="DF94" s="96"/>
      <c r="DG94" s="96"/>
      <c r="DQ94" s="96"/>
      <c r="DR94" s="96"/>
      <c r="DS94" s="96"/>
      <c r="DT94" s="96"/>
      <c r="DU94" s="96"/>
      <c r="DV94" s="96"/>
      <c r="DW94" s="96"/>
      <c r="DX94" s="96"/>
      <c r="DY94" s="96"/>
      <c r="DZ94" s="96"/>
      <c r="EA94" s="96"/>
      <c r="EB94" s="96"/>
      <c r="EX94" s="96"/>
      <c r="EY94" s="96"/>
      <c r="EZ94" s="96"/>
      <c r="FA94" s="96"/>
      <c r="FB94" s="96"/>
      <c r="FC94" s="96"/>
      <c r="FD94" s="96"/>
      <c r="FE94" s="96"/>
      <c r="FF94" s="96"/>
      <c r="FG94" s="96"/>
      <c r="FH94" s="96"/>
      <c r="GA94" s="96"/>
      <c r="GB94" s="96"/>
      <c r="GC94" s="96"/>
      <c r="GD94" s="96"/>
      <c r="GE94" s="96"/>
      <c r="GF94" s="96"/>
      <c r="GG94" s="96"/>
      <c r="GH94" s="96"/>
      <c r="GI94" s="96"/>
      <c r="GJ94" s="96"/>
      <c r="GK94" s="96"/>
      <c r="GL94" s="96"/>
      <c r="GM94" s="96"/>
      <c r="GN94" s="96"/>
      <c r="GO94" s="96"/>
      <c r="GP94" s="96"/>
      <c r="GQ94" s="96"/>
      <c r="IA94" s="105"/>
      <c r="IB94" s="86"/>
      <c r="IC94" s="86"/>
      <c r="ID94" s="86"/>
      <c r="IE94" s="86"/>
      <c r="IF94" s="86"/>
      <c r="IG94" s="86"/>
      <c r="IH94" s="86"/>
      <c r="II94" s="86"/>
      <c r="IJ94" s="86"/>
      <c r="IK94" s="86"/>
      <c r="IL94" s="86"/>
      <c r="IM94" s="86"/>
      <c r="IN94" s="86"/>
      <c r="IO94" s="86"/>
      <c r="IP94" s="86"/>
      <c r="IQ94" s="86"/>
      <c r="IR94" s="86"/>
      <c r="IS94" s="86"/>
      <c r="IT94" s="86"/>
      <c r="IU94" s="86"/>
      <c r="IV94" s="106"/>
      <c r="IY94" s="105"/>
      <c r="IZ94" s="86"/>
      <c r="JA94" s="86"/>
      <c r="JB94" s="86"/>
      <c r="JC94" s="86"/>
      <c r="JD94" s="86"/>
      <c r="JE94" s="86"/>
      <c r="JF94" s="86"/>
      <c r="JG94" s="86"/>
      <c r="JH94" s="86"/>
      <c r="JI94" s="86"/>
      <c r="JJ94" s="86"/>
      <c r="JK94" s="86"/>
      <c r="JL94" s="86"/>
      <c r="JM94" s="86"/>
      <c r="JN94" s="86"/>
      <c r="JO94" s="86"/>
      <c r="JP94" s="86"/>
      <c r="JQ94" s="86"/>
      <c r="JR94" s="86"/>
      <c r="JS94" s="86"/>
      <c r="JT94" s="86"/>
      <c r="JU94" s="86"/>
      <c r="JV94" s="86"/>
      <c r="JW94" s="86"/>
      <c r="JX94" s="86"/>
      <c r="JY94" s="86"/>
      <c r="JZ94" s="86"/>
      <c r="KA94" s="86"/>
      <c r="KB94" s="86"/>
      <c r="KC94" s="86"/>
      <c r="KD94" s="86"/>
      <c r="KE94" s="86"/>
      <c r="KF94" s="106"/>
    </row>
    <row r="95" spans="10:292" ht="15.75" hidden="1" customHeight="1" x14ac:dyDescent="0.45">
      <c r="J95" s="2"/>
      <c r="K95" s="11"/>
      <c r="L95" s="2"/>
      <c r="M95" s="2"/>
      <c r="N95" s="2"/>
      <c r="DA95" s="95"/>
      <c r="DB95" s="96"/>
      <c r="DC95" s="96"/>
      <c r="DD95" s="96"/>
      <c r="DE95" s="96"/>
      <c r="DF95" s="96"/>
      <c r="DG95" s="96"/>
      <c r="DQ95" s="96"/>
      <c r="DR95" s="96"/>
      <c r="DS95" s="96"/>
      <c r="DT95" s="96"/>
      <c r="DU95" s="96"/>
      <c r="DV95" s="96"/>
      <c r="DW95" s="96"/>
      <c r="DX95" s="96"/>
      <c r="DY95" s="96"/>
      <c r="DZ95" s="96"/>
      <c r="EA95" s="96"/>
      <c r="EB95" s="96"/>
      <c r="EX95" s="96"/>
      <c r="EY95" s="96"/>
      <c r="EZ95" s="96"/>
      <c r="FA95" s="96"/>
      <c r="FB95" s="96"/>
      <c r="FC95" s="96"/>
      <c r="FD95" s="96"/>
      <c r="FE95" s="96"/>
      <c r="FF95" s="96"/>
      <c r="FG95" s="96"/>
      <c r="FH95" s="96"/>
      <c r="GA95" s="96"/>
      <c r="GB95" s="96"/>
      <c r="GC95" s="96"/>
      <c r="GD95" s="96"/>
      <c r="GE95" s="96"/>
      <c r="GF95" s="96"/>
      <c r="GG95" s="96"/>
      <c r="GH95" s="96"/>
      <c r="GI95" s="96"/>
      <c r="GJ95" s="96"/>
      <c r="GK95" s="96"/>
      <c r="GL95" s="96"/>
      <c r="GM95" s="96"/>
      <c r="GN95" s="96"/>
      <c r="GO95" s="96"/>
      <c r="GP95" s="96"/>
      <c r="GQ95" s="96"/>
      <c r="IA95" s="105"/>
      <c r="IB95" s="86"/>
      <c r="IC95" s="86"/>
      <c r="ID95" s="86"/>
      <c r="IE95" s="86"/>
      <c r="IF95" s="86"/>
      <c r="IG95" s="86"/>
      <c r="IH95" s="86"/>
      <c r="II95" s="86"/>
      <c r="IJ95" s="86"/>
      <c r="IK95" s="86"/>
      <c r="IL95" s="86"/>
      <c r="IM95" s="86"/>
      <c r="IN95" s="86"/>
      <c r="IO95" s="86"/>
      <c r="IP95" s="86"/>
      <c r="IQ95" s="86"/>
      <c r="IR95" s="86"/>
      <c r="IS95" s="86"/>
      <c r="IT95" s="86"/>
      <c r="IU95" s="86"/>
      <c r="IV95" s="106"/>
      <c r="IY95" s="105"/>
      <c r="IZ95" s="86"/>
      <c r="JA95" s="86"/>
      <c r="JB95" s="86"/>
      <c r="JC95" s="86"/>
      <c r="JD95" s="86"/>
      <c r="JE95" s="86"/>
      <c r="JF95" s="86"/>
      <c r="JG95" s="86"/>
      <c r="JH95" s="86"/>
      <c r="JI95" s="86"/>
      <c r="JJ95" s="86"/>
      <c r="JK95" s="86"/>
      <c r="JL95" s="86"/>
      <c r="JM95" s="86"/>
      <c r="JN95" s="86"/>
      <c r="JO95" s="86"/>
      <c r="JP95" s="86"/>
      <c r="JQ95" s="86"/>
      <c r="JR95" s="86"/>
      <c r="JS95" s="86"/>
      <c r="JT95" s="86"/>
      <c r="JU95" s="86"/>
      <c r="JV95" s="86"/>
      <c r="JW95" s="86"/>
      <c r="JX95" s="86"/>
      <c r="JY95" s="86"/>
      <c r="JZ95" s="86"/>
      <c r="KA95" s="86"/>
      <c r="KB95" s="86"/>
      <c r="KC95" s="86"/>
      <c r="KD95" s="86"/>
      <c r="KE95" s="86"/>
      <c r="KF95" s="106"/>
    </row>
    <row r="96" spans="10:292" ht="15.75" hidden="1" customHeight="1" x14ac:dyDescent="0.45">
      <c r="J96" s="2"/>
      <c r="K96" s="11"/>
      <c r="L96" s="2"/>
      <c r="M96" s="2"/>
      <c r="N96" s="2"/>
      <c r="DA96" s="95"/>
      <c r="DB96" s="96"/>
      <c r="DC96" s="96"/>
      <c r="DD96" s="96"/>
      <c r="DE96" s="96"/>
      <c r="DF96" s="96"/>
      <c r="DG96" s="96"/>
      <c r="DQ96" s="96"/>
      <c r="DR96" s="96"/>
      <c r="DS96" s="96"/>
      <c r="DT96" s="96"/>
      <c r="DU96" s="96"/>
      <c r="DV96" s="96"/>
      <c r="DW96" s="96"/>
      <c r="DX96" s="96"/>
      <c r="DY96" s="96"/>
      <c r="DZ96" s="96"/>
      <c r="EA96" s="96"/>
      <c r="EB96" s="96"/>
      <c r="EX96" s="96"/>
      <c r="EY96" s="96"/>
      <c r="EZ96" s="96"/>
      <c r="FA96" s="96"/>
      <c r="FB96" s="96"/>
      <c r="FC96" s="96"/>
      <c r="FD96" s="96"/>
      <c r="FE96" s="96"/>
      <c r="FF96" s="96"/>
      <c r="FG96" s="96"/>
      <c r="FH96" s="96"/>
      <c r="GA96" s="96"/>
      <c r="GB96" s="96"/>
      <c r="GC96" s="96"/>
      <c r="GD96" s="96"/>
      <c r="GE96" s="96"/>
      <c r="GF96" s="96"/>
      <c r="GG96" s="96"/>
      <c r="GH96" s="96"/>
      <c r="GI96" s="96"/>
      <c r="GJ96" s="96"/>
      <c r="GK96" s="96"/>
      <c r="GL96" s="96"/>
      <c r="GM96" s="96"/>
      <c r="GN96" s="96"/>
      <c r="GO96" s="96"/>
      <c r="GP96" s="96"/>
      <c r="GQ96" s="96"/>
      <c r="IA96" s="105"/>
      <c r="IB96" s="86"/>
      <c r="IC96" s="86"/>
      <c r="ID96" s="86"/>
      <c r="IE96" s="86"/>
      <c r="IF96" s="86"/>
      <c r="IG96" s="86"/>
      <c r="IH96" s="86"/>
      <c r="II96" s="86"/>
      <c r="IJ96" s="86"/>
      <c r="IK96" s="86"/>
      <c r="IL96" s="86"/>
      <c r="IM96" s="86"/>
      <c r="IN96" s="86"/>
      <c r="IO96" s="86"/>
      <c r="IP96" s="86"/>
      <c r="IQ96" s="86"/>
      <c r="IR96" s="86"/>
      <c r="IS96" s="86"/>
      <c r="IT96" s="86"/>
      <c r="IU96" s="86"/>
      <c r="IV96" s="106"/>
      <c r="IY96" s="105"/>
      <c r="IZ96" s="86"/>
      <c r="JA96" s="86"/>
      <c r="JB96" s="86"/>
      <c r="JC96" s="86"/>
      <c r="JD96" s="86"/>
      <c r="JE96" s="86"/>
      <c r="JF96" s="86"/>
      <c r="JG96" s="86"/>
      <c r="JH96" s="86"/>
      <c r="JI96" s="86"/>
      <c r="JJ96" s="86"/>
      <c r="JK96" s="86"/>
      <c r="JL96" s="86"/>
      <c r="JM96" s="86"/>
      <c r="JN96" s="86"/>
      <c r="JO96" s="86"/>
      <c r="JP96" s="86"/>
      <c r="JQ96" s="86"/>
      <c r="JR96" s="86"/>
      <c r="JS96" s="86"/>
      <c r="JT96" s="86"/>
      <c r="JU96" s="86"/>
      <c r="JV96" s="86"/>
      <c r="JW96" s="86"/>
      <c r="JX96" s="86"/>
      <c r="JY96" s="86"/>
      <c r="JZ96" s="86"/>
      <c r="KA96" s="86"/>
      <c r="KB96" s="86"/>
      <c r="KC96" s="86"/>
      <c r="KD96" s="86"/>
      <c r="KE96" s="86"/>
      <c r="KF96" s="106"/>
    </row>
    <row r="97" spans="10:292" ht="15.75" hidden="1" customHeight="1" x14ac:dyDescent="0.45">
      <c r="J97" s="2"/>
      <c r="K97" s="97"/>
      <c r="L97" s="2"/>
      <c r="M97" s="2"/>
      <c r="N97" s="2"/>
      <c r="DA97" s="95"/>
      <c r="DB97" s="96"/>
      <c r="DC97" s="96"/>
      <c r="DD97" s="96"/>
      <c r="DE97" s="96"/>
      <c r="DF97" s="96"/>
      <c r="DG97" s="96"/>
      <c r="DQ97" s="96"/>
      <c r="DR97" s="96"/>
      <c r="DS97" s="96"/>
      <c r="DT97" s="96"/>
      <c r="DU97" s="96"/>
      <c r="DV97" s="96"/>
      <c r="DW97" s="96"/>
      <c r="DX97" s="96"/>
      <c r="DY97" s="96"/>
      <c r="DZ97" s="96"/>
      <c r="EA97" s="96"/>
      <c r="EB97" s="96"/>
      <c r="EX97" s="96"/>
      <c r="EY97" s="96"/>
      <c r="EZ97" s="96"/>
      <c r="FA97" s="96"/>
      <c r="FB97" s="96"/>
      <c r="FC97" s="96"/>
      <c r="FD97" s="96"/>
      <c r="FE97" s="96"/>
      <c r="FF97" s="96"/>
      <c r="FG97" s="96"/>
      <c r="FH97" s="96"/>
      <c r="GA97" s="96"/>
      <c r="GB97" s="96"/>
      <c r="GC97" s="96"/>
      <c r="GD97" s="96"/>
      <c r="GE97" s="96"/>
      <c r="GF97" s="96"/>
      <c r="GG97" s="96"/>
      <c r="GH97" s="96"/>
      <c r="GI97" s="96"/>
      <c r="GJ97" s="96"/>
      <c r="GK97" s="96"/>
      <c r="GL97" s="96"/>
      <c r="GM97" s="96"/>
      <c r="GN97" s="96"/>
      <c r="GO97" s="96"/>
      <c r="GP97" s="96"/>
      <c r="GQ97" s="96"/>
      <c r="IA97" s="105"/>
      <c r="IB97" s="86"/>
      <c r="IC97" s="86"/>
      <c r="ID97" s="86"/>
      <c r="IE97" s="86"/>
      <c r="IF97" s="86"/>
      <c r="IG97" s="86"/>
      <c r="IH97" s="86"/>
      <c r="II97" s="86"/>
      <c r="IJ97" s="86"/>
      <c r="IK97" s="86"/>
      <c r="IL97" s="86"/>
      <c r="IM97" s="86"/>
      <c r="IN97" s="86"/>
      <c r="IO97" s="86"/>
      <c r="IP97" s="86"/>
      <c r="IQ97" s="86"/>
      <c r="IR97" s="86"/>
      <c r="IS97" s="86"/>
      <c r="IT97" s="86"/>
      <c r="IU97" s="86"/>
      <c r="IV97" s="106"/>
      <c r="IY97" s="105"/>
      <c r="IZ97" s="86"/>
      <c r="JA97" s="86"/>
      <c r="JB97" s="86"/>
      <c r="JC97" s="86"/>
      <c r="JD97" s="86"/>
      <c r="JE97" s="86"/>
      <c r="JF97" s="86"/>
      <c r="JG97" s="86"/>
      <c r="JH97" s="86"/>
      <c r="JI97" s="86"/>
      <c r="JJ97" s="86"/>
      <c r="JK97" s="86"/>
      <c r="JL97" s="86"/>
      <c r="JM97" s="86"/>
      <c r="JN97" s="86"/>
      <c r="JO97" s="86"/>
      <c r="JP97" s="86"/>
      <c r="JQ97" s="86"/>
      <c r="JR97" s="86"/>
      <c r="JS97" s="86"/>
      <c r="JT97" s="86"/>
      <c r="JU97" s="86"/>
      <c r="JV97" s="86"/>
      <c r="JW97" s="86"/>
      <c r="JX97" s="86"/>
      <c r="JY97" s="86"/>
      <c r="JZ97" s="86"/>
      <c r="KA97" s="86"/>
      <c r="KB97" s="86"/>
      <c r="KC97" s="86"/>
      <c r="KD97" s="86"/>
      <c r="KE97" s="86"/>
      <c r="KF97" s="106"/>
    </row>
    <row r="98" spans="10:292" ht="15.75" hidden="1" customHeight="1" x14ac:dyDescent="0.45">
      <c r="J98" s="2"/>
      <c r="K98" s="11"/>
      <c r="L98" s="2"/>
      <c r="M98" s="2"/>
      <c r="N98" s="2"/>
      <c r="DA98" s="95"/>
      <c r="DB98" s="96"/>
      <c r="DC98" s="96"/>
      <c r="DD98" s="96"/>
      <c r="DE98" s="96"/>
      <c r="DF98" s="96"/>
      <c r="DG98" s="96"/>
      <c r="DQ98" s="96"/>
      <c r="DR98" s="96"/>
      <c r="DS98" s="96"/>
      <c r="DT98" s="96"/>
      <c r="DU98" s="96"/>
      <c r="DV98" s="96"/>
      <c r="DW98" s="96"/>
      <c r="DX98" s="96"/>
      <c r="DY98" s="96"/>
      <c r="DZ98" s="96"/>
      <c r="EA98" s="96"/>
      <c r="EB98" s="96"/>
      <c r="EX98" s="96"/>
      <c r="EY98" s="96"/>
      <c r="EZ98" s="96"/>
      <c r="FA98" s="96"/>
      <c r="FB98" s="96"/>
      <c r="FC98" s="96"/>
      <c r="FD98" s="96"/>
      <c r="FE98" s="96"/>
      <c r="FF98" s="96"/>
      <c r="FG98" s="96"/>
      <c r="FH98" s="96"/>
      <c r="GA98" s="96"/>
      <c r="GB98" s="96"/>
      <c r="GC98" s="96"/>
      <c r="GD98" s="96"/>
      <c r="GE98" s="96"/>
      <c r="GF98" s="96"/>
      <c r="GG98" s="96"/>
      <c r="GH98" s="96"/>
      <c r="GI98" s="96"/>
      <c r="GJ98" s="96"/>
      <c r="GK98" s="96"/>
      <c r="GL98" s="96"/>
      <c r="GM98" s="96"/>
      <c r="GN98" s="96"/>
      <c r="GO98" s="96"/>
      <c r="GP98" s="96"/>
      <c r="GQ98" s="96"/>
      <c r="IA98" s="105"/>
      <c r="IB98" s="86"/>
      <c r="IC98" s="86"/>
      <c r="ID98" s="86"/>
      <c r="IE98" s="86"/>
      <c r="IF98" s="86"/>
      <c r="IG98" s="86"/>
      <c r="IH98" s="86"/>
      <c r="II98" s="86"/>
      <c r="IJ98" s="86"/>
      <c r="IK98" s="86"/>
      <c r="IL98" s="86"/>
      <c r="IM98" s="86"/>
      <c r="IN98" s="86"/>
      <c r="IO98" s="86"/>
      <c r="IP98" s="86"/>
      <c r="IQ98" s="86"/>
      <c r="IR98" s="86"/>
      <c r="IS98" s="86"/>
      <c r="IT98" s="86"/>
      <c r="IU98" s="86"/>
      <c r="IV98" s="106"/>
      <c r="IY98" s="105"/>
      <c r="IZ98" s="86"/>
      <c r="JA98" s="86"/>
      <c r="JB98" s="86"/>
      <c r="JC98" s="86"/>
      <c r="JD98" s="86"/>
      <c r="JE98" s="86"/>
      <c r="JF98" s="86"/>
      <c r="JG98" s="86"/>
      <c r="JH98" s="86"/>
      <c r="JI98" s="86"/>
      <c r="JJ98" s="86"/>
      <c r="JK98" s="86"/>
      <c r="JL98" s="86"/>
      <c r="JM98" s="86"/>
      <c r="JN98" s="86"/>
      <c r="JO98" s="86"/>
      <c r="JP98" s="86"/>
      <c r="JQ98" s="86"/>
      <c r="JR98" s="86"/>
      <c r="JS98" s="86"/>
      <c r="JT98" s="86"/>
      <c r="JU98" s="86"/>
      <c r="JV98" s="86"/>
      <c r="JW98" s="86"/>
      <c r="JX98" s="86"/>
      <c r="JY98" s="86"/>
      <c r="JZ98" s="86"/>
      <c r="KA98" s="86"/>
      <c r="KB98" s="86"/>
      <c r="KC98" s="86"/>
      <c r="KD98" s="86"/>
      <c r="KE98" s="86"/>
      <c r="KF98" s="106"/>
    </row>
    <row r="99" spans="10:292" ht="15.75" hidden="1" customHeight="1" x14ac:dyDescent="0.45">
      <c r="J99" s="2"/>
      <c r="K99" s="97"/>
      <c r="L99" s="2"/>
      <c r="M99" s="2"/>
      <c r="N99" s="2"/>
      <c r="DA99" s="95"/>
      <c r="DB99" s="96"/>
      <c r="DC99" s="96"/>
      <c r="DD99" s="96"/>
      <c r="DE99" s="96"/>
      <c r="DF99" s="96"/>
      <c r="DG99" s="96"/>
      <c r="DQ99" s="96"/>
      <c r="DR99" s="96"/>
      <c r="DS99" s="96"/>
      <c r="DT99" s="96"/>
      <c r="DU99" s="96"/>
      <c r="DV99" s="96"/>
      <c r="DW99" s="96"/>
      <c r="DX99" s="96"/>
      <c r="DY99" s="96"/>
      <c r="DZ99" s="96"/>
      <c r="EA99" s="96"/>
      <c r="EB99" s="96"/>
      <c r="EX99" s="96"/>
      <c r="EY99" s="96"/>
      <c r="EZ99" s="96"/>
      <c r="FA99" s="96"/>
      <c r="FB99" s="96"/>
      <c r="FC99" s="96"/>
      <c r="FD99" s="96"/>
      <c r="FE99" s="96"/>
      <c r="FF99" s="96"/>
      <c r="FG99" s="96"/>
      <c r="FH99" s="96"/>
      <c r="GA99" s="96"/>
      <c r="GB99" s="96"/>
      <c r="GC99" s="96"/>
      <c r="GD99" s="96"/>
      <c r="GE99" s="96"/>
      <c r="GF99" s="96"/>
      <c r="GG99" s="96"/>
      <c r="GH99" s="96"/>
      <c r="GI99" s="96"/>
      <c r="GJ99" s="96"/>
      <c r="GK99" s="96"/>
      <c r="GL99" s="96"/>
      <c r="GM99" s="96"/>
      <c r="GN99" s="96"/>
      <c r="GO99" s="96"/>
      <c r="GP99" s="96"/>
      <c r="GQ99" s="96"/>
      <c r="IA99" s="105"/>
      <c r="IB99" s="86"/>
      <c r="IC99" s="86"/>
      <c r="ID99" s="86"/>
      <c r="IE99" s="86"/>
      <c r="IF99" s="86"/>
      <c r="IG99" s="86"/>
      <c r="IH99" s="86"/>
      <c r="II99" s="86"/>
      <c r="IJ99" s="86"/>
      <c r="IK99" s="86"/>
      <c r="IL99" s="86"/>
      <c r="IM99" s="86"/>
      <c r="IN99" s="86"/>
      <c r="IO99" s="86"/>
      <c r="IP99" s="86"/>
      <c r="IQ99" s="86"/>
      <c r="IR99" s="86"/>
      <c r="IS99" s="86"/>
      <c r="IT99" s="86"/>
      <c r="IU99" s="86"/>
      <c r="IV99" s="106"/>
      <c r="IY99" s="105"/>
      <c r="IZ99" s="86"/>
      <c r="JA99" s="86"/>
      <c r="JB99" s="86"/>
      <c r="JC99" s="86"/>
      <c r="JD99" s="86"/>
      <c r="JE99" s="86"/>
      <c r="JF99" s="86"/>
      <c r="JG99" s="86"/>
      <c r="JH99" s="86"/>
      <c r="JI99" s="86"/>
      <c r="JJ99" s="86"/>
      <c r="JK99" s="86"/>
      <c r="JL99" s="86"/>
      <c r="JM99" s="86"/>
      <c r="JN99" s="86"/>
      <c r="JO99" s="86"/>
      <c r="JP99" s="86"/>
      <c r="JQ99" s="86"/>
      <c r="JR99" s="86"/>
      <c r="JS99" s="86"/>
      <c r="JT99" s="86"/>
      <c r="JU99" s="86"/>
      <c r="JV99" s="86"/>
      <c r="JW99" s="86"/>
      <c r="JX99" s="86"/>
      <c r="JY99" s="86"/>
      <c r="JZ99" s="86"/>
      <c r="KA99" s="86"/>
      <c r="KB99" s="86"/>
      <c r="KC99" s="86"/>
      <c r="KD99" s="86"/>
      <c r="KE99" s="86"/>
      <c r="KF99" s="106"/>
    </row>
    <row r="100" spans="10:292" ht="15.75" hidden="1" customHeight="1" x14ac:dyDescent="0.45">
      <c r="J100" s="2"/>
      <c r="K100" s="97"/>
      <c r="L100" s="2"/>
      <c r="M100" s="2"/>
      <c r="N100" s="2"/>
      <c r="DA100" s="95"/>
      <c r="DB100" s="96"/>
      <c r="DC100" s="96"/>
      <c r="DD100" s="96"/>
      <c r="DE100" s="96"/>
      <c r="DF100" s="96"/>
      <c r="DG100" s="96"/>
      <c r="DQ100" s="96"/>
      <c r="DR100" s="96"/>
      <c r="DS100" s="96"/>
      <c r="DT100" s="96"/>
      <c r="DU100" s="96"/>
      <c r="DV100" s="96"/>
      <c r="DW100" s="96"/>
      <c r="DX100" s="96"/>
      <c r="DY100" s="96"/>
      <c r="DZ100" s="96"/>
      <c r="EA100" s="96"/>
      <c r="EB100" s="96"/>
      <c r="EX100" s="96"/>
      <c r="EY100" s="96"/>
      <c r="EZ100" s="96"/>
      <c r="FA100" s="96"/>
      <c r="FB100" s="96"/>
      <c r="FC100" s="96"/>
      <c r="FD100" s="96"/>
      <c r="FE100" s="96"/>
      <c r="FF100" s="96"/>
      <c r="FG100" s="96"/>
      <c r="FH100" s="96"/>
      <c r="GA100" s="96"/>
      <c r="GB100" s="96"/>
      <c r="GC100" s="96"/>
      <c r="GD100" s="96"/>
      <c r="GE100" s="96"/>
      <c r="GF100" s="96"/>
      <c r="GG100" s="96"/>
      <c r="GH100" s="96"/>
      <c r="GI100" s="96"/>
      <c r="GJ100" s="96"/>
      <c r="GK100" s="96"/>
      <c r="GL100" s="96"/>
      <c r="GM100" s="96"/>
      <c r="GN100" s="96"/>
      <c r="GO100" s="96"/>
      <c r="GP100" s="96"/>
      <c r="GQ100" s="96"/>
      <c r="IA100" s="105"/>
      <c r="IB100" s="86"/>
      <c r="IC100" s="86"/>
      <c r="ID100" s="86"/>
      <c r="IE100" s="86"/>
      <c r="IF100" s="86"/>
      <c r="IG100" s="86"/>
      <c r="IH100" s="86"/>
      <c r="II100" s="86"/>
      <c r="IJ100" s="86"/>
      <c r="IK100" s="86"/>
      <c r="IL100" s="86"/>
      <c r="IM100" s="86"/>
      <c r="IN100" s="86"/>
      <c r="IO100" s="86"/>
      <c r="IP100" s="86"/>
      <c r="IQ100" s="86"/>
      <c r="IR100" s="86"/>
      <c r="IS100" s="86"/>
      <c r="IT100" s="86"/>
      <c r="IU100" s="86"/>
      <c r="IV100" s="106"/>
      <c r="IY100" s="105"/>
      <c r="IZ100" s="86"/>
      <c r="JA100" s="86"/>
      <c r="JB100" s="86"/>
      <c r="JC100" s="86"/>
      <c r="JD100" s="86"/>
      <c r="JE100" s="86"/>
      <c r="JF100" s="86"/>
      <c r="JG100" s="86"/>
      <c r="JH100" s="86"/>
      <c r="JI100" s="86"/>
      <c r="JJ100" s="86"/>
      <c r="JK100" s="86"/>
      <c r="JL100" s="86"/>
      <c r="JM100" s="86"/>
      <c r="JN100" s="86"/>
      <c r="JO100" s="86"/>
      <c r="JP100" s="86"/>
      <c r="JQ100" s="86"/>
      <c r="JR100" s="86"/>
      <c r="JS100" s="86"/>
      <c r="JT100" s="86"/>
      <c r="JU100" s="86"/>
      <c r="JV100" s="86"/>
      <c r="JW100" s="86"/>
      <c r="JX100" s="86"/>
      <c r="JY100" s="86"/>
      <c r="JZ100" s="86"/>
      <c r="KA100" s="86"/>
      <c r="KB100" s="86"/>
      <c r="KC100" s="86"/>
      <c r="KD100" s="86"/>
      <c r="KE100" s="86"/>
      <c r="KF100" s="106"/>
    </row>
    <row r="101" spans="10:292" ht="15.75" hidden="1" customHeight="1" x14ac:dyDescent="0.45">
      <c r="K101" s="97"/>
      <c r="DA101" s="95"/>
      <c r="DB101" s="96"/>
      <c r="DC101" s="96"/>
      <c r="DD101" s="96"/>
      <c r="DE101" s="96"/>
      <c r="DF101" s="96"/>
      <c r="DG101" s="96"/>
      <c r="DQ101" s="96"/>
      <c r="DR101" s="96"/>
      <c r="DS101" s="96"/>
      <c r="DT101" s="96"/>
      <c r="DU101" s="96"/>
      <c r="DV101" s="96"/>
      <c r="DW101" s="96"/>
      <c r="DX101" s="96"/>
      <c r="DY101" s="96"/>
      <c r="DZ101" s="96"/>
      <c r="EA101" s="96"/>
      <c r="EB101" s="96"/>
      <c r="EX101" s="96"/>
      <c r="EY101" s="96"/>
      <c r="EZ101" s="96"/>
      <c r="FA101" s="96"/>
      <c r="FB101" s="96"/>
      <c r="FC101" s="96"/>
      <c r="FD101" s="96"/>
      <c r="FE101" s="96"/>
      <c r="FF101" s="96"/>
      <c r="FG101" s="96"/>
      <c r="FH101" s="96"/>
      <c r="GA101" s="96"/>
      <c r="GB101" s="96"/>
      <c r="GC101" s="96"/>
      <c r="GD101" s="96"/>
      <c r="GE101" s="96"/>
      <c r="GF101" s="96"/>
      <c r="GG101" s="96"/>
      <c r="GH101" s="96"/>
      <c r="GI101" s="96"/>
      <c r="GJ101" s="96"/>
      <c r="GK101" s="96"/>
      <c r="GL101" s="96"/>
      <c r="GM101" s="96"/>
      <c r="GN101" s="96"/>
      <c r="GO101" s="96"/>
      <c r="GP101" s="96"/>
      <c r="GQ101" s="96"/>
      <c r="IA101" s="105"/>
      <c r="IB101" s="86"/>
      <c r="IC101" s="86"/>
      <c r="ID101" s="86"/>
      <c r="IE101" s="86"/>
      <c r="IF101" s="86"/>
      <c r="IG101" s="86"/>
      <c r="IH101" s="86"/>
      <c r="II101" s="86"/>
      <c r="IJ101" s="86"/>
      <c r="IK101" s="86"/>
      <c r="IL101" s="86"/>
      <c r="IM101" s="86"/>
      <c r="IN101" s="86"/>
      <c r="IO101" s="86"/>
      <c r="IP101" s="86"/>
      <c r="IQ101" s="86"/>
      <c r="IR101" s="86"/>
      <c r="IS101" s="86"/>
      <c r="IT101" s="86"/>
      <c r="IU101" s="86"/>
      <c r="IV101" s="106"/>
      <c r="IY101" s="105"/>
      <c r="IZ101" s="86"/>
      <c r="JA101" s="86"/>
      <c r="JB101" s="86"/>
      <c r="JC101" s="86"/>
      <c r="JD101" s="86"/>
      <c r="JE101" s="86"/>
      <c r="JF101" s="86"/>
      <c r="JG101" s="86"/>
      <c r="JH101" s="86"/>
      <c r="JI101" s="86"/>
      <c r="JJ101" s="86"/>
      <c r="JK101" s="86"/>
      <c r="JL101" s="86"/>
      <c r="JM101" s="86"/>
      <c r="JN101" s="86"/>
      <c r="JO101" s="86"/>
      <c r="JP101" s="86"/>
      <c r="JQ101" s="86"/>
      <c r="JR101" s="86"/>
      <c r="JS101" s="86"/>
      <c r="JT101" s="86"/>
      <c r="JU101" s="86"/>
      <c r="JV101" s="86"/>
      <c r="JW101" s="86"/>
      <c r="JX101" s="86"/>
      <c r="JY101" s="86"/>
      <c r="JZ101" s="86"/>
      <c r="KA101" s="86"/>
      <c r="KB101" s="86"/>
      <c r="KC101" s="86"/>
      <c r="KD101" s="86"/>
      <c r="KE101" s="86"/>
      <c r="KF101" s="106"/>
    </row>
    <row r="102" spans="10:292" ht="15.75" hidden="1" customHeight="1" x14ac:dyDescent="0.45">
      <c r="K102" s="11"/>
      <c r="DA102" s="95"/>
      <c r="DB102" s="96"/>
      <c r="DC102" s="96"/>
      <c r="DD102" s="96"/>
      <c r="DE102" s="96"/>
      <c r="DF102" s="96"/>
      <c r="DG102" s="96"/>
      <c r="DQ102" s="96"/>
      <c r="DR102" s="96"/>
      <c r="DS102" s="96"/>
      <c r="DT102" s="96"/>
      <c r="DU102" s="96"/>
      <c r="DV102" s="96"/>
      <c r="DW102" s="96"/>
      <c r="DX102" s="96"/>
      <c r="DY102" s="96"/>
      <c r="DZ102" s="96"/>
      <c r="EA102" s="96"/>
      <c r="EB102" s="96"/>
      <c r="EX102" s="96"/>
      <c r="EY102" s="96"/>
      <c r="EZ102" s="96"/>
      <c r="FA102" s="96"/>
      <c r="FB102" s="96"/>
      <c r="FC102" s="96"/>
      <c r="FD102" s="96"/>
      <c r="FE102" s="96"/>
      <c r="FF102" s="96"/>
      <c r="FG102" s="96"/>
      <c r="FH102" s="96"/>
      <c r="GA102" s="96"/>
      <c r="GB102" s="96"/>
      <c r="GC102" s="96"/>
      <c r="GD102" s="96"/>
      <c r="GE102" s="96"/>
      <c r="GF102" s="96"/>
      <c r="GG102" s="96"/>
      <c r="GH102" s="96"/>
      <c r="GI102" s="96"/>
      <c r="GJ102" s="96"/>
      <c r="GK102" s="96"/>
      <c r="GL102" s="96"/>
      <c r="GM102" s="96"/>
      <c r="GN102" s="96"/>
      <c r="GO102" s="96"/>
      <c r="GP102" s="96"/>
      <c r="GQ102" s="96"/>
      <c r="IA102" s="105"/>
      <c r="IB102" s="86"/>
      <c r="IC102" s="86"/>
      <c r="ID102" s="86"/>
      <c r="IE102" s="86"/>
      <c r="IF102" s="86"/>
      <c r="IG102" s="86"/>
      <c r="IH102" s="86"/>
      <c r="II102" s="86"/>
      <c r="IJ102" s="86"/>
      <c r="IK102" s="86"/>
      <c r="IL102" s="86"/>
      <c r="IM102" s="86"/>
      <c r="IN102" s="86"/>
      <c r="IO102" s="86"/>
      <c r="IP102" s="86"/>
      <c r="IQ102" s="86"/>
      <c r="IR102" s="86"/>
      <c r="IS102" s="86"/>
      <c r="IT102" s="86"/>
      <c r="IU102" s="86"/>
      <c r="IV102" s="106"/>
      <c r="IY102" s="105"/>
      <c r="IZ102" s="86"/>
      <c r="JA102" s="86"/>
      <c r="JB102" s="86"/>
      <c r="JC102" s="86"/>
      <c r="JD102" s="86"/>
      <c r="JE102" s="86"/>
      <c r="JF102" s="86"/>
      <c r="JG102" s="86"/>
      <c r="JH102" s="86"/>
      <c r="JI102" s="86"/>
      <c r="JJ102" s="86"/>
      <c r="JK102" s="86"/>
      <c r="JL102" s="86"/>
      <c r="JM102" s="86"/>
      <c r="JN102" s="86"/>
      <c r="JO102" s="86"/>
      <c r="JP102" s="86"/>
      <c r="JQ102" s="86"/>
      <c r="JR102" s="86"/>
      <c r="JS102" s="86"/>
      <c r="JT102" s="86"/>
      <c r="JU102" s="86"/>
      <c r="JV102" s="86"/>
      <c r="JW102" s="86"/>
      <c r="JX102" s="86"/>
      <c r="JY102" s="86"/>
      <c r="JZ102" s="86"/>
      <c r="KA102" s="86"/>
      <c r="KB102" s="86"/>
      <c r="KC102" s="86"/>
      <c r="KD102" s="86"/>
      <c r="KE102" s="86"/>
      <c r="KF102" s="106"/>
    </row>
    <row r="103" spans="10:292" ht="15.75" hidden="1" customHeight="1" x14ac:dyDescent="0.45">
      <c r="DA103" s="95"/>
      <c r="DB103" s="96"/>
      <c r="DC103" s="96"/>
      <c r="DD103" s="96"/>
      <c r="DE103" s="96"/>
      <c r="DF103" s="96"/>
      <c r="DG103" s="96"/>
      <c r="DQ103" s="96"/>
      <c r="DR103" s="96"/>
      <c r="DS103" s="96"/>
      <c r="DT103" s="96"/>
      <c r="DU103" s="96"/>
      <c r="DV103" s="96"/>
      <c r="DW103" s="96"/>
      <c r="DX103" s="96"/>
      <c r="DY103" s="96"/>
      <c r="DZ103" s="96"/>
      <c r="EA103" s="96"/>
      <c r="EB103" s="96"/>
      <c r="EX103" s="96"/>
      <c r="EY103" s="96"/>
      <c r="EZ103" s="96"/>
      <c r="FA103" s="96"/>
      <c r="FB103" s="96"/>
      <c r="FC103" s="96"/>
      <c r="FD103" s="96"/>
      <c r="FE103" s="96"/>
      <c r="FF103" s="96"/>
      <c r="FG103" s="96"/>
      <c r="FH103" s="96"/>
      <c r="GA103" s="96"/>
      <c r="GB103" s="96"/>
      <c r="GC103" s="96"/>
      <c r="GD103" s="96"/>
      <c r="GE103" s="96"/>
      <c r="GF103" s="96"/>
      <c r="GG103" s="96"/>
      <c r="GH103" s="96"/>
      <c r="GI103" s="96"/>
      <c r="GJ103" s="96"/>
      <c r="GK103" s="96"/>
      <c r="GL103" s="96"/>
      <c r="GM103" s="96"/>
      <c r="GN103" s="96"/>
      <c r="GO103" s="96"/>
      <c r="GP103" s="96"/>
      <c r="GQ103" s="96"/>
      <c r="IA103" s="105"/>
      <c r="IB103" s="86"/>
      <c r="IC103" s="86"/>
      <c r="ID103" s="86"/>
      <c r="IE103" s="86"/>
      <c r="IF103" s="86"/>
      <c r="IG103" s="86"/>
      <c r="IH103" s="86"/>
      <c r="II103" s="86"/>
      <c r="IJ103" s="86"/>
      <c r="IK103" s="86"/>
      <c r="IL103" s="86"/>
      <c r="IM103" s="86"/>
      <c r="IN103" s="86"/>
      <c r="IO103" s="86"/>
      <c r="IP103" s="86"/>
      <c r="IQ103" s="86"/>
      <c r="IR103" s="86"/>
      <c r="IS103" s="86"/>
      <c r="IT103" s="86"/>
      <c r="IU103" s="86"/>
      <c r="IV103" s="106"/>
      <c r="IY103" s="105"/>
      <c r="IZ103" s="86"/>
      <c r="JA103" s="86"/>
      <c r="JB103" s="86"/>
      <c r="JC103" s="86"/>
      <c r="JD103" s="86"/>
      <c r="JE103" s="86"/>
      <c r="JF103" s="86"/>
      <c r="JG103" s="86"/>
      <c r="JH103" s="86"/>
      <c r="JI103" s="86"/>
      <c r="JJ103" s="86"/>
      <c r="JK103" s="86"/>
      <c r="JL103" s="86"/>
      <c r="JM103" s="86"/>
      <c r="JN103" s="86"/>
      <c r="JO103" s="86"/>
      <c r="JP103" s="86"/>
      <c r="JQ103" s="86"/>
      <c r="JR103" s="86"/>
      <c r="JS103" s="86"/>
      <c r="JT103" s="86"/>
      <c r="JU103" s="86"/>
      <c r="JV103" s="86"/>
      <c r="JW103" s="86"/>
      <c r="JX103" s="86"/>
      <c r="JY103" s="86"/>
      <c r="JZ103" s="86"/>
      <c r="KA103" s="86"/>
      <c r="KB103" s="86"/>
      <c r="KC103" s="86"/>
      <c r="KD103" s="86"/>
      <c r="KE103" s="86"/>
      <c r="KF103" s="106"/>
    </row>
    <row r="104" spans="10:292" ht="15.75" hidden="1" customHeight="1" x14ac:dyDescent="0.45">
      <c r="DA104" s="95"/>
      <c r="DB104" s="96"/>
      <c r="DC104" s="96"/>
      <c r="DD104" s="96"/>
      <c r="DE104" s="96"/>
      <c r="DF104" s="96"/>
      <c r="DG104" s="96"/>
      <c r="DQ104" s="96"/>
      <c r="DR104" s="96"/>
      <c r="DS104" s="96"/>
      <c r="DT104" s="96"/>
      <c r="DU104" s="96"/>
      <c r="DV104" s="96"/>
      <c r="DW104" s="96"/>
      <c r="DX104" s="96"/>
      <c r="DY104" s="96"/>
      <c r="DZ104" s="96"/>
      <c r="EA104" s="96"/>
      <c r="EB104" s="96"/>
      <c r="EX104" s="96"/>
      <c r="EY104" s="96"/>
      <c r="EZ104" s="96"/>
      <c r="FA104" s="96"/>
      <c r="FB104" s="96"/>
      <c r="FC104" s="96"/>
      <c r="FD104" s="96"/>
      <c r="FE104" s="96"/>
      <c r="FF104" s="96"/>
      <c r="FG104" s="96"/>
      <c r="FH104" s="96"/>
      <c r="GA104" s="96"/>
      <c r="GB104" s="96"/>
      <c r="GC104" s="96"/>
      <c r="GD104" s="96"/>
      <c r="GE104" s="96"/>
      <c r="GF104" s="96"/>
      <c r="GG104" s="96"/>
      <c r="GH104" s="96"/>
      <c r="GI104" s="96"/>
      <c r="GJ104" s="96"/>
      <c r="GK104" s="96"/>
      <c r="GL104" s="96"/>
      <c r="GM104" s="96"/>
      <c r="GN104" s="96"/>
      <c r="GO104" s="96"/>
      <c r="GP104" s="96"/>
      <c r="GQ104" s="96"/>
      <c r="IA104" s="105"/>
      <c r="IB104" s="86"/>
      <c r="IC104" s="86"/>
      <c r="ID104" s="86"/>
      <c r="IE104" s="86"/>
      <c r="IF104" s="86"/>
      <c r="IG104" s="86"/>
      <c r="IH104" s="86"/>
      <c r="II104" s="86"/>
      <c r="IJ104" s="86"/>
      <c r="IK104" s="86"/>
      <c r="IL104" s="86"/>
      <c r="IM104" s="86"/>
      <c r="IN104" s="86"/>
      <c r="IO104" s="86"/>
      <c r="IP104" s="86"/>
      <c r="IQ104" s="86"/>
      <c r="IR104" s="86"/>
      <c r="IS104" s="86"/>
      <c r="IT104" s="86"/>
      <c r="IU104" s="86"/>
      <c r="IV104" s="106"/>
      <c r="IY104" s="105"/>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106"/>
    </row>
    <row r="105" spans="10:292" ht="15.75" hidden="1" customHeight="1" x14ac:dyDescent="0.45">
      <c r="DA105" s="95"/>
      <c r="DB105" s="96"/>
      <c r="DC105" s="96"/>
      <c r="DD105" s="96"/>
      <c r="DE105" s="96"/>
      <c r="DF105" s="96"/>
      <c r="DG105" s="96"/>
      <c r="DQ105" s="96"/>
      <c r="DR105" s="96"/>
      <c r="DS105" s="96"/>
      <c r="DT105" s="96"/>
      <c r="DU105" s="96"/>
      <c r="DV105" s="96"/>
      <c r="DW105" s="96"/>
      <c r="DX105" s="96"/>
      <c r="DY105" s="96"/>
      <c r="DZ105" s="96"/>
      <c r="EA105" s="96"/>
      <c r="EB105" s="96"/>
      <c r="EX105" s="96"/>
      <c r="EY105" s="96"/>
      <c r="EZ105" s="96"/>
      <c r="FA105" s="96"/>
      <c r="FB105" s="96"/>
      <c r="FC105" s="96"/>
      <c r="FD105" s="96"/>
      <c r="FE105" s="96"/>
      <c r="FF105" s="96"/>
      <c r="FG105" s="96"/>
      <c r="FH105" s="96"/>
      <c r="GA105" s="96"/>
      <c r="GB105" s="96"/>
      <c r="GC105" s="96"/>
      <c r="GD105" s="96"/>
      <c r="GE105" s="96"/>
      <c r="GF105" s="96"/>
      <c r="GG105" s="96"/>
      <c r="GH105" s="96"/>
      <c r="GI105" s="96"/>
      <c r="GJ105" s="96"/>
      <c r="GK105" s="96"/>
      <c r="GL105" s="96"/>
      <c r="GM105" s="96"/>
      <c r="GN105" s="96"/>
      <c r="GO105" s="96"/>
      <c r="GP105" s="96"/>
      <c r="GQ105" s="96"/>
      <c r="IA105" s="105"/>
      <c r="IB105" s="86"/>
      <c r="IC105" s="86"/>
      <c r="ID105" s="86"/>
      <c r="IE105" s="86"/>
      <c r="IF105" s="86"/>
      <c r="IG105" s="86"/>
      <c r="IH105" s="86"/>
      <c r="II105" s="86"/>
      <c r="IJ105" s="86"/>
      <c r="IK105" s="86"/>
      <c r="IL105" s="86"/>
      <c r="IM105" s="86"/>
      <c r="IN105" s="86"/>
      <c r="IO105" s="86"/>
      <c r="IP105" s="86"/>
      <c r="IQ105" s="86"/>
      <c r="IR105" s="86"/>
      <c r="IS105" s="86"/>
      <c r="IT105" s="86"/>
      <c r="IU105" s="86"/>
      <c r="IV105" s="106"/>
      <c r="IY105" s="105"/>
      <c r="IZ105" s="86"/>
      <c r="JA105" s="86"/>
      <c r="JB105" s="86"/>
      <c r="JC105" s="86"/>
      <c r="JD105" s="86"/>
      <c r="JE105" s="86"/>
      <c r="JF105" s="86"/>
      <c r="JG105" s="86"/>
      <c r="JH105" s="86"/>
      <c r="JI105" s="86"/>
      <c r="JJ105" s="86"/>
      <c r="JK105" s="86"/>
      <c r="JL105" s="86"/>
      <c r="JM105" s="86"/>
      <c r="JN105" s="86"/>
      <c r="JO105" s="86"/>
      <c r="JP105" s="86"/>
      <c r="JQ105" s="86"/>
      <c r="JR105" s="86"/>
      <c r="JS105" s="86"/>
      <c r="JT105" s="86"/>
      <c r="JU105" s="86"/>
      <c r="JV105" s="86"/>
      <c r="JW105" s="86"/>
      <c r="JX105" s="86"/>
      <c r="JY105" s="86"/>
      <c r="JZ105" s="86"/>
      <c r="KA105" s="86"/>
      <c r="KB105" s="86"/>
      <c r="KC105" s="86"/>
      <c r="KD105" s="86"/>
      <c r="KE105" s="86"/>
      <c r="KF105" s="106"/>
    </row>
    <row r="106" spans="10:292" ht="15.75" hidden="1" customHeight="1" x14ac:dyDescent="0.45">
      <c r="DA106" s="95"/>
      <c r="DB106" s="96"/>
      <c r="DC106" s="96"/>
      <c r="DD106" s="96"/>
      <c r="DE106" s="96"/>
      <c r="DF106" s="96"/>
      <c r="DG106" s="96"/>
      <c r="DQ106" s="96"/>
      <c r="DR106" s="96"/>
      <c r="DS106" s="96"/>
      <c r="DT106" s="96"/>
      <c r="DU106" s="96"/>
      <c r="DV106" s="96"/>
      <c r="DW106" s="96"/>
      <c r="DX106" s="96"/>
      <c r="DY106" s="96"/>
      <c r="DZ106" s="96"/>
      <c r="EA106" s="96"/>
      <c r="EB106" s="96"/>
      <c r="EX106" s="96"/>
      <c r="EY106" s="96"/>
      <c r="EZ106" s="96"/>
      <c r="FA106" s="96"/>
      <c r="FB106" s="96"/>
      <c r="FC106" s="96"/>
      <c r="FD106" s="96"/>
      <c r="FE106" s="96"/>
      <c r="FF106" s="96"/>
      <c r="FG106" s="96"/>
      <c r="FH106" s="96"/>
      <c r="GA106" s="96"/>
      <c r="GB106" s="96"/>
      <c r="GC106" s="96"/>
      <c r="GD106" s="96"/>
      <c r="GE106" s="96"/>
      <c r="GF106" s="96"/>
      <c r="GG106" s="96"/>
      <c r="GH106" s="96"/>
      <c r="GI106" s="96"/>
      <c r="GJ106" s="96"/>
      <c r="GK106" s="96"/>
      <c r="GL106" s="96"/>
      <c r="GM106" s="96"/>
      <c r="GN106" s="96"/>
      <c r="GO106" s="96"/>
      <c r="GP106" s="96"/>
      <c r="GQ106" s="96"/>
      <c r="IA106" s="105"/>
      <c r="IB106" s="86"/>
      <c r="IC106" s="86"/>
      <c r="ID106" s="86"/>
      <c r="IE106" s="86"/>
      <c r="IF106" s="86"/>
      <c r="IG106" s="86"/>
      <c r="IH106" s="86"/>
      <c r="II106" s="86"/>
      <c r="IJ106" s="86"/>
      <c r="IK106" s="86"/>
      <c r="IL106" s="86"/>
      <c r="IM106" s="86"/>
      <c r="IN106" s="86"/>
      <c r="IO106" s="86"/>
      <c r="IP106" s="86"/>
      <c r="IQ106" s="86"/>
      <c r="IR106" s="86"/>
      <c r="IS106" s="86"/>
      <c r="IT106" s="86"/>
      <c r="IU106" s="86"/>
      <c r="IV106" s="106"/>
      <c r="IY106" s="105"/>
      <c r="IZ106" s="86"/>
      <c r="JA106" s="86"/>
      <c r="JB106" s="86"/>
      <c r="JC106" s="86"/>
      <c r="JD106" s="86"/>
      <c r="JE106" s="86"/>
      <c r="JF106" s="86"/>
      <c r="JG106" s="86"/>
      <c r="JH106" s="86"/>
      <c r="JI106" s="86"/>
      <c r="JJ106" s="86"/>
      <c r="JK106" s="86"/>
      <c r="JL106" s="86"/>
      <c r="JM106" s="86"/>
      <c r="JN106" s="86"/>
      <c r="JO106" s="86"/>
      <c r="JP106" s="86"/>
      <c r="JQ106" s="86"/>
      <c r="JR106" s="86"/>
      <c r="JS106" s="86"/>
      <c r="JT106" s="86"/>
      <c r="JU106" s="86"/>
      <c r="JV106" s="86"/>
      <c r="JW106" s="86"/>
      <c r="JX106" s="86"/>
      <c r="JY106" s="86"/>
      <c r="JZ106" s="86"/>
      <c r="KA106" s="86"/>
      <c r="KB106" s="86"/>
      <c r="KC106" s="86"/>
      <c r="KD106" s="86"/>
      <c r="KE106" s="86"/>
      <c r="KF106" s="106"/>
    </row>
    <row r="107" spans="10:292" ht="15.75" hidden="1" customHeight="1" x14ac:dyDescent="0.45">
      <c r="DA107" s="95"/>
      <c r="DB107" s="96"/>
      <c r="DC107" s="96"/>
      <c r="DD107" s="96"/>
      <c r="DE107" s="96"/>
      <c r="DF107" s="96"/>
      <c r="DG107" s="96"/>
      <c r="DQ107" s="96"/>
      <c r="DR107" s="96"/>
      <c r="DS107" s="96"/>
      <c r="DT107" s="96"/>
      <c r="DU107" s="96"/>
      <c r="DV107" s="96"/>
      <c r="DW107" s="96"/>
      <c r="DX107" s="96"/>
      <c r="DY107" s="96"/>
      <c r="DZ107" s="96"/>
      <c r="EA107" s="96"/>
      <c r="EB107" s="96"/>
      <c r="EX107" s="96"/>
      <c r="EY107" s="96"/>
      <c r="EZ107" s="96"/>
      <c r="FA107" s="96"/>
      <c r="FB107" s="96"/>
      <c r="FC107" s="96"/>
      <c r="FD107" s="96"/>
      <c r="FE107" s="96"/>
      <c r="FF107" s="96"/>
      <c r="FG107" s="96"/>
      <c r="FH107" s="96"/>
      <c r="GA107" s="96"/>
      <c r="GB107" s="96"/>
      <c r="GC107" s="96"/>
      <c r="GD107" s="96"/>
      <c r="GE107" s="96"/>
      <c r="GF107" s="96"/>
      <c r="GG107" s="96"/>
      <c r="GH107" s="96"/>
      <c r="GI107" s="96"/>
      <c r="GJ107" s="96"/>
      <c r="GK107" s="96"/>
      <c r="GL107" s="96"/>
      <c r="GM107" s="96"/>
      <c r="GN107" s="96"/>
      <c r="GO107" s="96"/>
      <c r="GP107" s="96"/>
      <c r="GQ107" s="96"/>
      <c r="IA107" s="105"/>
      <c r="IB107" s="86"/>
      <c r="IC107" s="86"/>
      <c r="ID107" s="86"/>
      <c r="IE107" s="86"/>
      <c r="IF107" s="86"/>
      <c r="IG107" s="86"/>
      <c r="IH107" s="86"/>
      <c r="II107" s="86"/>
      <c r="IJ107" s="86"/>
      <c r="IK107" s="86"/>
      <c r="IL107" s="86"/>
      <c r="IM107" s="86"/>
      <c r="IN107" s="86"/>
      <c r="IO107" s="86"/>
      <c r="IP107" s="86"/>
      <c r="IQ107" s="86"/>
      <c r="IR107" s="86"/>
      <c r="IS107" s="86"/>
      <c r="IT107" s="86"/>
      <c r="IU107" s="86"/>
      <c r="IV107" s="106"/>
      <c r="IY107" s="105"/>
      <c r="IZ107" s="86"/>
      <c r="JA107" s="86"/>
      <c r="JB107" s="86"/>
      <c r="JC107" s="86"/>
      <c r="JD107" s="86"/>
      <c r="JE107" s="86"/>
      <c r="JF107" s="86"/>
      <c r="JG107" s="86"/>
      <c r="JH107" s="86"/>
      <c r="JI107" s="86"/>
      <c r="JJ107" s="86"/>
      <c r="JK107" s="86"/>
      <c r="JL107" s="86"/>
      <c r="JM107" s="86"/>
      <c r="JN107" s="86"/>
      <c r="JO107" s="86"/>
      <c r="JP107" s="86"/>
      <c r="JQ107" s="86"/>
      <c r="JR107" s="86"/>
      <c r="JS107" s="86"/>
      <c r="JT107" s="86"/>
      <c r="JU107" s="86"/>
      <c r="JV107" s="86"/>
      <c r="JW107" s="86"/>
      <c r="JX107" s="86"/>
      <c r="JY107" s="86"/>
      <c r="JZ107" s="86"/>
      <c r="KA107" s="86"/>
      <c r="KB107" s="86"/>
      <c r="KC107" s="86"/>
      <c r="KD107" s="86"/>
      <c r="KE107" s="86"/>
      <c r="KF107" s="106"/>
    </row>
    <row r="108" spans="10:292" ht="15.75" hidden="1" customHeight="1" x14ac:dyDescent="0.45">
      <c r="DA108" s="95"/>
      <c r="DB108" s="96"/>
      <c r="DC108" s="96"/>
      <c r="DD108" s="96"/>
      <c r="DE108" s="96"/>
      <c r="DF108" s="96"/>
      <c r="DG108" s="96"/>
      <c r="DQ108" s="96"/>
      <c r="DR108" s="96"/>
      <c r="DS108" s="96"/>
      <c r="DT108" s="96"/>
      <c r="DU108" s="96"/>
      <c r="DV108" s="96"/>
      <c r="DW108" s="96"/>
      <c r="DX108" s="96"/>
      <c r="DY108" s="96"/>
      <c r="DZ108" s="96"/>
      <c r="EA108" s="96"/>
      <c r="EB108" s="96"/>
      <c r="EX108" s="96"/>
      <c r="EY108" s="96"/>
      <c r="EZ108" s="96"/>
      <c r="FA108" s="96"/>
      <c r="FB108" s="96"/>
      <c r="FC108" s="96"/>
      <c r="FD108" s="96"/>
      <c r="FE108" s="96"/>
      <c r="FF108" s="96"/>
      <c r="FG108" s="96"/>
      <c r="FH108" s="96"/>
      <c r="GA108" s="96"/>
      <c r="GB108" s="96"/>
      <c r="GC108" s="96"/>
      <c r="GD108" s="96"/>
      <c r="GE108" s="96"/>
      <c r="GF108" s="96"/>
      <c r="GG108" s="96"/>
      <c r="GH108" s="96"/>
      <c r="GI108" s="96"/>
      <c r="GJ108" s="96"/>
      <c r="GK108" s="96"/>
      <c r="GL108" s="96"/>
      <c r="GM108" s="96"/>
      <c r="GN108" s="96"/>
      <c r="GO108" s="96"/>
      <c r="GP108" s="96"/>
      <c r="GQ108" s="96"/>
      <c r="IA108" s="105"/>
      <c r="IB108" s="86"/>
      <c r="IC108" s="86"/>
      <c r="ID108" s="86"/>
      <c r="IE108" s="86"/>
      <c r="IF108" s="86"/>
      <c r="IG108" s="86"/>
      <c r="IH108" s="86"/>
      <c r="II108" s="86"/>
      <c r="IJ108" s="86"/>
      <c r="IK108" s="86"/>
      <c r="IL108" s="86"/>
      <c r="IM108" s="86"/>
      <c r="IN108" s="86"/>
      <c r="IO108" s="86"/>
      <c r="IP108" s="86"/>
      <c r="IQ108" s="86"/>
      <c r="IR108" s="86"/>
      <c r="IS108" s="86"/>
      <c r="IT108" s="86"/>
      <c r="IU108" s="86"/>
      <c r="IV108" s="106"/>
      <c r="IY108" s="105"/>
      <c r="IZ108" s="86"/>
      <c r="JA108" s="86"/>
      <c r="JB108" s="86"/>
      <c r="JC108" s="86"/>
      <c r="JD108" s="86"/>
      <c r="JE108" s="86"/>
      <c r="JF108" s="86"/>
      <c r="JG108" s="86"/>
      <c r="JH108" s="86"/>
      <c r="JI108" s="86"/>
      <c r="JJ108" s="86"/>
      <c r="JK108" s="86"/>
      <c r="JL108" s="86"/>
      <c r="JM108" s="86"/>
      <c r="JN108" s="86"/>
      <c r="JO108" s="86"/>
      <c r="JP108" s="86"/>
      <c r="JQ108" s="86"/>
      <c r="JR108" s="86"/>
      <c r="JS108" s="86"/>
      <c r="JT108" s="86"/>
      <c r="JU108" s="86"/>
      <c r="JV108" s="86"/>
      <c r="JW108" s="86"/>
      <c r="JX108" s="86"/>
      <c r="JY108" s="86"/>
      <c r="JZ108" s="86"/>
      <c r="KA108" s="86"/>
      <c r="KB108" s="86"/>
      <c r="KC108" s="86"/>
      <c r="KD108" s="86"/>
      <c r="KE108" s="86"/>
      <c r="KF108" s="106"/>
    </row>
    <row r="109" spans="10:292" ht="15.75" hidden="1" customHeight="1" x14ac:dyDescent="0.45">
      <c r="DA109" s="95"/>
      <c r="DB109" s="96"/>
      <c r="DC109" s="96"/>
      <c r="DD109" s="96"/>
      <c r="DE109" s="96"/>
      <c r="DF109" s="96"/>
      <c r="DG109" s="96"/>
      <c r="DQ109" s="96"/>
      <c r="DR109" s="96"/>
      <c r="DS109" s="96"/>
      <c r="DT109" s="96"/>
      <c r="DU109" s="96"/>
      <c r="DV109" s="96"/>
      <c r="DW109" s="96"/>
      <c r="DX109" s="96"/>
      <c r="DY109" s="96"/>
      <c r="DZ109" s="96"/>
      <c r="EA109" s="96"/>
      <c r="EB109" s="96"/>
      <c r="EH109" s="126"/>
      <c r="EI109" s="127"/>
      <c r="EJ109" s="127"/>
      <c r="EK109" s="127"/>
      <c r="EL109" s="127"/>
      <c r="EM109" s="127"/>
      <c r="EN109" s="127"/>
      <c r="EO109" s="127"/>
      <c r="EP109" s="127"/>
      <c r="EQ109" s="128"/>
      <c r="EX109" s="96"/>
      <c r="EY109" s="96"/>
      <c r="EZ109" s="96"/>
      <c r="FA109" s="96"/>
      <c r="FB109" s="96"/>
      <c r="FC109" s="96"/>
      <c r="FD109" s="96"/>
      <c r="FE109" s="96"/>
      <c r="FF109" s="96"/>
      <c r="FG109" s="96"/>
      <c r="FH109" s="96"/>
      <c r="GA109" s="96"/>
      <c r="GB109" s="96"/>
      <c r="GC109" s="96"/>
      <c r="GD109" s="96"/>
      <c r="GE109" s="96"/>
      <c r="GF109" s="96"/>
      <c r="GG109" s="96"/>
      <c r="GH109" s="96"/>
      <c r="GI109" s="96"/>
      <c r="GJ109" s="96"/>
      <c r="GK109" s="96"/>
      <c r="GL109" s="96"/>
      <c r="GM109" s="96"/>
      <c r="GN109" s="96"/>
      <c r="GO109" s="96"/>
      <c r="GP109" s="96"/>
      <c r="GQ109" s="96"/>
      <c r="IA109" s="105"/>
      <c r="IB109" s="86"/>
      <c r="IC109" s="86"/>
      <c r="ID109" s="86"/>
      <c r="IE109" s="86"/>
      <c r="IF109" s="86"/>
      <c r="IG109" s="86"/>
      <c r="IH109" s="86"/>
      <c r="II109" s="86"/>
      <c r="IJ109" s="86"/>
      <c r="IK109" s="86"/>
      <c r="IL109" s="86"/>
      <c r="IM109" s="86"/>
      <c r="IN109" s="86"/>
      <c r="IO109" s="86"/>
      <c r="IP109" s="86"/>
      <c r="IQ109" s="86"/>
      <c r="IR109" s="86"/>
      <c r="IS109" s="86"/>
      <c r="IT109" s="86"/>
      <c r="IU109" s="86"/>
      <c r="IV109" s="106"/>
      <c r="IY109" s="105"/>
      <c r="IZ109" s="86"/>
      <c r="JA109" s="86"/>
      <c r="JB109" s="86"/>
      <c r="JC109" s="86"/>
      <c r="JD109" s="86"/>
      <c r="JE109" s="86"/>
      <c r="JF109" s="86"/>
      <c r="JG109" s="86"/>
      <c r="JH109" s="86"/>
      <c r="JI109" s="86"/>
      <c r="JJ109" s="86"/>
      <c r="JK109" s="86"/>
      <c r="JL109" s="86"/>
      <c r="JM109" s="86"/>
      <c r="JN109" s="86"/>
      <c r="JO109" s="86"/>
      <c r="JP109" s="86"/>
      <c r="JQ109" s="86"/>
      <c r="JR109" s="86"/>
      <c r="JS109" s="86"/>
      <c r="JT109" s="86"/>
      <c r="JU109" s="86"/>
      <c r="JV109" s="86"/>
      <c r="JW109" s="86"/>
      <c r="JX109" s="86"/>
      <c r="JY109" s="86"/>
      <c r="JZ109" s="86"/>
      <c r="KA109" s="86"/>
      <c r="KB109" s="86"/>
      <c r="KC109" s="86"/>
      <c r="KD109" s="86"/>
      <c r="KE109" s="86"/>
      <c r="KF109" s="106"/>
    </row>
    <row r="110" spans="10:292" ht="15.75" hidden="1" customHeight="1" x14ac:dyDescent="0.45">
      <c r="DA110" s="95"/>
      <c r="DB110" s="96"/>
      <c r="DC110" s="96"/>
      <c r="DD110" s="96"/>
      <c r="DE110" s="96"/>
      <c r="DF110" s="96"/>
      <c r="DG110" s="96"/>
      <c r="DQ110" s="96"/>
      <c r="DR110" s="96"/>
      <c r="DS110" s="96"/>
      <c r="DT110" s="96"/>
      <c r="DU110" s="96"/>
      <c r="DV110" s="96"/>
      <c r="DW110" s="96"/>
      <c r="DX110" s="96"/>
      <c r="DY110" s="96"/>
      <c r="DZ110" s="96"/>
      <c r="EA110" s="96"/>
      <c r="EB110" s="96"/>
      <c r="EH110" s="129"/>
      <c r="EI110" s="130"/>
      <c r="EJ110" s="130"/>
      <c r="EK110" s="130"/>
      <c r="EL110" s="130"/>
      <c r="EM110" s="130"/>
      <c r="EN110" s="130"/>
      <c r="EO110" s="130"/>
      <c r="EP110" s="130"/>
      <c r="EQ110" s="131"/>
      <c r="EX110" s="96"/>
      <c r="EY110" s="96"/>
      <c r="EZ110" s="96"/>
      <c r="FA110" s="96"/>
      <c r="FB110" s="96"/>
      <c r="FC110" s="96"/>
      <c r="FD110" s="96"/>
      <c r="FE110" s="96"/>
      <c r="FF110" s="96"/>
      <c r="FG110" s="96"/>
      <c r="FH110" s="96"/>
      <c r="GA110" s="96"/>
      <c r="GB110" s="96"/>
      <c r="GC110" s="96"/>
      <c r="GD110" s="96"/>
      <c r="GE110" s="96"/>
      <c r="GF110" s="96"/>
      <c r="GG110" s="96"/>
      <c r="GH110" s="96"/>
      <c r="GI110" s="96"/>
      <c r="GJ110" s="96"/>
      <c r="GK110" s="96"/>
      <c r="GL110" s="96"/>
      <c r="GM110" s="96"/>
      <c r="GN110" s="96"/>
      <c r="GO110" s="96"/>
      <c r="GP110" s="96"/>
      <c r="GQ110" s="96"/>
      <c r="IA110" s="105"/>
      <c r="IB110" s="86"/>
      <c r="IC110" s="86"/>
      <c r="ID110" s="86"/>
      <c r="IE110" s="86"/>
      <c r="IF110" s="86"/>
      <c r="IG110" s="86"/>
      <c r="IH110" s="86"/>
      <c r="II110" s="86"/>
      <c r="IJ110" s="86"/>
      <c r="IK110" s="86"/>
      <c r="IL110" s="86"/>
      <c r="IM110" s="86"/>
      <c r="IN110" s="86"/>
      <c r="IO110" s="86"/>
      <c r="IP110" s="86"/>
      <c r="IQ110" s="86"/>
      <c r="IR110" s="86"/>
      <c r="IS110" s="86"/>
      <c r="IT110" s="86"/>
      <c r="IU110" s="86"/>
      <c r="IV110" s="106"/>
      <c r="IY110" s="105"/>
      <c r="IZ110" s="86"/>
      <c r="JA110" s="86"/>
      <c r="JB110" s="86"/>
      <c r="JC110" s="86"/>
      <c r="JD110" s="86"/>
      <c r="JE110" s="86"/>
      <c r="JF110" s="86"/>
      <c r="JG110" s="86"/>
      <c r="JH110" s="86"/>
      <c r="JI110" s="86"/>
      <c r="JJ110" s="86"/>
      <c r="JK110" s="86"/>
      <c r="JL110" s="86"/>
      <c r="JM110" s="86"/>
      <c r="JN110" s="86"/>
      <c r="JO110" s="86"/>
      <c r="JP110" s="86"/>
      <c r="JQ110" s="86"/>
      <c r="JR110" s="86"/>
      <c r="JS110" s="86"/>
      <c r="JT110" s="86"/>
      <c r="JU110" s="86"/>
      <c r="JV110" s="86"/>
      <c r="JW110" s="86"/>
      <c r="JX110" s="86"/>
      <c r="JY110" s="86"/>
      <c r="JZ110" s="86"/>
      <c r="KA110" s="86"/>
      <c r="KB110" s="86"/>
      <c r="KC110" s="86"/>
      <c r="KD110" s="86"/>
      <c r="KE110" s="86"/>
      <c r="KF110" s="106"/>
    </row>
    <row r="111" spans="10:292" ht="15.75" hidden="1" customHeight="1" x14ac:dyDescent="0.45">
      <c r="J111" s="3"/>
      <c r="DA111" s="95"/>
      <c r="DB111" s="96"/>
      <c r="DC111" s="96"/>
      <c r="DD111" s="96"/>
      <c r="DE111" s="96"/>
      <c r="DF111" s="96"/>
      <c r="DG111" s="96"/>
      <c r="DQ111" s="96"/>
      <c r="DR111" s="96"/>
      <c r="DS111" s="96"/>
      <c r="DT111" s="96"/>
      <c r="DU111" s="96"/>
      <c r="DV111" s="96"/>
      <c r="DW111" s="96"/>
      <c r="DX111" s="96"/>
      <c r="DY111" s="96"/>
      <c r="DZ111" s="96"/>
      <c r="EA111" s="96"/>
      <c r="EB111" s="96"/>
      <c r="EH111" s="129"/>
      <c r="EI111" s="130"/>
      <c r="EJ111" s="130"/>
      <c r="EK111" s="130"/>
      <c r="EL111" s="130"/>
      <c r="EM111" s="130"/>
      <c r="EN111" s="130"/>
      <c r="EO111" s="130"/>
      <c r="EP111" s="130"/>
      <c r="EQ111" s="131"/>
      <c r="EX111" s="3"/>
      <c r="EY111" s="96"/>
      <c r="EZ111" s="96"/>
      <c r="FA111" s="96"/>
      <c r="FB111" s="96"/>
      <c r="FC111" s="96"/>
      <c r="FD111" s="96"/>
      <c r="FE111" s="96"/>
      <c r="FF111" s="96"/>
      <c r="FG111" s="96"/>
      <c r="FH111" s="96"/>
      <c r="GA111" s="96"/>
      <c r="GB111" s="96"/>
      <c r="GC111" s="96"/>
      <c r="GD111" s="96"/>
      <c r="GE111" s="96"/>
      <c r="GF111" s="96"/>
      <c r="GG111" s="96"/>
      <c r="GH111" s="96"/>
      <c r="GI111" s="96"/>
      <c r="GJ111" s="96"/>
      <c r="GK111" s="96"/>
      <c r="GL111" s="96"/>
      <c r="GM111" s="96"/>
      <c r="GN111" s="96"/>
      <c r="GO111" s="96"/>
      <c r="GP111" s="96"/>
      <c r="GQ111" s="96"/>
      <c r="IA111" s="105"/>
      <c r="IB111" s="86"/>
      <c r="IC111" s="86"/>
      <c r="ID111" s="86"/>
      <c r="IE111" s="86"/>
      <c r="IF111" s="86"/>
      <c r="IG111" s="86"/>
      <c r="IH111" s="86"/>
      <c r="II111" s="86"/>
      <c r="IJ111" s="86"/>
      <c r="IK111" s="86"/>
      <c r="IL111" s="86"/>
      <c r="IM111" s="86"/>
      <c r="IN111" s="86"/>
      <c r="IO111" s="86"/>
      <c r="IP111" s="86"/>
      <c r="IQ111" s="86"/>
      <c r="IR111" s="86"/>
      <c r="IS111" s="86"/>
      <c r="IT111" s="86"/>
      <c r="IU111" s="86"/>
      <c r="IV111" s="106"/>
      <c r="IY111" s="105"/>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106"/>
    </row>
    <row r="112" spans="10:292" ht="15.75" hidden="1" customHeight="1" thickBot="1" x14ac:dyDescent="0.5">
      <c r="DA112" s="95"/>
      <c r="DB112" s="96"/>
      <c r="DC112" s="96"/>
      <c r="DD112" s="96"/>
      <c r="DE112" s="96"/>
      <c r="DF112" s="96"/>
      <c r="DG112" s="96"/>
      <c r="DQ112" s="96"/>
      <c r="DR112" s="96"/>
      <c r="DS112" s="96"/>
      <c r="DT112" s="96"/>
      <c r="DU112" s="96"/>
      <c r="DV112" s="96"/>
      <c r="DW112" s="96"/>
      <c r="DX112" s="96"/>
      <c r="DY112" s="96"/>
      <c r="DZ112" s="96"/>
      <c r="EA112" s="96"/>
      <c r="EB112" s="96"/>
      <c r="EH112" s="129"/>
      <c r="EI112" s="130"/>
      <c r="EJ112" s="130"/>
      <c r="EK112" s="130"/>
      <c r="EL112" s="130"/>
      <c r="EM112" s="130"/>
      <c r="EN112" s="130"/>
      <c r="EO112" s="130"/>
      <c r="EP112" s="130"/>
      <c r="EQ112" s="131"/>
      <c r="EX112" s="96"/>
      <c r="EY112" s="96"/>
      <c r="EZ112" s="96"/>
      <c r="FA112" s="96"/>
      <c r="FB112" s="96"/>
      <c r="FC112" s="96"/>
      <c r="FD112" s="96"/>
      <c r="FE112" s="96"/>
      <c r="FF112" s="96"/>
      <c r="FG112" s="96"/>
      <c r="FH112" s="96"/>
      <c r="GA112" s="96"/>
      <c r="GB112" s="96"/>
      <c r="GC112" s="96"/>
      <c r="GD112" s="96"/>
      <c r="GE112" s="96"/>
      <c r="GF112" s="96"/>
      <c r="GG112" s="96"/>
      <c r="GH112" s="96"/>
      <c r="GI112" s="96"/>
      <c r="GJ112" s="96"/>
      <c r="GK112" s="96"/>
      <c r="GL112" s="96"/>
      <c r="GM112" s="96"/>
      <c r="GN112" s="96"/>
      <c r="GO112" s="96"/>
      <c r="GP112" s="96"/>
      <c r="GQ112" s="96"/>
      <c r="IA112" s="105"/>
      <c r="IB112" s="86"/>
      <c r="IC112" s="86"/>
      <c r="ID112" s="86"/>
      <c r="IE112" s="86"/>
      <c r="IF112" s="86"/>
      <c r="IG112" s="86"/>
      <c r="IH112" s="86"/>
      <c r="II112" s="86"/>
      <c r="IJ112" s="86"/>
      <c r="IK112" s="86"/>
      <c r="IL112" s="86"/>
      <c r="IM112" s="86"/>
      <c r="IN112" s="86"/>
      <c r="IO112" s="86"/>
      <c r="IP112" s="86"/>
      <c r="IQ112" s="86"/>
      <c r="IR112" s="86"/>
      <c r="IS112" s="86"/>
      <c r="IT112" s="86"/>
      <c r="IU112" s="86"/>
      <c r="IV112" s="106"/>
      <c r="IY112" s="105"/>
      <c r="IZ112" s="86"/>
      <c r="JA112" s="86"/>
      <c r="JB112" s="86"/>
      <c r="JC112" s="86"/>
      <c r="JD112" s="86"/>
      <c r="JE112" s="86"/>
      <c r="JF112" s="86"/>
      <c r="JG112" s="86"/>
      <c r="JH112" s="86"/>
      <c r="JI112" s="86"/>
      <c r="JJ112" s="86"/>
      <c r="JK112" s="86"/>
      <c r="JL112" s="86"/>
      <c r="JM112" s="86"/>
      <c r="JN112" s="86"/>
      <c r="JO112" s="86"/>
      <c r="JP112" s="86"/>
      <c r="JQ112" s="86"/>
      <c r="JR112" s="86"/>
      <c r="JS112" s="86"/>
      <c r="JT112" s="86"/>
      <c r="JU112" s="86"/>
      <c r="JV112" s="86"/>
      <c r="JW112" s="86"/>
      <c r="JX112" s="86"/>
      <c r="JY112" s="86"/>
      <c r="JZ112" s="86"/>
      <c r="KA112" s="86"/>
      <c r="KB112" s="86"/>
      <c r="KC112" s="86"/>
      <c r="KD112" s="86"/>
      <c r="KE112" s="86"/>
      <c r="KF112" s="106"/>
    </row>
    <row r="113" spans="10:292" ht="15.75" hidden="1" customHeight="1" x14ac:dyDescent="0.45">
      <c r="K113" s="506"/>
      <c r="L113" s="534"/>
      <c r="M113" s="535"/>
      <c r="N113" s="535"/>
      <c r="O113" s="535"/>
      <c r="P113" s="535"/>
      <c r="Q113" s="535"/>
      <c r="R113" s="535"/>
      <c r="S113" s="535"/>
      <c r="T113" s="535"/>
      <c r="U113" s="535"/>
      <c r="V113" s="535"/>
      <c r="W113" s="535"/>
      <c r="X113" s="536"/>
      <c r="DA113" s="540"/>
      <c r="DB113" s="533"/>
      <c r="DC113" s="533"/>
      <c r="DD113" s="96"/>
      <c r="DE113" s="96"/>
      <c r="DF113" s="96"/>
      <c r="DG113" s="96"/>
      <c r="DQ113" s="96"/>
      <c r="DR113" s="96"/>
      <c r="DS113" s="96"/>
      <c r="DT113" s="96"/>
      <c r="DU113" s="96"/>
      <c r="DV113" s="96"/>
      <c r="DW113" s="96"/>
      <c r="DX113" s="96"/>
      <c r="DY113" s="96"/>
      <c r="DZ113" s="96"/>
      <c r="EA113" s="96"/>
      <c r="EB113" s="96"/>
      <c r="EH113" s="129"/>
      <c r="EI113" s="130"/>
      <c r="EJ113" s="130"/>
      <c r="EK113" s="130"/>
      <c r="EL113" s="130"/>
      <c r="EM113" s="130"/>
      <c r="EN113" s="130"/>
      <c r="EO113" s="130"/>
      <c r="EP113" s="130"/>
      <c r="EQ113" s="131"/>
      <c r="EX113" s="498"/>
      <c r="EY113" s="96"/>
      <c r="EZ113" s="96"/>
      <c r="FA113" s="96"/>
      <c r="FB113" s="96"/>
      <c r="FC113" s="96"/>
      <c r="FD113" s="96"/>
      <c r="FE113" s="96"/>
      <c r="FF113" s="96"/>
      <c r="FG113" s="96"/>
      <c r="FH113" s="96"/>
      <c r="GA113" s="96"/>
      <c r="GB113" s="96"/>
      <c r="GC113" s="96"/>
      <c r="GD113" s="96"/>
      <c r="GE113" s="96"/>
      <c r="GF113" s="96"/>
      <c r="GG113" s="96"/>
      <c r="GH113" s="96"/>
      <c r="GI113" s="96"/>
      <c r="GJ113" s="96"/>
      <c r="GK113" s="96"/>
      <c r="GL113" s="96"/>
      <c r="GM113" s="96"/>
      <c r="GN113" s="96"/>
      <c r="GO113" s="96"/>
      <c r="GP113" s="96"/>
      <c r="GQ113" s="96"/>
      <c r="IA113" s="105"/>
      <c r="IB113" s="86"/>
      <c r="IC113" s="86"/>
      <c r="ID113" s="86"/>
      <c r="IE113" s="86"/>
      <c r="IF113" s="86"/>
      <c r="IG113" s="86"/>
      <c r="IH113" s="86"/>
      <c r="II113" s="86"/>
      <c r="IJ113" s="86"/>
      <c r="IK113" s="86"/>
      <c r="IL113" s="86"/>
      <c r="IM113" s="86"/>
      <c r="IN113" s="86"/>
      <c r="IO113" s="86"/>
      <c r="IP113" s="86"/>
      <c r="IQ113" s="86"/>
      <c r="IR113" s="86"/>
      <c r="IS113" s="86"/>
      <c r="IT113" s="86"/>
      <c r="IU113" s="86"/>
      <c r="IV113" s="106"/>
      <c r="IY113" s="105"/>
      <c r="IZ113" s="86"/>
      <c r="JA113" s="86"/>
      <c r="JB113" s="86"/>
      <c r="JC113" s="86"/>
      <c r="JD113" s="86"/>
      <c r="JE113" s="86"/>
      <c r="JF113" s="86"/>
      <c r="JG113" s="86"/>
      <c r="JH113" s="86"/>
      <c r="JI113" s="86"/>
      <c r="JJ113" s="86"/>
      <c r="JK113" s="86"/>
      <c r="JL113" s="86"/>
      <c r="JM113" s="86"/>
      <c r="JN113" s="86"/>
      <c r="JO113" s="86"/>
      <c r="JP113" s="86"/>
      <c r="JQ113" s="86"/>
      <c r="JR113" s="86"/>
      <c r="JS113" s="86"/>
      <c r="JT113" s="86"/>
      <c r="JU113" s="86"/>
      <c r="JV113" s="86"/>
      <c r="JW113" s="86"/>
      <c r="JX113" s="86"/>
      <c r="JY113" s="86"/>
      <c r="JZ113" s="86"/>
      <c r="KA113" s="86"/>
      <c r="KB113" s="86"/>
      <c r="KC113" s="86"/>
      <c r="KD113" s="86"/>
      <c r="KE113" s="86"/>
      <c r="KF113" s="106"/>
    </row>
    <row r="114" spans="10:292" ht="15.75" hidden="1" customHeight="1" thickBot="1" x14ac:dyDescent="0.5">
      <c r="K114" s="507"/>
      <c r="L114" s="537"/>
      <c r="M114" s="538"/>
      <c r="N114" s="538"/>
      <c r="O114" s="538"/>
      <c r="P114" s="538"/>
      <c r="Q114" s="538"/>
      <c r="R114" s="538"/>
      <c r="S114" s="538"/>
      <c r="T114" s="538"/>
      <c r="U114" s="538"/>
      <c r="V114" s="538"/>
      <c r="W114" s="538"/>
      <c r="X114" s="539"/>
      <c r="DA114" s="540"/>
      <c r="DB114" s="533"/>
      <c r="DC114" s="533"/>
      <c r="DD114" s="96"/>
      <c r="DE114" s="96"/>
      <c r="DF114" s="96"/>
      <c r="DG114" s="96"/>
      <c r="DQ114" s="96"/>
      <c r="DR114" s="96"/>
      <c r="DS114" s="96"/>
      <c r="DT114" s="96"/>
      <c r="DU114" s="96"/>
      <c r="DV114" s="96"/>
      <c r="DW114" s="96"/>
      <c r="DX114" s="96"/>
      <c r="DY114" s="96"/>
      <c r="DZ114" s="96"/>
      <c r="EA114" s="96"/>
      <c r="EB114" s="96"/>
      <c r="EH114" s="129"/>
      <c r="EI114" s="130"/>
      <c r="EJ114" s="130"/>
      <c r="EK114" s="130"/>
      <c r="EL114" s="130"/>
      <c r="EM114" s="130"/>
      <c r="EN114" s="130"/>
      <c r="EO114" s="130"/>
      <c r="EP114" s="130"/>
      <c r="EQ114" s="131"/>
      <c r="EX114" s="500"/>
      <c r="EY114" s="96"/>
      <c r="EZ114" s="96"/>
      <c r="FA114" s="96"/>
      <c r="FB114" s="96"/>
      <c r="FC114" s="96"/>
      <c r="FD114" s="96"/>
      <c r="FE114" s="96"/>
      <c r="FF114" s="96"/>
      <c r="FG114" s="96"/>
      <c r="FH114" s="96"/>
      <c r="GA114" s="96"/>
      <c r="GB114" s="96"/>
      <c r="GC114" s="96"/>
      <c r="GD114" s="96"/>
      <c r="GE114" s="96"/>
      <c r="GF114" s="96"/>
      <c r="GG114" s="96"/>
      <c r="GH114" s="96"/>
      <c r="GI114" s="96"/>
      <c r="GJ114" s="96"/>
      <c r="GK114" s="96"/>
      <c r="GL114" s="96"/>
      <c r="GM114" s="96"/>
      <c r="GN114" s="96"/>
      <c r="GO114" s="96"/>
      <c r="GP114" s="96"/>
      <c r="GQ114" s="96"/>
      <c r="IA114" s="105"/>
      <c r="IB114" s="86"/>
      <c r="IC114" s="86"/>
      <c r="ID114" s="86"/>
      <c r="IE114" s="86"/>
      <c r="IF114" s="86"/>
      <c r="IG114" s="86"/>
      <c r="IH114" s="86"/>
      <c r="II114" s="86"/>
      <c r="IJ114" s="86"/>
      <c r="IK114" s="86"/>
      <c r="IL114" s="86"/>
      <c r="IM114" s="86"/>
      <c r="IN114" s="86"/>
      <c r="IO114" s="86"/>
      <c r="IP114" s="86"/>
      <c r="IQ114" s="86"/>
      <c r="IR114" s="86"/>
      <c r="IS114" s="86"/>
      <c r="IT114" s="86"/>
      <c r="IU114" s="86"/>
      <c r="IV114" s="106"/>
      <c r="IY114" s="105"/>
      <c r="IZ114" s="86"/>
      <c r="JA114" s="86"/>
      <c r="JB114" s="86"/>
      <c r="JC114" s="86"/>
      <c r="JD114" s="86"/>
      <c r="JE114" s="86"/>
      <c r="JF114" s="86"/>
      <c r="JG114" s="86"/>
      <c r="JH114" s="86"/>
      <c r="JI114" s="86"/>
      <c r="JJ114" s="86"/>
      <c r="JK114" s="86"/>
      <c r="JL114" s="86"/>
      <c r="JM114" s="86"/>
      <c r="JN114" s="86"/>
      <c r="JO114" s="86"/>
      <c r="JP114" s="86"/>
      <c r="JQ114" s="86"/>
      <c r="JR114" s="86"/>
      <c r="JS114" s="86"/>
      <c r="JT114" s="86"/>
      <c r="JU114" s="86"/>
      <c r="JV114" s="86"/>
      <c r="JW114" s="86"/>
      <c r="JX114" s="86"/>
      <c r="JY114" s="86"/>
      <c r="JZ114" s="86"/>
      <c r="KA114" s="86"/>
      <c r="KB114" s="86"/>
      <c r="KC114" s="86"/>
      <c r="KD114" s="86"/>
      <c r="KE114" s="86"/>
      <c r="KF114" s="106"/>
    </row>
    <row r="115" spans="10:292" ht="15.75" hidden="1" customHeight="1" x14ac:dyDescent="0.45">
      <c r="DA115" s="95"/>
      <c r="DB115" s="96"/>
      <c r="DC115" s="96"/>
      <c r="DD115" s="96"/>
      <c r="DE115" s="96"/>
      <c r="DF115" s="96"/>
      <c r="DG115" s="96"/>
      <c r="DQ115" s="96"/>
      <c r="DR115" s="96"/>
      <c r="DS115" s="96"/>
      <c r="DT115" s="96"/>
      <c r="DU115" s="96"/>
      <c r="DV115" s="96"/>
      <c r="DW115" s="96"/>
      <c r="DX115" s="96"/>
      <c r="DY115" s="96"/>
      <c r="DZ115" s="96"/>
      <c r="EA115" s="96"/>
      <c r="EB115" s="96"/>
      <c r="EH115" s="129"/>
      <c r="EI115" s="130"/>
      <c r="EJ115" s="130"/>
      <c r="EK115" s="130"/>
      <c r="EL115" s="130"/>
      <c r="EM115" s="130"/>
      <c r="EN115" s="130"/>
      <c r="EO115" s="130"/>
      <c r="EP115" s="130"/>
      <c r="EQ115" s="131"/>
      <c r="EX115" s="96"/>
      <c r="EY115" s="96"/>
      <c r="EZ115" s="96"/>
      <c r="FA115" s="96"/>
      <c r="FB115" s="96"/>
      <c r="FC115" s="96"/>
      <c r="FD115" s="96"/>
      <c r="FE115" s="96"/>
      <c r="FF115" s="96"/>
      <c r="FG115" s="96"/>
      <c r="FH115" s="96"/>
      <c r="GA115" s="96"/>
      <c r="GB115" s="96"/>
      <c r="GC115" s="96"/>
      <c r="GD115" s="96"/>
      <c r="GE115" s="96"/>
      <c r="GF115" s="96"/>
      <c r="GG115" s="96"/>
      <c r="GH115" s="96"/>
      <c r="GI115" s="96"/>
      <c r="GJ115" s="96"/>
      <c r="GK115" s="96"/>
      <c r="GL115" s="96"/>
      <c r="GM115" s="96"/>
      <c r="GN115" s="96"/>
      <c r="GO115" s="96"/>
      <c r="GP115" s="96"/>
      <c r="GQ115" s="96"/>
      <c r="IA115" s="105"/>
      <c r="IB115" s="86"/>
      <c r="IC115" s="86"/>
      <c r="ID115" s="86"/>
      <c r="IE115" s="86"/>
      <c r="IF115" s="86"/>
      <c r="IG115" s="86"/>
      <c r="IH115" s="86"/>
      <c r="II115" s="86"/>
      <c r="IJ115" s="86"/>
      <c r="IK115" s="86"/>
      <c r="IL115" s="86"/>
      <c r="IM115" s="86"/>
      <c r="IN115" s="86"/>
      <c r="IO115" s="86"/>
      <c r="IP115" s="86"/>
      <c r="IQ115" s="86"/>
      <c r="IR115" s="86"/>
      <c r="IS115" s="86"/>
      <c r="IT115" s="86"/>
      <c r="IU115" s="86"/>
      <c r="IV115" s="106"/>
      <c r="IY115" s="105"/>
      <c r="IZ115" s="86"/>
      <c r="JA115" s="86"/>
      <c r="JB115" s="86"/>
      <c r="JC115" s="86"/>
      <c r="JD115" s="86"/>
      <c r="JE115" s="86"/>
      <c r="JF115" s="86"/>
      <c r="JG115" s="86"/>
      <c r="JH115" s="86"/>
      <c r="JI115" s="86"/>
      <c r="JJ115" s="86"/>
      <c r="JK115" s="86"/>
      <c r="JL115" s="86"/>
      <c r="JM115" s="86"/>
      <c r="JN115" s="86"/>
      <c r="JO115" s="86"/>
      <c r="JP115" s="86"/>
      <c r="JQ115" s="86"/>
      <c r="JR115" s="86"/>
      <c r="JS115" s="86"/>
      <c r="JT115" s="86"/>
      <c r="JU115" s="86"/>
      <c r="JV115" s="86"/>
      <c r="JW115" s="86"/>
      <c r="JX115" s="86"/>
      <c r="JY115" s="86"/>
      <c r="JZ115" s="86"/>
      <c r="KA115" s="86"/>
      <c r="KB115" s="86"/>
      <c r="KC115" s="86"/>
      <c r="KD115" s="86"/>
      <c r="KE115" s="86"/>
      <c r="KF115" s="106"/>
    </row>
    <row r="116" spans="10:292" ht="15.75" hidden="1" customHeight="1" x14ac:dyDescent="0.45">
      <c r="DA116" s="95"/>
      <c r="DB116" s="96"/>
      <c r="DC116" s="96"/>
      <c r="DD116" s="96"/>
      <c r="DE116" s="96"/>
      <c r="DF116" s="96"/>
      <c r="DG116" s="96"/>
      <c r="DQ116" s="96"/>
      <c r="DR116" s="96"/>
      <c r="DS116" s="96"/>
      <c r="DT116" s="96"/>
      <c r="DU116" s="96"/>
      <c r="DV116" s="96"/>
      <c r="DW116" s="96"/>
      <c r="DX116" s="96"/>
      <c r="DY116" s="96"/>
      <c r="DZ116" s="96"/>
      <c r="EA116" s="96"/>
      <c r="EB116" s="96"/>
      <c r="EH116" s="129"/>
      <c r="EI116" s="130"/>
      <c r="EJ116" s="130"/>
      <c r="EK116" s="130"/>
      <c r="EL116" s="130"/>
      <c r="EM116" s="130"/>
      <c r="EN116" s="130"/>
      <c r="EO116" s="130"/>
      <c r="EP116" s="130"/>
      <c r="EQ116" s="131"/>
      <c r="EX116" s="96"/>
      <c r="EY116" s="96"/>
      <c r="EZ116" s="96"/>
      <c r="FA116" s="96"/>
      <c r="FB116" s="96"/>
      <c r="FC116" s="96"/>
      <c r="FD116" s="96"/>
      <c r="FE116" s="96"/>
      <c r="FF116" s="96"/>
      <c r="FG116" s="96"/>
      <c r="FH116" s="96"/>
      <c r="GA116" s="96"/>
      <c r="GB116" s="96"/>
      <c r="GC116" s="96"/>
      <c r="GD116" s="96"/>
      <c r="GE116" s="96"/>
      <c r="GF116" s="96"/>
      <c r="GG116" s="96"/>
      <c r="GH116" s="96"/>
      <c r="GI116" s="96"/>
      <c r="GJ116" s="96"/>
      <c r="GK116" s="96"/>
      <c r="GL116" s="96"/>
      <c r="GM116" s="96"/>
      <c r="GN116" s="96"/>
      <c r="GO116" s="96"/>
      <c r="GP116" s="96"/>
      <c r="GQ116" s="96"/>
      <c r="IA116" s="105"/>
      <c r="IB116" s="86"/>
      <c r="IC116" s="86"/>
      <c r="ID116" s="86"/>
      <c r="IE116" s="86"/>
      <c r="IF116" s="86"/>
      <c r="IG116" s="86"/>
      <c r="IH116" s="86"/>
      <c r="II116" s="86"/>
      <c r="IJ116" s="86"/>
      <c r="IK116" s="86"/>
      <c r="IL116" s="86"/>
      <c r="IM116" s="86"/>
      <c r="IN116" s="86"/>
      <c r="IO116" s="86"/>
      <c r="IP116" s="86"/>
      <c r="IQ116" s="86"/>
      <c r="IR116" s="86"/>
      <c r="IS116" s="86"/>
      <c r="IT116" s="86"/>
      <c r="IU116" s="86"/>
      <c r="IV116" s="106"/>
      <c r="IY116" s="105"/>
      <c r="IZ116" s="86"/>
      <c r="JA116" s="86"/>
      <c r="JB116" s="86"/>
      <c r="JC116" s="86"/>
      <c r="JD116" s="86"/>
      <c r="JE116" s="86"/>
      <c r="JF116" s="86"/>
      <c r="JG116" s="86"/>
      <c r="JH116" s="86"/>
      <c r="JI116" s="86"/>
      <c r="JJ116" s="86"/>
      <c r="JK116" s="86"/>
      <c r="JL116" s="86"/>
      <c r="JM116" s="86"/>
      <c r="JN116" s="86"/>
      <c r="JO116" s="86"/>
      <c r="JP116" s="86"/>
      <c r="JQ116" s="86"/>
      <c r="JR116" s="86"/>
      <c r="JS116" s="86"/>
      <c r="JT116" s="86"/>
      <c r="JU116" s="86"/>
      <c r="JV116" s="86"/>
      <c r="JW116" s="86"/>
      <c r="JX116" s="86"/>
      <c r="JY116" s="86"/>
      <c r="JZ116" s="86"/>
      <c r="KA116" s="86"/>
      <c r="KB116" s="86"/>
      <c r="KC116" s="86"/>
      <c r="KD116" s="86"/>
      <c r="KE116" s="86"/>
      <c r="KF116" s="106"/>
    </row>
    <row r="117" spans="10:292" ht="15.75" hidden="1" customHeight="1" x14ac:dyDescent="0.45">
      <c r="DA117" s="95"/>
      <c r="DB117" s="96"/>
      <c r="DC117" s="96"/>
      <c r="DD117" s="96"/>
      <c r="DE117" s="96"/>
      <c r="DF117" s="96"/>
      <c r="DG117" s="96"/>
      <c r="DQ117" s="96"/>
      <c r="DR117" s="96"/>
      <c r="DS117" s="96"/>
      <c r="DT117" s="96"/>
      <c r="DU117" s="96"/>
      <c r="DV117" s="96"/>
      <c r="DW117" s="96"/>
      <c r="DX117" s="96"/>
      <c r="DY117" s="96"/>
      <c r="DZ117" s="96"/>
      <c r="EA117" s="96"/>
      <c r="EB117" s="96"/>
      <c r="EH117" s="129"/>
      <c r="EI117" s="130"/>
      <c r="EJ117" s="130"/>
      <c r="EK117" s="130"/>
      <c r="EL117" s="130"/>
      <c r="EM117" s="130"/>
      <c r="EN117" s="130"/>
      <c r="EO117" s="130"/>
      <c r="EP117" s="130"/>
      <c r="EQ117" s="131"/>
      <c r="EX117" s="96"/>
      <c r="EY117" s="96"/>
      <c r="EZ117" s="96"/>
      <c r="FA117" s="96"/>
      <c r="FB117" s="96"/>
      <c r="FC117" s="96"/>
      <c r="FD117" s="96"/>
      <c r="FE117" s="96"/>
      <c r="FF117" s="96"/>
      <c r="FG117" s="96"/>
      <c r="FH117" s="96"/>
      <c r="GA117" s="96"/>
      <c r="GB117" s="96"/>
      <c r="GC117" s="96"/>
      <c r="GD117" s="96"/>
      <c r="GE117" s="96"/>
      <c r="GF117" s="96"/>
      <c r="GG117" s="96"/>
      <c r="GH117" s="96"/>
      <c r="GI117" s="96"/>
      <c r="GJ117" s="96"/>
      <c r="GK117" s="96"/>
      <c r="GL117" s="96"/>
      <c r="GM117" s="96"/>
      <c r="GN117" s="96"/>
      <c r="GO117" s="96"/>
      <c r="GP117" s="96"/>
      <c r="GQ117" s="96"/>
      <c r="IA117" s="105"/>
      <c r="IB117" s="86"/>
      <c r="IC117" s="86"/>
      <c r="ID117" s="86"/>
      <c r="IE117" s="86"/>
      <c r="IF117" s="86"/>
      <c r="IG117" s="86"/>
      <c r="IH117" s="86"/>
      <c r="II117" s="86"/>
      <c r="IJ117" s="86"/>
      <c r="IK117" s="86"/>
      <c r="IL117" s="86"/>
      <c r="IM117" s="86"/>
      <c r="IN117" s="86"/>
      <c r="IO117" s="86"/>
      <c r="IP117" s="86"/>
      <c r="IQ117" s="86"/>
      <c r="IR117" s="86"/>
      <c r="IS117" s="86"/>
      <c r="IT117" s="86"/>
      <c r="IU117" s="86"/>
      <c r="IV117" s="106"/>
      <c r="IY117" s="105"/>
      <c r="IZ117" s="86"/>
      <c r="JA117" s="86"/>
      <c r="JB117" s="86"/>
      <c r="JC117" s="86"/>
      <c r="JD117" s="86"/>
      <c r="JE117" s="86"/>
      <c r="JF117" s="86"/>
      <c r="JG117" s="86"/>
      <c r="JH117" s="86"/>
      <c r="JI117" s="86"/>
      <c r="JJ117" s="86"/>
      <c r="JK117" s="86"/>
      <c r="JL117" s="86"/>
      <c r="JM117" s="86"/>
      <c r="JN117" s="86"/>
      <c r="JO117" s="86"/>
      <c r="JP117" s="86"/>
      <c r="JQ117" s="86"/>
      <c r="JR117" s="86"/>
      <c r="JS117" s="86"/>
      <c r="JT117" s="86"/>
      <c r="JU117" s="86"/>
      <c r="JV117" s="86"/>
      <c r="JW117" s="86"/>
      <c r="JX117" s="86"/>
      <c r="JY117" s="86"/>
      <c r="JZ117" s="86"/>
      <c r="KA117" s="86"/>
      <c r="KB117" s="86"/>
      <c r="KC117" s="86"/>
      <c r="KD117" s="86"/>
      <c r="KE117" s="86"/>
      <c r="KF117" s="106"/>
    </row>
    <row r="118" spans="10:292" ht="15.75" hidden="1" customHeight="1" x14ac:dyDescent="0.45">
      <c r="DA118" s="95"/>
      <c r="DB118" s="96"/>
      <c r="DC118" s="96"/>
      <c r="DD118" s="96"/>
      <c r="DE118" s="96"/>
      <c r="DF118" s="96"/>
      <c r="DG118" s="96"/>
      <c r="DQ118" s="96"/>
      <c r="DR118" s="96"/>
      <c r="DS118" s="96"/>
      <c r="DT118" s="96"/>
      <c r="DU118" s="96"/>
      <c r="DV118" s="96"/>
      <c r="DW118" s="96"/>
      <c r="DX118" s="96"/>
      <c r="DY118" s="96"/>
      <c r="DZ118" s="96"/>
      <c r="EA118" s="96"/>
      <c r="EB118" s="96"/>
      <c r="EH118" s="129"/>
      <c r="EI118" s="130"/>
      <c r="EJ118" s="130"/>
      <c r="EK118" s="130"/>
      <c r="EL118" s="130"/>
      <c r="EM118" s="130"/>
      <c r="EN118" s="130"/>
      <c r="EO118" s="130"/>
      <c r="EP118" s="130"/>
      <c r="EQ118" s="131"/>
      <c r="EX118" s="96"/>
      <c r="EY118" s="96"/>
      <c r="EZ118" s="96"/>
      <c r="FA118" s="96"/>
      <c r="FB118" s="96"/>
      <c r="FC118" s="96"/>
      <c r="FD118" s="96"/>
      <c r="FE118" s="96"/>
      <c r="FF118" s="96"/>
      <c r="FG118" s="96"/>
      <c r="FH118" s="96"/>
      <c r="GA118" s="96"/>
      <c r="GB118" s="96"/>
      <c r="GC118" s="96"/>
      <c r="GD118" s="96"/>
      <c r="GE118" s="96"/>
      <c r="GF118" s="96"/>
      <c r="GG118" s="96"/>
      <c r="GH118" s="96"/>
      <c r="GI118" s="96"/>
      <c r="GJ118" s="96"/>
      <c r="GK118" s="96"/>
      <c r="GL118" s="96"/>
      <c r="GM118" s="96"/>
      <c r="GN118" s="96"/>
      <c r="GO118" s="96"/>
      <c r="GP118" s="96"/>
      <c r="GQ118" s="96"/>
      <c r="IA118" s="105"/>
      <c r="IB118" s="86"/>
      <c r="IC118" s="86"/>
      <c r="ID118" s="86"/>
      <c r="IE118" s="86"/>
      <c r="IF118" s="86"/>
      <c r="IG118" s="86"/>
      <c r="IH118" s="86"/>
      <c r="II118" s="86"/>
      <c r="IJ118" s="86"/>
      <c r="IK118" s="86"/>
      <c r="IL118" s="86"/>
      <c r="IM118" s="86"/>
      <c r="IN118" s="86"/>
      <c r="IO118" s="86"/>
      <c r="IP118" s="86"/>
      <c r="IQ118" s="86"/>
      <c r="IR118" s="86"/>
      <c r="IS118" s="86"/>
      <c r="IT118" s="86"/>
      <c r="IU118" s="86"/>
      <c r="IV118" s="106"/>
      <c r="IY118" s="105"/>
      <c r="IZ118" s="86"/>
      <c r="JA118" s="86"/>
      <c r="JB118" s="86"/>
      <c r="JC118" s="86"/>
      <c r="JD118" s="86"/>
      <c r="JE118" s="86"/>
      <c r="JF118" s="86"/>
      <c r="JG118" s="86"/>
      <c r="JH118" s="86"/>
      <c r="JI118" s="86"/>
      <c r="JJ118" s="86"/>
      <c r="JK118" s="86"/>
      <c r="JL118" s="86"/>
      <c r="JM118" s="86"/>
      <c r="JN118" s="86"/>
      <c r="JO118" s="86"/>
      <c r="JP118" s="86"/>
      <c r="JQ118" s="86"/>
      <c r="JR118" s="86"/>
      <c r="JS118" s="86"/>
      <c r="JT118" s="86"/>
      <c r="JU118" s="86"/>
      <c r="JV118" s="86"/>
      <c r="JW118" s="86"/>
      <c r="JX118" s="86"/>
      <c r="JY118" s="86"/>
      <c r="JZ118" s="86"/>
      <c r="KA118" s="86"/>
      <c r="KB118" s="86"/>
      <c r="KC118" s="86"/>
      <c r="KD118" s="86"/>
      <c r="KE118" s="86"/>
      <c r="KF118" s="106"/>
    </row>
    <row r="119" spans="10:292" ht="15.75" hidden="1" customHeight="1" x14ac:dyDescent="0.45">
      <c r="DA119" s="95"/>
      <c r="DB119" s="96"/>
      <c r="DC119" s="96"/>
      <c r="DD119" s="96"/>
      <c r="DE119" s="96"/>
      <c r="DF119" s="96"/>
      <c r="DG119" s="96"/>
      <c r="DQ119" s="96"/>
      <c r="DR119" s="96"/>
      <c r="DS119" s="96"/>
      <c r="DT119" s="96"/>
      <c r="DU119" s="96"/>
      <c r="DV119" s="96"/>
      <c r="DW119" s="96"/>
      <c r="DX119" s="96"/>
      <c r="DY119" s="96"/>
      <c r="DZ119" s="96"/>
      <c r="EA119" s="96"/>
      <c r="EB119" s="96"/>
      <c r="EH119" s="129"/>
      <c r="EI119" s="130"/>
      <c r="EJ119" s="130"/>
      <c r="EK119" s="130"/>
      <c r="EL119" s="130"/>
      <c r="EM119" s="130"/>
      <c r="EN119" s="130"/>
      <c r="EO119" s="130"/>
      <c r="EP119" s="130"/>
      <c r="EQ119" s="131"/>
      <c r="EX119" s="96"/>
      <c r="EY119" s="96"/>
      <c r="EZ119" s="96"/>
      <c r="FA119" s="96"/>
      <c r="FB119" s="96"/>
      <c r="FC119" s="96"/>
      <c r="FD119" s="96"/>
      <c r="FE119" s="96"/>
      <c r="FF119" s="96"/>
      <c r="FG119" s="96"/>
      <c r="FH119" s="96"/>
      <c r="GA119" s="96"/>
      <c r="GB119" s="96"/>
      <c r="GC119" s="96"/>
      <c r="GD119" s="96"/>
      <c r="GE119" s="96"/>
      <c r="GF119" s="96"/>
      <c r="GG119" s="96"/>
      <c r="GH119" s="96"/>
      <c r="GI119" s="96"/>
      <c r="GJ119" s="96"/>
      <c r="GK119" s="96"/>
      <c r="GL119" s="96"/>
      <c r="GM119" s="96"/>
      <c r="GN119" s="96"/>
      <c r="GO119" s="96"/>
      <c r="GP119" s="96"/>
      <c r="GQ119" s="96"/>
      <c r="IA119" s="105"/>
      <c r="IB119" s="86"/>
      <c r="IC119" s="86"/>
      <c r="ID119" s="86"/>
      <c r="IE119" s="86"/>
      <c r="IF119" s="86"/>
      <c r="IG119" s="86"/>
      <c r="IH119" s="86"/>
      <c r="II119" s="86"/>
      <c r="IJ119" s="86"/>
      <c r="IK119" s="86"/>
      <c r="IL119" s="86"/>
      <c r="IM119" s="86"/>
      <c r="IN119" s="86"/>
      <c r="IO119" s="86"/>
      <c r="IP119" s="86"/>
      <c r="IQ119" s="86"/>
      <c r="IR119" s="86"/>
      <c r="IS119" s="86"/>
      <c r="IT119" s="86"/>
      <c r="IU119" s="86"/>
      <c r="IV119" s="106"/>
      <c r="IY119" s="105"/>
      <c r="IZ119" s="86"/>
      <c r="JA119" s="86"/>
      <c r="JB119" s="86"/>
      <c r="JC119" s="86"/>
      <c r="JD119" s="86"/>
      <c r="JE119" s="86"/>
      <c r="JF119" s="86"/>
      <c r="JG119" s="86"/>
      <c r="JH119" s="86"/>
      <c r="JI119" s="86"/>
      <c r="JJ119" s="86"/>
      <c r="JK119" s="86"/>
      <c r="JL119" s="86"/>
      <c r="JM119" s="86"/>
      <c r="JN119" s="86"/>
      <c r="JO119" s="86"/>
      <c r="JP119" s="86"/>
      <c r="JQ119" s="86"/>
      <c r="JR119" s="86"/>
      <c r="JS119" s="86"/>
      <c r="JT119" s="86"/>
      <c r="JU119" s="86"/>
      <c r="JV119" s="86"/>
      <c r="JW119" s="86"/>
      <c r="JX119" s="86"/>
      <c r="JY119" s="86"/>
      <c r="JZ119" s="86"/>
      <c r="KA119" s="86"/>
      <c r="KB119" s="86"/>
      <c r="KC119" s="86"/>
      <c r="KD119" s="86"/>
      <c r="KE119" s="86"/>
      <c r="KF119" s="106"/>
    </row>
    <row r="120" spans="10:292" ht="15.75" hidden="1" customHeight="1" x14ac:dyDescent="0.45">
      <c r="DA120" s="95"/>
      <c r="DB120" s="96"/>
      <c r="DC120" s="96"/>
      <c r="DD120" s="96"/>
      <c r="DE120" s="96"/>
      <c r="DF120" s="96"/>
      <c r="DG120" s="96"/>
      <c r="DQ120" s="96"/>
      <c r="DR120" s="96"/>
      <c r="DS120" s="96"/>
      <c r="DT120" s="96"/>
      <c r="DU120" s="96"/>
      <c r="DV120" s="96"/>
      <c r="DW120" s="96"/>
      <c r="DX120" s="96"/>
      <c r="DY120" s="96"/>
      <c r="DZ120" s="96"/>
      <c r="EA120" s="96"/>
      <c r="EB120" s="96"/>
      <c r="EH120" s="129"/>
      <c r="EI120" s="130"/>
      <c r="EJ120" s="130"/>
      <c r="EK120" s="130"/>
      <c r="EL120" s="130"/>
      <c r="EM120" s="130"/>
      <c r="EN120" s="130"/>
      <c r="EO120" s="130"/>
      <c r="EP120" s="130"/>
      <c r="EQ120" s="131"/>
      <c r="EX120" s="96"/>
      <c r="EY120" s="96"/>
      <c r="EZ120" s="96"/>
      <c r="FA120" s="96"/>
      <c r="FB120" s="96"/>
      <c r="FC120" s="96"/>
      <c r="FD120" s="96"/>
      <c r="FE120" s="96"/>
      <c r="FF120" s="96"/>
      <c r="FG120" s="96"/>
      <c r="FH120" s="96"/>
      <c r="GA120" s="96"/>
      <c r="GB120" s="96"/>
      <c r="GC120" s="96"/>
      <c r="GD120" s="96"/>
      <c r="GE120" s="96"/>
      <c r="GF120" s="96"/>
      <c r="GG120" s="96"/>
      <c r="GH120" s="96"/>
      <c r="GI120" s="96"/>
      <c r="GJ120" s="96"/>
      <c r="GK120" s="96"/>
      <c r="GL120" s="96"/>
      <c r="GM120" s="96"/>
      <c r="GN120" s="96"/>
      <c r="GO120" s="96"/>
      <c r="GP120" s="96"/>
      <c r="GQ120" s="96"/>
      <c r="IA120" s="105"/>
      <c r="IB120" s="86"/>
      <c r="IC120" s="86"/>
      <c r="ID120" s="86"/>
      <c r="IE120" s="86"/>
      <c r="IF120" s="86"/>
      <c r="IG120" s="86"/>
      <c r="IH120" s="86"/>
      <c r="II120" s="86"/>
      <c r="IJ120" s="86"/>
      <c r="IK120" s="86"/>
      <c r="IL120" s="86"/>
      <c r="IM120" s="86"/>
      <c r="IN120" s="86"/>
      <c r="IO120" s="86"/>
      <c r="IP120" s="86"/>
      <c r="IQ120" s="86"/>
      <c r="IR120" s="86"/>
      <c r="IS120" s="86"/>
      <c r="IT120" s="86"/>
      <c r="IU120" s="86"/>
      <c r="IV120" s="106"/>
      <c r="IY120" s="105"/>
      <c r="IZ120" s="86"/>
      <c r="JA120" s="86"/>
      <c r="JB120" s="86"/>
      <c r="JC120" s="86"/>
      <c r="JD120" s="86"/>
      <c r="JE120" s="86"/>
      <c r="JF120" s="86"/>
      <c r="JG120" s="86"/>
      <c r="JH120" s="86"/>
      <c r="JI120" s="86"/>
      <c r="JJ120" s="86"/>
      <c r="JK120" s="86"/>
      <c r="JL120" s="86"/>
      <c r="JM120" s="86"/>
      <c r="JN120" s="86"/>
      <c r="JO120" s="86"/>
      <c r="JP120" s="86"/>
      <c r="JQ120" s="86"/>
      <c r="JR120" s="86"/>
      <c r="JS120" s="86"/>
      <c r="JT120" s="86"/>
      <c r="JU120" s="86"/>
      <c r="JV120" s="86"/>
      <c r="JW120" s="86"/>
      <c r="JX120" s="86"/>
      <c r="JY120" s="86"/>
      <c r="JZ120" s="86"/>
      <c r="KA120" s="86"/>
      <c r="KB120" s="86"/>
      <c r="KC120" s="86"/>
      <c r="KD120" s="86"/>
      <c r="KE120" s="86"/>
      <c r="KF120" s="106"/>
    </row>
    <row r="121" spans="10:292" ht="15.75" hidden="1" customHeight="1" x14ac:dyDescent="0.45">
      <c r="J121" s="3"/>
      <c r="AA121" s="3"/>
      <c r="DA121" s="95"/>
      <c r="DB121" s="96"/>
      <c r="DC121" s="96"/>
      <c r="DD121" s="96"/>
      <c r="DE121" s="96"/>
      <c r="DF121" s="96"/>
      <c r="DG121" s="96"/>
      <c r="DQ121" s="96"/>
      <c r="DR121" s="96"/>
      <c r="DS121" s="96"/>
      <c r="DT121" s="96"/>
      <c r="DU121" s="96"/>
      <c r="DV121" s="96"/>
      <c r="DW121" s="96"/>
      <c r="DX121" s="96"/>
      <c r="DY121" s="96"/>
      <c r="DZ121" s="96"/>
      <c r="EA121" s="96"/>
      <c r="EB121" s="96"/>
      <c r="EH121" s="129"/>
      <c r="EI121" s="130"/>
      <c r="EJ121" s="130"/>
      <c r="EK121" s="130"/>
      <c r="EL121" s="130"/>
      <c r="EM121" s="130"/>
      <c r="EN121" s="130"/>
      <c r="EO121" s="130"/>
      <c r="EP121" s="130"/>
      <c r="EQ121" s="131"/>
      <c r="EX121" s="3"/>
      <c r="EY121" s="96"/>
      <c r="EZ121" s="96"/>
      <c r="FA121" s="96"/>
      <c r="FB121" s="96"/>
      <c r="FC121" s="96"/>
      <c r="FD121" s="3"/>
      <c r="FE121" s="96"/>
      <c r="FF121" s="96"/>
      <c r="FG121" s="96"/>
      <c r="FH121" s="96"/>
      <c r="GA121" s="96"/>
      <c r="GB121" s="96"/>
      <c r="GC121" s="96"/>
      <c r="GD121" s="96"/>
      <c r="GE121" s="96"/>
      <c r="GF121" s="96"/>
      <c r="GG121" s="96"/>
      <c r="GH121" s="96"/>
      <c r="GI121" s="96"/>
      <c r="GJ121" s="96"/>
      <c r="GK121" s="96"/>
      <c r="GL121" s="96"/>
      <c r="GM121" s="96"/>
      <c r="GN121" s="96"/>
      <c r="GO121" s="96"/>
      <c r="GP121" s="96"/>
      <c r="GQ121" s="96"/>
      <c r="IA121" s="105"/>
      <c r="IB121" s="86"/>
      <c r="IC121" s="86"/>
      <c r="ID121" s="86"/>
      <c r="IE121" s="86"/>
      <c r="IF121" s="86"/>
      <c r="IG121" s="86"/>
      <c r="IH121" s="86"/>
      <c r="II121" s="86"/>
      <c r="IJ121" s="86"/>
      <c r="IK121" s="86"/>
      <c r="IL121" s="86"/>
      <c r="IM121" s="86"/>
      <c r="IN121" s="86"/>
      <c r="IO121" s="86"/>
      <c r="IP121" s="86"/>
      <c r="IQ121" s="86"/>
      <c r="IR121" s="86"/>
      <c r="IS121" s="86"/>
      <c r="IT121" s="86"/>
      <c r="IU121" s="86"/>
      <c r="IV121" s="106"/>
      <c r="IY121" s="105"/>
      <c r="IZ121" s="86"/>
      <c r="JA121" s="86"/>
      <c r="JB121" s="86"/>
      <c r="JC121" s="86"/>
      <c r="JD121" s="86"/>
      <c r="JE121" s="86"/>
      <c r="JF121" s="86"/>
      <c r="JG121" s="86"/>
      <c r="JH121" s="86"/>
      <c r="JI121" s="86"/>
      <c r="JJ121" s="86"/>
      <c r="JK121" s="86"/>
      <c r="JL121" s="86"/>
      <c r="JM121" s="86"/>
      <c r="JN121" s="86"/>
      <c r="JO121" s="86"/>
      <c r="JP121" s="86"/>
      <c r="JQ121" s="86"/>
      <c r="JR121" s="86"/>
      <c r="JS121" s="86"/>
      <c r="JT121" s="86"/>
      <c r="JU121" s="86"/>
      <c r="JV121" s="86"/>
      <c r="JW121" s="86"/>
      <c r="JX121" s="86"/>
      <c r="JY121" s="86"/>
      <c r="JZ121" s="86"/>
      <c r="KA121" s="86"/>
      <c r="KB121" s="86"/>
      <c r="KC121" s="86"/>
      <c r="KD121" s="86"/>
      <c r="KE121" s="86"/>
      <c r="KF121" s="106"/>
    </row>
    <row r="122" spans="10:292" ht="15.75" hidden="1" customHeight="1" x14ac:dyDescent="0.45">
      <c r="DA122" s="95"/>
      <c r="DB122" s="96"/>
      <c r="DC122" s="96"/>
      <c r="DD122" s="96"/>
      <c r="DE122" s="96"/>
      <c r="DF122" s="96"/>
      <c r="DG122" s="96"/>
      <c r="DQ122" s="96"/>
      <c r="DR122" s="96"/>
      <c r="DS122" s="96"/>
      <c r="DT122" s="96"/>
      <c r="DU122" s="96"/>
      <c r="DV122" s="96"/>
      <c r="DW122" s="96"/>
      <c r="DX122" s="96"/>
      <c r="DY122" s="96"/>
      <c r="DZ122" s="96"/>
      <c r="EA122" s="96"/>
      <c r="EB122" s="96"/>
      <c r="EH122" s="129"/>
      <c r="EI122" s="130"/>
      <c r="EJ122" s="130"/>
      <c r="EK122" s="130"/>
      <c r="EL122" s="130"/>
      <c r="EM122" s="130"/>
      <c r="EN122" s="130"/>
      <c r="EO122" s="130"/>
      <c r="EP122" s="130"/>
      <c r="EQ122" s="131"/>
      <c r="EX122" s="96"/>
      <c r="EY122" s="96"/>
      <c r="EZ122" s="96"/>
      <c r="FA122" s="96"/>
      <c r="FB122" s="96"/>
      <c r="FC122" s="96"/>
      <c r="FD122" s="96"/>
      <c r="FE122" s="96"/>
      <c r="FF122" s="96"/>
      <c r="FG122" s="96"/>
      <c r="FH122" s="96"/>
      <c r="GA122" s="96"/>
      <c r="GB122" s="96"/>
      <c r="GC122" s="96"/>
      <c r="GD122" s="96"/>
      <c r="GE122" s="96"/>
      <c r="GF122" s="96"/>
      <c r="GG122" s="96"/>
      <c r="GH122" s="96"/>
      <c r="GI122" s="96"/>
      <c r="GJ122" s="96"/>
      <c r="GK122" s="96"/>
      <c r="GL122" s="96"/>
      <c r="GM122" s="96"/>
      <c r="GN122" s="96"/>
      <c r="GO122" s="96"/>
      <c r="GP122" s="96"/>
      <c r="GQ122" s="96"/>
      <c r="IA122" s="105"/>
      <c r="IB122" s="86"/>
      <c r="IC122" s="86"/>
      <c r="ID122" s="86"/>
      <c r="IE122" s="86"/>
      <c r="IF122" s="86"/>
      <c r="IG122" s="86"/>
      <c r="IH122" s="86"/>
      <c r="II122" s="86"/>
      <c r="IJ122" s="86"/>
      <c r="IK122" s="86"/>
      <c r="IL122" s="86"/>
      <c r="IM122" s="86"/>
      <c r="IN122" s="86"/>
      <c r="IO122" s="86"/>
      <c r="IP122" s="86"/>
      <c r="IQ122" s="86"/>
      <c r="IR122" s="86"/>
      <c r="IS122" s="86"/>
      <c r="IT122" s="86"/>
      <c r="IU122" s="86"/>
      <c r="IV122" s="106"/>
      <c r="IY122" s="105"/>
      <c r="IZ122" s="86"/>
      <c r="JA122" s="86"/>
      <c r="JB122" s="86"/>
      <c r="JC122" s="86"/>
      <c r="JD122" s="86"/>
      <c r="JE122" s="86"/>
      <c r="JF122" s="86"/>
      <c r="JG122" s="86"/>
      <c r="JH122" s="86"/>
      <c r="JI122" s="86"/>
      <c r="JJ122" s="86"/>
      <c r="JK122" s="86"/>
      <c r="JL122" s="86"/>
      <c r="JM122" s="86"/>
      <c r="JN122" s="86"/>
      <c r="JO122" s="86"/>
      <c r="JP122" s="86"/>
      <c r="JQ122" s="86"/>
      <c r="JR122" s="86"/>
      <c r="JS122" s="86"/>
      <c r="JT122" s="86"/>
      <c r="JU122" s="86"/>
      <c r="JV122" s="86"/>
      <c r="JW122" s="86"/>
      <c r="JX122" s="86"/>
      <c r="JY122" s="86"/>
      <c r="JZ122" s="86"/>
      <c r="KA122" s="86"/>
      <c r="KB122" s="86"/>
      <c r="KC122" s="86"/>
      <c r="KD122" s="86"/>
      <c r="KE122" s="86"/>
      <c r="KF122" s="106"/>
    </row>
    <row r="123" spans="10:292" ht="15.75" hidden="1" customHeight="1" x14ac:dyDescent="0.45">
      <c r="DA123" s="95"/>
      <c r="DB123" s="96"/>
      <c r="DC123" s="96"/>
      <c r="DD123" s="96"/>
      <c r="DE123" s="96"/>
      <c r="DF123" s="96"/>
      <c r="DG123" s="96"/>
      <c r="DQ123" s="96"/>
      <c r="DR123" s="96"/>
      <c r="DS123" s="96"/>
      <c r="DT123" s="96"/>
      <c r="DU123" s="96"/>
      <c r="DV123" s="96"/>
      <c r="DW123" s="96"/>
      <c r="DX123" s="96"/>
      <c r="DY123" s="96"/>
      <c r="DZ123" s="96"/>
      <c r="EA123" s="96"/>
      <c r="EB123" s="96"/>
      <c r="EH123" s="129"/>
      <c r="EI123" s="130"/>
      <c r="EJ123" s="130"/>
      <c r="EK123" s="130"/>
      <c r="EL123" s="130"/>
      <c r="EM123" s="130"/>
      <c r="EN123" s="130"/>
      <c r="EO123" s="130"/>
      <c r="EP123" s="130"/>
      <c r="EQ123" s="131"/>
      <c r="EX123" s="96"/>
      <c r="EY123" s="96"/>
      <c r="EZ123" s="96"/>
      <c r="FA123" s="96"/>
      <c r="FB123" s="96"/>
      <c r="FC123" s="96"/>
      <c r="FD123" s="96"/>
      <c r="FE123" s="96"/>
      <c r="FF123" s="96"/>
      <c r="FG123" s="96"/>
      <c r="FH123" s="96"/>
      <c r="GA123" s="96"/>
      <c r="GB123" s="96"/>
      <c r="GC123" s="96"/>
      <c r="GD123" s="96"/>
      <c r="GE123" s="96"/>
      <c r="GF123" s="96"/>
      <c r="GG123" s="96"/>
      <c r="GH123" s="96"/>
      <c r="GI123" s="96"/>
      <c r="GJ123" s="96"/>
      <c r="GK123" s="96"/>
      <c r="GL123" s="96"/>
      <c r="GM123" s="96"/>
      <c r="GN123" s="96"/>
      <c r="GO123" s="96"/>
      <c r="GP123" s="96"/>
      <c r="GQ123" s="96"/>
      <c r="IA123" s="105"/>
      <c r="IB123" s="86"/>
      <c r="IC123" s="86"/>
      <c r="ID123" s="86"/>
      <c r="IE123" s="86"/>
      <c r="IF123" s="86"/>
      <c r="IG123" s="86"/>
      <c r="IH123" s="86"/>
      <c r="II123" s="86"/>
      <c r="IJ123" s="86"/>
      <c r="IK123" s="86"/>
      <c r="IL123" s="86"/>
      <c r="IM123" s="86"/>
      <c r="IN123" s="86"/>
      <c r="IO123" s="86"/>
      <c r="IP123" s="86"/>
      <c r="IQ123" s="86"/>
      <c r="IR123" s="86"/>
      <c r="IS123" s="86"/>
      <c r="IT123" s="86"/>
      <c r="IU123" s="86"/>
      <c r="IV123" s="106"/>
      <c r="IY123" s="105"/>
      <c r="IZ123" s="86"/>
      <c r="JA123" s="86"/>
      <c r="JB123" s="86"/>
      <c r="JC123" s="86"/>
      <c r="JD123" s="86"/>
      <c r="JE123" s="86"/>
      <c r="JF123" s="86"/>
      <c r="JG123" s="86"/>
      <c r="JH123" s="86"/>
      <c r="JI123" s="86"/>
      <c r="JJ123" s="86"/>
      <c r="JK123" s="86"/>
      <c r="JL123" s="86"/>
      <c r="JM123" s="86"/>
      <c r="JN123" s="86"/>
      <c r="JO123" s="86"/>
      <c r="JP123" s="86"/>
      <c r="JQ123" s="86"/>
      <c r="JR123" s="86"/>
      <c r="JS123" s="86"/>
      <c r="JT123" s="86"/>
      <c r="JU123" s="86"/>
      <c r="JV123" s="86"/>
      <c r="JW123" s="86"/>
      <c r="JX123" s="86"/>
      <c r="JY123" s="86"/>
      <c r="JZ123" s="86"/>
      <c r="KA123" s="86"/>
      <c r="KB123" s="86"/>
      <c r="KC123" s="86"/>
      <c r="KD123" s="86"/>
      <c r="KE123" s="86"/>
      <c r="KF123" s="106"/>
    </row>
    <row r="124" spans="10:292" ht="15.75" hidden="1" customHeight="1" x14ac:dyDescent="0.45">
      <c r="DA124" s="95"/>
      <c r="DB124" s="96"/>
      <c r="DC124" s="96"/>
      <c r="DD124" s="96"/>
      <c r="DE124" s="96"/>
      <c r="DF124" s="96"/>
      <c r="DG124" s="96"/>
      <c r="DQ124" s="96"/>
      <c r="DR124" s="96"/>
      <c r="DS124" s="96"/>
      <c r="DT124" s="96"/>
      <c r="DU124" s="96"/>
      <c r="DV124" s="96"/>
      <c r="DW124" s="96"/>
      <c r="DX124" s="96"/>
      <c r="DY124" s="96"/>
      <c r="DZ124" s="96"/>
      <c r="EA124" s="96"/>
      <c r="EB124" s="96"/>
      <c r="EH124" s="129"/>
      <c r="EI124" s="130"/>
      <c r="EJ124" s="130"/>
      <c r="EK124" s="130"/>
      <c r="EL124" s="130"/>
      <c r="EM124" s="130"/>
      <c r="EN124" s="130"/>
      <c r="EO124" s="130"/>
      <c r="EP124" s="130"/>
      <c r="EQ124" s="131"/>
      <c r="EX124" s="96"/>
      <c r="EY124" s="96"/>
      <c r="EZ124" s="96"/>
      <c r="FA124" s="96"/>
      <c r="FB124" s="96"/>
      <c r="FC124" s="96"/>
      <c r="FD124" s="96"/>
      <c r="FE124" s="96"/>
      <c r="FF124" s="96"/>
      <c r="FG124" s="96"/>
      <c r="FH124" s="96"/>
      <c r="GA124" s="96"/>
      <c r="GB124" s="96"/>
      <c r="GC124" s="96"/>
      <c r="GD124" s="96"/>
      <c r="GE124" s="96"/>
      <c r="GF124" s="96"/>
      <c r="GG124" s="96"/>
      <c r="GH124" s="96"/>
      <c r="GI124" s="96"/>
      <c r="GJ124" s="96"/>
      <c r="GK124" s="96"/>
      <c r="GL124" s="96"/>
      <c r="GM124" s="96"/>
      <c r="GN124" s="96"/>
      <c r="GO124" s="96"/>
      <c r="GP124" s="96"/>
      <c r="GQ124" s="96"/>
      <c r="IA124" s="105"/>
      <c r="IB124" s="86"/>
      <c r="IC124" s="86"/>
      <c r="ID124" s="86"/>
      <c r="IE124" s="86"/>
      <c r="IF124" s="86"/>
      <c r="IG124" s="86"/>
      <c r="IH124" s="86"/>
      <c r="II124" s="86"/>
      <c r="IJ124" s="86"/>
      <c r="IK124" s="86"/>
      <c r="IL124" s="86"/>
      <c r="IM124" s="86"/>
      <c r="IN124" s="86"/>
      <c r="IO124" s="86"/>
      <c r="IP124" s="86"/>
      <c r="IQ124" s="86"/>
      <c r="IR124" s="86"/>
      <c r="IS124" s="86"/>
      <c r="IT124" s="86"/>
      <c r="IU124" s="86"/>
      <c r="IV124" s="106"/>
      <c r="IY124" s="105"/>
      <c r="IZ124" s="86"/>
      <c r="JA124" s="86"/>
      <c r="JB124" s="86"/>
      <c r="JC124" s="86"/>
      <c r="JD124" s="86"/>
      <c r="JE124" s="86"/>
      <c r="JF124" s="86"/>
      <c r="JG124" s="86"/>
      <c r="JH124" s="86"/>
      <c r="JI124" s="86"/>
      <c r="JJ124" s="86"/>
      <c r="JK124" s="86"/>
      <c r="JL124" s="86"/>
      <c r="JM124" s="86"/>
      <c r="JN124" s="86"/>
      <c r="JO124" s="86"/>
      <c r="JP124" s="86"/>
      <c r="JQ124" s="86"/>
      <c r="JR124" s="86"/>
      <c r="JS124" s="86"/>
      <c r="JT124" s="86"/>
      <c r="JU124" s="86"/>
      <c r="JV124" s="86"/>
      <c r="JW124" s="86"/>
      <c r="JX124" s="86"/>
      <c r="JY124" s="86"/>
      <c r="JZ124" s="86"/>
      <c r="KA124" s="86"/>
      <c r="KB124" s="86"/>
      <c r="KC124" s="86"/>
      <c r="KD124" s="86"/>
      <c r="KE124" s="86"/>
      <c r="KF124" s="106"/>
    </row>
    <row r="125" spans="10:292" ht="15.75" hidden="1" customHeight="1" x14ac:dyDescent="0.45">
      <c r="DA125" s="95"/>
      <c r="DB125" s="96"/>
      <c r="DC125" s="96"/>
      <c r="DD125" s="96"/>
      <c r="DE125" s="96"/>
      <c r="DF125" s="96"/>
      <c r="DG125" s="96"/>
      <c r="DQ125" s="96"/>
      <c r="DR125" s="96"/>
      <c r="DS125" s="96"/>
      <c r="DT125" s="96"/>
      <c r="DU125" s="96"/>
      <c r="DV125" s="96"/>
      <c r="DW125" s="96"/>
      <c r="DX125" s="96"/>
      <c r="DY125" s="96"/>
      <c r="DZ125" s="96"/>
      <c r="EA125" s="96"/>
      <c r="EB125" s="96"/>
      <c r="EH125" s="129"/>
      <c r="EI125" s="130"/>
      <c r="EJ125" s="130"/>
      <c r="EK125" s="130"/>
      <c r="EL125" s="130"/>
      <c r="EM125" s="130"/>
      <c r="EN125" s="130"/>
      <c r="EO125" s="130"/>
      <c r="EP125" s="130"/>
      <c r="EQ125" s="131"/>
      <c r="EX125" s="96"/>
      <c r="EY125" s="96"/>
      <c r="EZ125" s="96"/>
      <c r="FA125" s="96"/>
      <c r="FB125" s="96"/>
      <c r="FC125" s="96"/>
      <c r="FD125" s="96"/>
      <c r="FE125" s="96"/>
      <c r="FF125" s="96"/>
      <c r="FG125" s="96"/>
      <c r="FH125" s="96"/>
      <c r="GA125" s="96"/>
      <c r="GB125" s="96"/>
      <c r="GC125" s="96"/>
      <c r="GD125" s="96"/>
      <c r="GE125" s="96"/>
      <c r="GF125" s="96"/>
      <c r="GG125" s="96"/>
      <c r="GH125" s="96"/>
      <c r="GI125" s="96"/>
      <c r="GJ125" s="96"/>
      <c r="GK125" s="96"/>
      <c r="GL125" s="96"/>
      <c r="GM125" s="96"/>
      <c r="GN125" s="96"/>
      <c r="GO125" s="96"/>
      <c r="GP125" s="96"/>
      <c r="GQ125" s="96"/>
      <c r="IA125" s="105"/>
      <c r="IB125" s="86"/>
      <c r="IC125" s="86"/>
      <c r="ID125" s="86"/>
      <c r="IE125" s="86"/>
      <c r="IF125" s="86"/>
      <c r="IG125" s="86"/>
      <c r="IH125" s="86"/>
      <c r="II125" s="86"/>
      <c r="IJ125" s="86"/>
      <c r="IK125" s="86"/>
      <c r="IL125" s="86"/>
      <c r="IM125" s="86"/>
      <c r="IN125" s="86"/>
      <c r="IO125" s="86"/>
      <c r="IP125" s="86"/>
      <c r="IQ125" s="86"/>
      <c r="IR125" s="86"/>
      <c r="IS125" s="86"/>
      <c r="IT125" s="86"/>
      <c r="IU125" s="86"/>
      <c r="IV125" s="106"/>
      <c r="IY125" s="105"/>
      <c r="IZ125" s="86"/>
      <c r="JA125" s="86"/>
      <c r="JB125" s="86"/>
      <c r="JC125" s="86"/>
      <c r="JD125" s="86"/>
      <c r="JE125" s="86"/>
      <c r="JF125" s="86"/>
      <c r="JG125" s="86"/>
      <c r="JH125" s="86"/>
      <c r="JI125" s="86"/>
      <c r="JJ125" s="86"/>
      <c r="JK125" s="86"/>
      <c r="JL125" s="86"/>
      <c r="JM125" s="86"/>
      <c r="JN125" s="86"/>
      <c r="JO125" s="86"/>
      <c r="JP125" s="86"/>
      <c r="JQ125" s="86"/>
      <c r="JR125" s="86"/>
      <c r="JS125" s="86"/>
      <c r="JT125" s="86"/>
      <c r="JU125" s="86"/>
      <c r="JV125" s="86"/>
      <c r="JW125" s="86"/>
      <c r="JX125" s="86"/>
      <c r="JY125" s="86"/>
      <c r="JZ125" s="86"/>
      <c r="KA125" s="86"/>
      <c r="KB125" s="86"/>
      <c r="KC125" s="86"/>
      <c r="KD125" s="86"/>
      <c r="KE125" s="86"/>
      <c r="KF125" s="106"/>
    </row>
    <row r="126" spans="10:292" ht="15.75" hidden="1" customHeight="1" thickBot="1" x14ac:dyDescent="0.5">
      <c r="DA126" s="95"/>
      <c r="DB126" s="96"/>
      <c r="DC126" s="96"/>
      <c r="DD126" s="96"/>
      <c r="DE126" s="96"/>
      <c r="DF126" s="96"/>
      <c r="DG126" s="96"/>
      <c r="DQ126" s="96"/>
      <c r="DR126" s="96"/>
      <c r="DS126" s="96"/>
      <c r="DT126" s="96"/>
      <c r="DU126" s="96"/>
      <c r="DV126" s="96"/>
      <c r="DW126" s="96"/>
      <c r="DX126" s="101"/>
      <c r="DY126" s="101"/>
      <c r="DZ126" s="96"/>
      <c r="EA126" s="96"/>
      <c r="EB126" s="96"/>
      <c r="EH126" s="129"/>
      <c r="EI126" s="130"/>
      <c r="EJ126" s="130"/>
      <c r="EK126" s="130"/>
      <c r="EL126" s="130"/>
      <c r="EM126" s="130"/>
      <c r="EN126" s="130"/>
      <c r="EO126" s="130"/>
      <c r="EP126" s="130"/>
      <c r="EQ126" s="131"/>
      <c r="EX126" s="101"/>
      <c r="EY126" s="101"/>
      <c r="EZ126" s="96"/>
      <c r="FA126" s="96"/>
      <c r="FB126" s="96"/>
      <c r="FC126" s="96"/>
      <c r="FD126" s="101"/>
      <c r="FE126" s="101"/>
      <c r="FF126" s="96"/>
      <c r="FG126" s="96"/>
      <c r="FH126" s="96"/>
      <c r="GA126" s="96"/>
      <c r="GB126" s="96"/>
      <c r="GC126" s="96"/>
      <c r="GD126" s="96"/>
      <c r="GE126" s="96"/>
      <c r="GF126" s="96"/>
      <c r="GG126" s="96"/>
      <c r="GH126" s="96"/>
      <c r="GI126" s="96"/>
      <c r="GJ126" s="96"/>
      <c r="GK126" s="96"/>
      <c r="GL126" s="96"/>
      <c r="GM126" s="96"/>
      <c r="GN126" s="96"/>
      <c r="GO126" s="96"/>
      <c r="GP126" s="96"/>
      <c r="GQ126" s="96"/>
      <c r="IA126" s="105"/>
      <c r="IB126" s="86"/>
      <c r="IC126" s="86"/>
      <c r="ID126" s="86"/>
      <c r="IE126" s="86"/>
      <c r="IF126" s="86"/>
      <c r="IG126" s="86"/>
      <c r="IH126" s="86"/>
      <c r="II126" s="86"/>
      <c r="IJ126" s="86"/>
      <c r="IK126" s="86"/>
      <c r="IL126" s="86"/>
      <c r="IM126" s="86"/>
      <c r="IN126" s="86"/>
      <c r="IO126" s="86"/>
      <c r="IP126" s="86"/>
      <c r="IQ126" s="86"/>
      <c r="IR126" s="86"/>
      <c r="IS126" s="86"/>
      <c r="IT126" s="86"/>
      <c r="IU126" s="86"/>
      <c r="IV126" s="106"/>
      <c r="IY126" s="105"/>
      <c r="IZ126" s="86"/>
      <c r="JA126" s="86"/>
      <c r="JB126" s="86"/>
      <c r="JC126" s="86"/>
      <c r="JD126" s="86"/>
      <c r="JE126" s="86"/>
      <c r="JF126" s="86"/>
      <c r="JG126" s="86"/>
      <c r="JH126" s="86"/>
      <c r="JI126" s="86"/>
      <c r="JJ126" s="86"/>
      <c r="JK126" s="86"/>
      <c r="JL126" s="86"/>
      <c r="JM126" s="86"/>
      <c r="JN126" s="86"/>
      <c r="JO126" s="86"/>
      <c r="JP126" s="86"/>
      <c r="JQ126" s="86"/>
      <c r="JR126" s="86"/>
      <c r="JS126" s="86"/>
      <c r="JT126" s="86"/>
      <c r="JU126" s="86"/>
      <c r="JV126" s="86"/>
      <c r="JW126" s="86"/>
      <c r="JX126" s="86"/>
      <c r="JY126" s="86"/>
      <c r="JZ126" s="86"/>
      <c r="KA126" s="86"/>
      <c r="KB126" s="86"/>
      <c r="KC126" s="86"/>
      <c r="KD126" s="86"/>
      <c r="KE126" s="86"/>
      <c r="KF126" s="106"/>
    </row>
    <row r="127" spans="10:292" ht="15.75" hidden="1" customHeight="1" x14ac:dyDescent="0.45">
      <c r="K127" s="555"/>
      <c r="L127" s="556"/>
      <c r="M127" s="556"/>
      <c r="N127" s="50"/>
      <c r="O127" s="50"/>
      <c r="P127" s="546"/>
      <c r="Q127" s="547"/>
      <c r="R127" s="547"/>
      <c r="S127" s="547"/>
      <c r="T127" s="547"/>
      <c r="U127" s="547"/>
      <c r="V127" s="547"/>
      <c r="W127" s="547"/>
      <c r="X127" s="548"/>
      <c r="AB127" s="67"/>
      <c r="AC127" s="68"/>
      <c r="AD127" s="50"/>
      <c r="AE127" s="50"/>
      <c r="AF127" s="69"/>
      <c r="AG127" s="546"/>
      <c r="AH127" s="547"/>
      <c r="AI127" s="547"/>
      <c r="AJ127" s="547"/>
      <c r="AK127" s="547"/>
      <c r="AL127" s="547"/>
      <c r="AM127" s="547"/>
      <c r="AN127" s="547"/>
      <c r="AO127" s="548"/>
      <c r="DA127" s="95"/>
      <c r="DB127" s="96"/>
      <c r="DC127" s="96"/>
      <c r="DD127" s="96"/>
      <c r="DE127" s="96"/>
      <c r="DF127" s="96"/>
      <c r="DG127" s="96"/>
      <c r="DQ127" s="96"/>
      <c r="DR127" s="96"/>
      <c r="DS127" s="96"/>
      <c r="DT127" s="103"/>
      <c r="DU127" s="96"/>
      <c r="DV127" s="96"/>
      <c r="DW127" s="96"/>
      <c r="DX127" s="96"/>
      <c r="DY127" s="96"/>
      <c r="DZ127" s="96"/>
      <c r="EA127" s="96"/>
      <c r="EB127" s="96"/>
      <c r="EH127" s="129"/>
      <c r="EI127" s="130"/>
      <c r="EJ127" s="130"/>
      <c r="EK127" s="130"/>
      <c r="EL127" s="130"/>
      <c r="EM127" s="130"/>
      <c r="EN127" s="130"/>
      <c r="EO127" s="130"/>
      <c r="EP127" s="130"/>
      <c r="EQ127" s="131"/>
      <c r="EX127" s="96"/>
      <c r="EY127" s="96"/>
      <c r="EZ127" s="96"/>
      <c r="FA127" s="96"/>
      <c r="FB127" s="96"/>
      <c r="FC127" s="96"/>
      <c r="FD127" s="119"/>
      <c r="FE127" s="96"/>
      <c r="FF127" s="119"/>
      <c r="FG127" s="96"/>
      <c r="FH127" s="96"/>
      <c r="GA127" s="96"/>
      <c r="GB127" s="96"/>
      <c r="GC127" s="96"/>
      <c r="GD127" s="96"/>
      <c r="GE127" s="96"/>
      <c r="GF127" s="96"/>
      <c r="GG127" s="96"/>
      <c r="GH127" s="96"/>
      <c r="GI127" s="96"/>
      <c r="GJ127" s="96"/>
      <c r="GK127" s="96"/>
      <c r="GL127" s="96"/>
      <c r="GM127" s="96"/>
      <c r="GN127" s="96"/>
      <c r="GO127" s="96"/>
      <c r="GP127" s="96"/>
      <c r="GQ127" s="96"/>
      <c r="IA127" s="105"/>
      <c r="IB127" s="86"/>
      <c r="IC127" s="86"/>
      <c r="ID127" s="86"/>
      <c r="IE127" s="86"/>
      <c r="IF127" s="86"/>
      <c r="IG127" s="86"/>
      <c r="IH127" s="86"/>
      <c r="II127" s="86"/>
      <c r="IJ127" s="86"/>
      <c r="IK127" s="86"/>
      <c r="IL127" s="86"/>
      <c r="IM127" s="86"/>
      <c r="IN127" s="86"/>
      <c r="IO127" s="86"/>
      <c r="IP127" s="86"/>
      <c r="IQ127" s="86"/>
      <c r="IR127" s="86"/>
      <c r="IS127" s="86"/>
      <c r="IT127" s="86"/>
      <c r="IU127" s="86"/>
      <c r="IV127" s="106"/>
      <c r="IY127" s="105"/>
      <c r="IZ127" s="86"/>
      <c r="JA127" s="86"/>
      <c r="JB127" s="86"/>
      <c r="JC127" s="86"/>
      <c r="JD127" s="86"/>
      <c r="JE127" s="86"/>
      <c r="JF127" s="86"/>
      <c r="JG127" s="86"/>
      <c r="JH127" s="86"/>
      <c r="JI127" s="86"/>
      <c r="JJ127" s="86"/>
      <c r="JK127" s="86"/>
      <c r="JL127" s="86"/>
      <c r="JM127" s="86"/>
      <c r="JN127" s="86"/>
      <c r="JO127" s="86"/>
      <c r="JP127" s="86"/>
      <c r="JQ127" s="86"/>
      <c r="JR127" s="86"/>
      <c r="JS127" s="86"/>
      <c r="JT127" s="86"/>
      <c r="JU127" s="86"/>
      <c r="JV127" s="86"/>
      <c r="JW127" s="86"/>
      <c r="JX127" s="86"/>
      <c r="JY127" s="86"/>
      <c r="JZ127" s="86"/>
      <c r="KA127" s="86"/>
      <c r="KB127" s="86"/>
      <c r="KC127" s="86"/>
      <c r="KD127" s="86"/>
      <c r="KE127" s="86"/>
      <c r="KF127" s="106"/>
    </row>
    <row r="128" spans="10:292" ht="15.75" hidden="1" customHeight="1" x14ac:dyDescent="0.45">
      <c r="K128" s="516"/>
      <c r="L128" s="517"/>
      <c r="M128" s="517"/>
      <c r="N128" s="58"/>
      <c r="O128" s="58"/>
      <c r="P128" s="549"/>
      <c r="Q128" s="550"/>
      <c r="R128" s="550"/>
      <c r="S128" s="550"/>
      <c r="T128" s="550"/>
      <c r="U128" s="550"/>
      <c r="V128" s="550"/>
      <c r="W128" s="550"/>
      <c r="X128" s="551"/>
      <c r="AB128" s="70"/>
      <c r="AC128" s="65"/>
      <c r="AD128" s="58"/>
      <c r="AE128" s="58"/>
      <c r="AF128" s="66"/>
      <c r="AG128" s="549"/>
      <c r="AH128" s="550"/>
      <c r="AI128" s="550"/>
      <c r="AJ128" s="550"/>
      <c r="AK128" s="550"/>
      <c r="AL128" s="550"/>
      <c r="AM128" s="550"/>
      <c r="AN128" s="550"/>
      <c r="AO128" s="551"/>
      <c r="DA128" s="95"/>
      <c r="DB128" s="96"/>
      <c r="DC128" s="96"/>
      <c r="DD128" s="96"/>
      <c r="DE128" s="96"/>
      <c r="DF128" s="96"/>
      <c r="DG128" s="96"/>
      <c r="DQ128" s="96"/>
      <c r="DR128" s="96"/>
      <c r="DS128" s="96"/>
      <c r="DT128" s="96"/>
      <c r="DU128" s="96"/>
      <c r="DV128" s="96"/>
      <c r="DW128" s="96"/>
      <c r="DX128" s="96"/>
      <c r="DY128" s="96"/>
      <c r="DZ128" s="96"/>
      <c r="EA128" s="121"/>
      <c r="EB128" s="96"/>
      <c r="EH128" s="129"/>
      <c r="EI128" s="130"/>
      <c r="EJ128" s="130"/>
      <c r="EK128" s="130"/>
      <c r="EL128" s="130"/>
      <c r="EM128" s="130"/>
      <c r="EN128" s="130"/>
      <c r="EO128" s="130"/>
      <c r="EP128" s="130"/>
      <c r="EQ128" s="131"/>
      <c r="EX128" s="96"/>
      <c r="EY128" s="96"/>
      <c r="EZ128" s="96"/>
      <c r="FA128" s="96"/>
      <c r="FB128" s="96"/>
      <c r="FC128" s="96"/>
      <c r="FD128" s="119"/>
      <c r="FE128" s="96"/>
      <c r="FF128" s="119"/>
      <c r="FG128" s="96"/>
      <c r="FH128" s="96"/>
      <c r="GA128" s="96"/>
      <c r="GB128" s="96"/>
      <c r="GC128" s="96"/>
      <c r="GD128" s="96"/>
      <c r="GE128" s="96"/>
      <c r="GF128" s="96"/>
      <c r="GG128" s="96"/>
      <c r="GH128" s="96"/>
      <c r="GI128" s="96"/>
      <c r="GJ128" s="96"/>
      <c r="GK128" s="96"/>
      <c r="GL128" s="96"/>
      <c r="GM128" s="96"/>
      <c r="GN128" s="96"/>
      <c r="GO128" s="96"/>
      <c r="GP128" s="96"/>
      <c r="GQ128" s="96"/>
      <c r="IA128" s="105"/>
      <c r="IB128" s="86"/>
      <c r="IC128" s="86"/>
      <c r="ID128" s="86"/>
      <c r="IE128" s="86"/>
      <c r="IF128" s="86"/>
      <c r="IG128" s="86"/>
      <c r="IH128" s="86"/>
      <c r="II128" s="86"/>
      <c r="IJ128" s="86"/>
      <c r="IK128" s="86"/>
      <c r="IL128" s="86"/>
      <c r="IM128" s="86"/>
      <c r="IN128" s="86"/>
      <c r="IO128" s="86"/>
      <c r="IP128" s="86"/>
      <c r="IQ128" s="86"/>
      <c r="IR128" s="86"/>
      <c r="IS128" s="86"/>
      <c r="IT128" s="86"/>
      <c r="IU128" s="86"/>
      <c r="IV128" s="106"/>
      <c r="IY128" s="105"/>
      <c r="IZ128" s="86"/>
      <c r="JA128" s="86"/>
      <c r="JB128" s="86"/>
      <c r="JC128" s="86"/>
      <c r="JD128" s="86"/>
      <c r="JE128" s="86"/>
      <c r="JF128" s="86"/>
      <c r="JG128" s="86"/>
      <c r="JH128" s="86"/>
      <c r="JI128" s="86"/>
      <c r="JJ128" s="86"/>
      <c r="JK128" s="86"/>
      <c r="JL128" s="86"/>
      <c r="JM128" s="86"/>
      <c r="JN128" s="86"/>
      <c r="JO128" s="86"/>
      <c r="JP128" s="86"/>
      <c r="JQ128" s="86"/>
      <c r="JR128" s="86"/>
      <c r="JS128" s="86"/>
      <c r="JT128" s="86"/>
      <c r="JU128" s="86"/>
      <c r="JV128" s="86"/>
      <c r="JW128" s="86"/>
      <c r="JX128" s="86"/>
      <c r="JY128" s="86"/>
      <c r="JZ128" s="86"/>
      <c r="KA128" s="86"/>
      <c r="KB128" s="86"/>
      <c r="KC128" s="86"/>
      <c r="KD128" s="86"/>
      <c r="KE128" s="86"/>
      <c r="KF128" s="106"/>
    </row>
    <row r="129" spans="10:292" ht="15.75" hidden="1" customHeight="1" x14ac:dyDescent="0.45">
      <c r="K129" s="516"/>
      <c r="L129" s="517"/>
      <c r="M129" s="517"/>
      <c r="N129" s="58"/>
      <c r="O129" s="58"/>
      <c r="P129" s="511"/>
      <c r="Q129" s="512"/>
      <c r="R129" s="512"/>
      <c r="S129" s="512"/>
      <c r="T129" s="512"/>
      <c r="U129" s="512"/>
      <c r="V129" s="512"/>
      <c r="W129" s="512"/>
      <c r="X129" s="513"/>
      <c r="AB129" s="70"/>
      <c r="AC129" s="65"/>
      <c r="AD129" s="58"/>
      <c r="AE129" s="58"/>
      <c r="AF129" s="66"/>
      <c r="AG129" s="511"/>
      <c r="AH129" s="512"/>
      <c r="AI129" s="512"/>
      <c r="AJ129" s="512"/>
      <c r="AK129" s="512"/>
      <c r="AL129" s="512"/>
      <c r="AM129" s="512"/>
      <c r="AN129" s="512"/>
      <c r="AO129" s="513"/>
      <c r="DA129" s="95"/>
      <c r="DB129" s="96"/>
      <c r="DC129" s="96"/>
      <c r="DD129" s="96"/>
      <c r="DE129" s="96"/>
      <c r="DF129" s="96"/>
      <c r="DG129" s="96"/>
      <c r="DQ129" s="96"/>
      <c r="DR129" s="96"/>
      <c r="DS129" s="101"/>
      <c r="DT129" s="96"/>
      <c r="DU129" s="96"/>
      <c r="DV129" s="96"/>
      <c r="DW129" s="96"/>
      <c r="DX129" s="96"/>
      <c r="DY129" s="101"/>
      <c r="DZ129" s="96"/>
      <c r="EA129" s="96"/>
      <c r="EB129" s="96"/>
      <c r="EH129" s="129"/>
      <c r="EI129" s="130"/>
      <c r="EJ129" s="130"/>
      <c r="EK129" s="130"/>
      <c r="EL129" s="130"/>
      <c r="EM129" s="130"/>
      <c r="EN129" s="130"/>
      <c r="EO129" s="130"/>
      <c r="EP129" s="130"/>
      <c r="EQ129" s="131"/>
      <c r="EX129" s="96"/>
      <c r="EY129" s="96"/>
      <c r="EZ129" s="96"/>
      <c r="FA129" s="96"/>
      <c r="FB129" s="96"/>
      <c r="FC129" s="96"/>
      <c r="FD129" s="119"/>
      <c r="FE129" s="96"/>
      <c r="FF129" s="119"/>
      <c r="FG129" s="96"/>
      <c r="FH129" s="96"/>
      <c r="GA129" s="96"/>
      <c r="GB129" s="96"/>
      <c r="GC129" s="96"/>
      <c r="GD129" s="96"/>
      <c r="GE129" s="96"/>
      <c r="GF129" s="96"/>
      <c r="GG129" s="96"/>
      <c r="GH129" s="96"/>
      <c r="GI129" s="96"/>
      <c r="GJ129" s="96"/>
      <c r="GK129" s="96"/>
      <c r="GL129" s="96"/>
      <c r="GM129" s="96"/>
      <c r="GN129" s="96"/>
      <c r="GO129" s="96"/>
      <c r="GP129" s="96"/>
      <c r="GQ129" s="96"/>
      <c r="IA129" s="105"/>
      <c r="IB129" s="86"/>
      <c r="IC129" s="86"/>
      <c r="ID129" s="86"/>
      <c r="IE129" s="86"/>
      <c r="IF129" s="86"/>
      <c r="IG129" s="86"/>
      <c r="IH129" s="86"/>
      <c r="II129" s="86"/>
      <c r="IJ129" s="86"/>
      <c r="IK129" s="86"/>
      <c r="IL129" s="86"/>
      <c r="IM129" s="86"/>
      <c r="IN129" s="86"/>
      <c r="IO129" s="86"/>
      <c r="IP129" s="86"/>
      <c r="IQ129" s="86"/>
      <c r="IR129" s="86"/>
      <c r="IS129" s="86"/>
      <c r="IT129" s="86"/>
      <c r="IU129" s="86"/>
      <c r="IV129" s="106"/>
      <c r="IY129" s="105"/>
      <c r="IZ129" s="86"/>
      <c r="JA129" s="86"/>
      <c r="JB129" s="86"/>
      <c r="JC129" s="86"/>
      <c r="JD129" s="86"/>
      <c r="JE129" s="86"/>
      <c r="JF129" s="86"/>
      <c r="JG129" s="86"/>
      <c r="JH129" s="86"/>
      <c r="JI129" s="86"/>
      <c r="JJ129" s="86"/>
      <c r="JK129" s="86"/>
      <c r="JL129" s="86"/>
      <c r="JM129" s="86"/>
      <c r="JN129" s="86"/>
      <c r="JO129" s="86"/>
      <c r="JP129" s="86"/>
      <c r="JQ129" s="86"/>
      <c r="JR129" s="86"/>
      <c r="JS129" s="86"/>
      <c r="JT129" s="86"/>
      <c r="JU129" s="86"/>
      <c r="JV129" s="86"/>
      <c r="JW129" s="86"/>
      <c r="JX129" s="86"/>
      <c r="JY129" s="86"/>
      <c r="JZ129" s="86"/>
      <c r="KA129" s="86"/>
      <c r="KB129" s="86"/>
      <c r="KC129" s="86"/>
      <c r="KD129" s="86"/>
      <c r="KE129" s="86"/>
      <c r="KF129" s="106"/>
    </row>
    <row r="130" spans="10:292" ht="15.75" hidden="1" customHeight="1" x14ac:dyDescent="0.45">
      <c r="K130" s="516"/>
      <c r="L130" s="517"/>
      <c r="M130" s="517"/>
      <c r="N130" s="58"/>
      <c r="O130" s="58"/>
      <c r="P130" s="511"/>
      <c r="Q130" s="512"/>
      <c r="R130" s="512"/>
      <c r="S130" s="512"/>
      <c r="T130" s="512"/>
      <c r="U130" s="512"/>
      <c r="V130" s="512"/>
      <c r="W130" s="512"/>
      <c r="X130" s="513"/>
      <c r="AB130" s="70"/>
      <c r="AC130" s="65"/>
      <c r="AD130" s="58"/>
      <c r="AE130" s="58"/>
      <c r="AF130" s="66"/>
      <c r="AG130" s="579"/>
      <c r="AH130" s="580"/>
      <c r="AI130" s="580"/>
      <c r="AJ130" s="580"/>
      <c r="AK130" s="580"/>
      <c r="AL130" s="580"/>
      <c r="AM130" s="580"/>
      <c r="AN130" s="580"/>
      <c r="AO130" s="581"/>
      <c r="DA130" s="95"/>
      <c r="DB130" s="96"/>
      <c r="DC130" s="96"/>
      <c r="DD130" s="96"/>
      <c r="DE130" s="96"/>
      <c r="DF130" s="96"/>
      <c r="DG130" s="96"/>
      <c r="DQ130" s="96"/>
      <c r="DR130" s="96"/>
      <c r="DS130" s="96"/>
      <c r="DT130" s="96"/>
      <c r="DU130" s="96"/>
      <c r="DV130" s="96"/>
      <c r="DW130" s="96"/>
      <c r="DX130" s="96"/>
      <c r="DY130" s="96"/>
      <c r="DZ130" s="96"/>
      <c r="EA130" s="96"/>
      <c r="EB130" s="96"/>
      <c r="EH130" s="129"/>
      <c r="EI130" s="130"/>
      <c r="EJ130" s="130"/>
      <c r="EK130" s="130"/>
      <c r="EL130" s="130"/>
      <c r="EM130" s="130"/>
      <c r="EN130" s="130"/>
      <c r="EO130" s="130"/>
      <c r="EP130" s="130"/>
      <c r="EQ130" s="131"/>
      <c r="EX130" s="96"/>
      <c r="EY130" s="96"/>
      <c r="EZ130" s="96"/>
      <c r="FA130" s="96"/>
      <c r="FB130" s="136"/>
      <c r="FC130" s="96"/>
      <c r="FD130" s="119"/>
      <c r="FE130" s="96"/>
      <c r="FF130" s="119"/>
      <c r="FG130" s="96"/>
      <c r="FH130" s="136"/>
      <c r="GA130" s="96"/>
      <c r="GB130" s="96"/>
      <c r="GC130" s="96"/>
      <c r="GD130" s="96"/>
      <c r="GE130" s="96"/>
      <c r="GF130" s="96"/>
      <c r="GG130" s="96"/>
      <c r="GH130" s="96"/>
      <c r="GI130" s="96"/>
      <c r="GJ130" s="96"/>
      <c r="GK130" s="96"/>
      <c r="GL130" s="96"/>
      <c r="GM130" s="96"/>
      <c r="GN130" s="96"/>
      <c r="GO130" s="96"/>
      <c r="GP130" s="96"/>
      <c r="GQ130" s="96"/>
      <c r="IA130" s="105"/>
      <c r="IB130" s="86"/>
      <c r="IC130" s="86"/>
      <c r="ID130" s="86"/>
      <c r="IE130" s="86"/>
      <c r="IF130" s="86"/>
      <c r="IG130" s="86"/>
      <c r="IH130" s="86"/>
      <c r="II130" s="86"/>
      <c r="IJ130" s="86"/>
      <c r="IK130" s="86"/>
      <c r="IL130" s="86"/>
      <c r="IM130" s="86"/>
      <c r="IN130" s="86"/>
      <c r="IO130" s="86"/>
      <c r="IP130" s="86"/>
      <c r="IQ130" s="86"/>
      <c r="IR130" s="86"/>
      <c r="IS130" s="86"/>
      <c r="IT130" s="86"/>
      <c r="IU130" s="86"/>
      <c r="IV130" s="106"/>
      <c r="IY130" s="105"/>
      <c r="IZ130" s="86"/>
      <c r="JA130" s="86"/>
      <c r="JB130" s="86"/>
      <c r="JC130" s="86"/>
      <c r="JD130" s="86"/>
      <c r="JE130" s="86"/>
      <c r="JF130" s="86"/>
      <c r="JG130" s="86"/>
      <c r="JH130" s="86"/>
      <c r="JI130" s="86"/>
      <c r="JJ130" s="86"/>
      <c r="JK130" s="86"/>
      <c r="JL130" s="86"/>
      <c r="JM130" s="86"/>
      <c r="JN130" s="86"/>
      <c r="JO130" s="86"/>
      <c r="JP130" s="86"/>
      <c r="JQ130" s="86"/>
      <c r="JR130" s="86"/>
      <c r="JS130" s="86"/>
      <c r="JT130" s="86"/>
      <c r="JU130" s="86"/>
      <c r="JV130" s="86"/>
      <c r="JW130" s="86"/>
      <c r="JX130" s="86"/>
      <c r="JY130" s="86"/>
      <c r="JZ130" s="86"/>
      <c r="KA130" s="86"/>
      <c r="KB130" s="86"/>
      <c r="KC130" s="86"/>
      <c r="KD130" s="86"/>
      <c r="KE130" s="86"/>
      <c r="KF130" s="106"/>
    </row>
    <row r="131" spans="10:292" ht="15.75" hidden="1" customHeight="1" x14ac:dyDescent="0.45">
      <c r="K131" s="516"/>
      <c r="L131" s="517"/>
      <c r="M131" s="517"/>
      <c r="N131" s="58"/>
      <c r="O131" s="58"/>
      <c r="P131" s="579"/>
      <c r="Q131" s="580"/>
      <c r="R131" s="580"/>
      <c r="S131" s="580"/>
      <c r="T131" s="580"/>
      <c r="U131" s="580"/>
      <c r="V131" s="580"/>
      <c r="W131" s="580"/>
      <c r="X131" s="581"/>
      <c r="AB131" s="70"/>
      <c r="AC131" s="65"/>
      <c r="AD131" s="58"/>
      <c r="AE131" s="58"/>
      <c r="AF131" s="66"/>
      <c r="AG131" s="579"/>
      <c r="AH131" s="580"/>
      <c r="AI131" s="580"/>
      <c r="AJ131" s="580"/>
      <c r="AK131" s="580"/>
      <c r="AL131" s="580"/>
      <c r="AM131" s="580"/>
      <c r="AN131" s="580"/>
      <c r="AO131" s="581"/>
      <c r="DA131" s="95"/>
      <c r="DB131" s="96"/>
      <c r="DC131" s="96"/>
      <c r="DD131" s="96"/>
      <c r="DE131" s="96"/>
      <c r="DF131" s="96"/>
      <c r="DG131" s="96"/>
      <c r="DQ131" s="96"/>
      <c r="DR131" s="96"/>
      <c r="DS131" s="96"/>
      <c r="DT131" s="103"/>
      <c r="DU131" s="96"/>
      <c r="DV131" s="96"/>
      <c r="DW131" s="96"/>
      <c r="DX131" s="96"/>
      <c r="DY131" s="96"/>
      <c r="DZ131" s="96"/>
      <c r="EA131" s="96"/>
      <c r="EB131" s="96"/>
      <c r="EH131" s="129"/>
      <c r="EI131" s="130"/>
      <c r="EJ131" s="130"/>
      <c r="EK131" s="130"/>
      <c r="EL131" s="130"/>
      <c r="EM131" s="130"/>
      <c r="EN131" s="130"/>
      <c r="EO131" s="130"/>
      <c r="EP131" s="130"/>
      <c r="EQ131" s="131"/>
      <c r="EX131" s="96"/>
      <c r="EY131" s="96"/>
      <c r="EZ131" s="96"/>
      <c r="FA131" s="96"/>
      <c r="FB131" s="96"/>
      <c r="FC131" s="96"/>
      <c r="FD131" s="119"/>
      <c r="FE131" s="96"/>
      <c r="FF131" s="119"/>
      <c r="FG131" s="96"/>
      <c r="FH131" s="96"/>
      <c r="GA131" s="96"/>
      <c r="GB131" s="96"/>
      <c r="GC131" s="96"/>
      <c r="GD131" s="96"/>
      <c r="GE131" s="96"/>
      <c r="GF131" s="96"/>
      <c r="GG131" s="96"/>
      <c r="GH131" s="96"/>
      <c r="GI131" s="96"/>
      <c r="GJ131" s="96"/>
      <c r="GK131" s="96"/>
      <c r="GL131" s="96"/>
      <c r="GM131" s="96"/>
      <c r="GN131" s="96"/>
      <c r="GO131" s="96"/>
      <c r="GP131" s="96"/>
      <c r="GQ131" s="96"/>
      <c r="IA131" s="105"/>
      <c r="IB131" s="86"/>
      <c r="IC131" s="86"/>
      <c r="ID131" s="86"/>
      <c r="IE131" s="86"/>
      <c r="IF131" s="86"/>
      <c r="IG131" s="86"/>
      <c r="IH131" s="86"/>
      <c r="II131" s="86"/>
      <c r="IJ131" s="86"/>
      <c r="IK131" s="86"/>
      <c r="IL131" s="86"/>
      <c r="IM131" s="86"/>
      <c r="IN131" s="86"/>
      <c r="IO131" s="86"/>
      <c r="IP131" s="86"/>
      <c r="IQ131" s="86"/>
      <c r="IR131" s="86"/>
      <c r="IS131" s="86"/>
      <c r="IT131" s="86"/>
      <c r="IU131" s="86"/>
      <c r="IV131" s="106"/>
      <c r="IY131" s="105"/>
      <c r="IZ131" s="86"/>
      <c r="JA131" s="86"/>
      <c r="JB131" s="86"/>
      <c r="JC131" s="86"/>
      <c r="JD131" s="86"/>
      <c r="JE131" s="86"/>
      <c r="JF131" s="86"/>
      <c r="JG131" s="86"/>
      <c r="JH131" s="86"/>
      <c r="JI131" s="86"/>
      <c r="JJ131" s="86"/>
      <c r="JK131" s="86"/>
      <c r="JL131" s="86"/>
      <c r="JM131" s="86"/>
      <c r="JN131" s="86"/>
      <c r="JO131" s="86"/>
      <c r="JP131" s="86"/>
      <c r="JQ131" s="86"/>
      <c r="JR131" s="86"/>
      <c r="JS131" s="86"/>
      <c r="JT131" s="86"/>
      <c r="JU131" s="86"/>
      <c r="JV131" s="86"/>
      <c r="JW131" s="86"/>
      <c r="JX131" s="86"/>
      <c r="JY131" s="86"/>
      <c r="JZ131" s="86"/>
      <c r="KA131" s="86"/>
      <c r="KB131" s="86"/>
      <c r="KC131" s="86"/>
      <c r="KD131" s="86"/>
      <c r="KE131" s="86"/>
      <c r="KF131" s="106"/>
    </row>
    <row r="132" spans="10:292" ht="15.75" hidden="1" customHeight="1" x14ac:dyDescent="0.45">
      <c r="K132" s="516"/>
      <c r="L132" s="517"/>
      <c r="M132" s="517"/>
      <c r="N132" s="58"/>
      <c r="O132" s="58"/>
      <c r="P132" s="511"/>
      <c r="Q132" s="512"/>
      <c r="R132" s="512"/>
      <c r="S132" s="512"/>
      <c r="T132" s="512"/>
      <c r="U132" s="512"/>
      <c r="V132" s="512"/>
      <c r="W132" s="512"/>
      <c r="X132" s="513"/>
      <c r="AB132" s="70"/>
      <c r="AC132" s="65"/>
      <c r="AD132" s="58"/>
      <c r="AE132" s="58"/>
      <c r="AF132" s="66"/>
      <c r="AG132" s="511"/>
      <c r="AH132" s="512"/>
      <c r="AI132" s="512"/>
      <c r="AJ132" s="512"/>
      <c r="AK132" s="512"/>
      <c r="AL132" s="512"/>
      <c r="AM132" s="512"/>
      <c r="AN132" s="512"/>
      <c r="AO132" s="513"/>
      <c r="DA132" s="95"/>
      <c r="DB132" s="96"/>
      <c r="DC132" s="96"/>
      <c r="DD132" s="96"/>
      <c r="DE132" s="96"/>
      <c r="DF132" s="96"/>
      <c r="DG132" s="96"/>
      <c r="DQ132" s="96"/>
      <c r="DR132" s="96"/>
      <c r="DS132" s="96"/>
      <c r="DT132" s="103"/>
      <c r="DU132" s="96"/>
      <c r="DV132" s="96"/>
      <c r="DW132" s="96"/>
      <c r="DX132" s="96"/>
      <c r="DY132" s="96"/>
      <c r="DZ132" s="96"/>
      <c r="EA132" s="96"/>
      <c r="EB132" s="96"/>
      <c r="EH132" s="129"/>
      <c r="EI132" s="130"/>
      <c r="EJ132" s="130"/>
      <c r="EK132" s="130"/>
      <c r="EL132" s="130"/>
      <c r="EM132" s="130"/>
      <c r="EN132" s="130"/>
      <c r="EO132" s="130"/>
      <c r="EP132" s="130"/>
      <c r="EQ132" s="131"/>
      <c r="EX132" s="96"/>
      <c r="EY132" s="96"/>
      <c r="EZ132" s="96"/>
      <c r="FA132" s="96"/>
      <c r="FB132" s="96"/>
      <c r="FC132" s="96"/>
      <c r="FD132" s="119"/>
      <c r="FE132" s="96"/>
      <c r="FF132" s="119"/>
      <c r="FG132" s="96"/>
      <c r="FH132" s="96"/>
      <c r="GA132" s="96"/>
      <c r="GB132" s="96"/>
      <c r="GC132" s="96"/>
      <c r="GD132" s="96"/>
      <c r="GE132" s="96"/>
      <c r="GF132" s="96"/>
      <c r="GG132" s="96"/>
      <c r="GH132" s="96"/>
      <c r="GI132" s="96"/>
      <c r="GJ132" s="96"/>
      <c r="GK132" s="96"/>
      <c r="GL132" s="96"/>
      <c r="GM132" s="96"/>
      <c r="GN132" s="96"/>
      <c r="GO132" s="96"/>
      <c r="GP132" s="96"/>
      <c r="GQ132" s="96"/>
      <c r="IA132" s="105"/>
      <c r="IB132" s="86"/>
      <c r="IC132" s="86"/>
      <c r="ID132" s="86"/>
      <c r="IE132" s="86"/>
      <c r="IF132" s="86"/>
      <c r="IG132" s="86"/>
      <c r="IH132" s="86"/>
      <c r="II132" s="86"/>
      <c r="IJ132" s="86"/>
      <c r="IK132" s="86"/>
      <c r="IL132" s="86"/>
      <c r="IM132" s="86"/>
      <c r="IN132" s="86"/>
      <c r="IO132" s="86"/>
      <c r="IP132" s="86"/>
      <c r="IQ132" s="86"/>
      <c r="IR132" s="86"/>
      <c r="IS132" s="86"/>
      <c r="IT132" s="86"/>
      <c r="IU132" s="86"/>
      <c r="IV132" s="106"/>
      <c r="IY132" s="105"/>
      <c r="IZ132" s="86"/>
      <c r="JA132" s="86"/>
      <c r="JB132" s="86"/>
      <c r="JC132" s="86"/>
      <c r="JD132" s="86"/>
      <c r="JE132" s="86"/>
      <c r="JF132" s="86"/>
      <c r="JG132" s="86"/>
      <c r="JH132" s="86"/>
      <c r="JI132" s="86"/>
      <c r="JJ132" s="86"/>
      <c r="JK132" s="86"/>
      <c r="JL132" s="86"/>
      <c r="JM132" s="86"/>
      <c r="JN132" s="86"/>
      <c r="JO132" s="86"/>
      <c r="JP132" s="86"/>
      <c r="JQ132" s="86"/>
      <c r="JR132" s="86"/>
      <c r="JS132" s="86"/>
      <c r="JT132" s="86"/>
      <c r="JU132" s="86"/>
      <c r="JV132" s="86"/>
      <c r="JW132" s="86"/>
      <c r="JX132" s="86"/>
      <c r="JY132" s="86"/>
      <c r="JZ132" s="86"/>
      <c r="KA132" s="86"/>
      <c r="KB132" s="86"/>
      <c r="KC132" s="86"/>
      <c r="KD132" s="86"/>
      <c r="KE132" s="86"/>
      <c r="KF132" s="106"/>
    </row>
    <row r="133" spans="10:292" ht="15.75" hidden="1" customHeight="1" x14ac:dyDescent="0.45">
      <c r="K133" s="516"/>
      <c r="L133" s="517"/>
      <c r="M133" s="517"/>
      <c r="N133" s="58"/>
      <c r="O133" s="58"/>
      <c r="P133" s="511"/>
      <c r="Q133" s="512"/>
      <c r="R133" s="512"/>
      <c r="S133" s="512"/>
      <c r="T133" s="512"/>
      <c r="U133" s="512"/>
      <c r="V133" s="512"/>
      <c r="W133" s="512"/>
      <c r="X133" s="513"/>
      <c r="AB133" s="70"/>
      <c r="AC133" s="65"/>
      <c r="AD133" s="58"/>
      <c r="AE133" s="58"/>
      <c r="AF133" s="66"/>
      <c r="AG133" s="511"/>
      <c r="AH133" s="512"/>
      <c r="AI133" s="512"/>
      <c r="AJ133" s="512"/>
      <c r="AK133" s="512"/>
      <c r="AL133" s="512"/>
      <c r="AM133" s="512"/>
      <c r="AN133" s="512"/>
      <c r="AO133" s="513"/>
      <c r="DA133" s="95"/>
      <c r="DB133" s="96"/>
      <c r="DC133" s="96"/>
      <c r="DD133" s="96"/>
      <c r="DE133" s="96"/>
      <c r="DF133" s="96"/>
      <c r="DG133" s="96"/>
      <c r="DQ133" s="96"/>
      <c r="DR133" s="96"/>
      <c r="DS133" s="101"/>
      <c r="DT133" s="103"/>
      <c r="DU133" s="96"/>
      <c r="DV133" s="96"/>
      <c r="DW133" s="96"/>
      <c r="DX133" s="96"/>
      <c r="DY133" s="96"/>
      <c r="DZ133" s="96"/>
      <c r="EA133" s="96"/>
      <c r="EB133" s="96"/>
      <c r="EH133" s="129"/>
      <c r="EI133" s="130"/>
      <c r="EJ133" s="130"/>
      <c r="EK133" s="130"/>
      <c r="EL133" s="130"/>
      <c r="EM133" s="130"/>
      <c r="EN133" s="130"/>
      <c r="EO133" s="130"/>
      <c r="EP133" s="130"/>
      <c r="EQ133" s="131"/>
      <c r="EX133" s="96"/>
      <c r="EY133" s="96"/>
      <c r="EZ133" s="96"/>
      <c r="FA133" s="96"/>
      <c r="FB133" s="96"/>
      <c r="FC133" s="96"/>
      <c r="FD133" s="119"/>
      <c r="FE133" s="96"/>
      <c r="FF133" s="119"/>
      <c r="FG133" s="96"/>
      <c r="FH133" s="96"/>
      <c r="GA133" s="96"/>
      <c r="GB133" s="96"/>
      <c r="GC133" s="96"/>
      <c r="GD133" s="96"/>
      <c r="GE133" s="96"/>
      <c r="GF133" s="96"/>
      <c r="GG133" s="96"/>
      <c r="GH133" s="96"/>
      <c r="GI133" s="96"/>
      <c r="GJ133" s="96"/>
      <c r="GK133" s="96"/>
      <c r="GL133" s="96"/>
      <c r="GM133" s="96"/>
      <c r="GN133" s="96"/>
      <c r="GO133" s="96"/>
      <c r="GP133" s="96"/>
      <c r="GQ133" s="96"/>
      <c r="IA133" s="105"/>
      <c r="IB133" s="86"/>
      <c r="IC133" s="86"/>
      <c r="ID133" s="86"/>
      <c r="IE133" s="86"/>
      <c r="IF133" s="86"/>
      <c r="IG133" s="86"/>
      <c r="IH133" s="86"/>
      <c r="II133" s="86"/>
      <c r="IJ133" s="86"/>
      <c r="IK133" s="86"/>
      <c r="IL133" s="86"/>
      <c r="IM133" s="86"/>
      <c r="IN133" s="86"/>
      <c r="IO133" s="86"/>
      <c r="IP133" s="86"/>
      <c r="IQ133" s="86"/>
      <c r="IR133" s="86"/>
      <c r="IS133" s="86"/>
      <c r="IT133" s="86"/>
      <c r="IU133" s="86"/>
      <c r="IV133" s="106"/>
      <c r="IY133" s="105"/>
      <c r="IZ133" s="86"/>
      <c r="JA133" s="86"/>
      <c r="JB133" s="86"/>
      <c r="JC133" s="86"/>
      <c r="JD133" s="86"/>
      <c r="JE133" s="86"/>
      <c r="JF133" s="86"/>
      <c r="JG133" s="86"/>
      <c r="JH133" s="86"/>
      <c r="JI133" s="86"/>
      <c r="JJ133" s="86"/>
      <c r="JK133" s="86"/>
      <c r="JL133" s="86"/>
      <c r="JM133" s="86"/>
      <c r="JN133" s="86"/>
      <c r="JO133" s="86"/>
      <c r="JP133" s="86"/>
      <c r="JQ133" s="86"/>
      <c r="JR133" s="86"/>
      <c r="JS133" s="86"/>
      <c r="JT133" s="86"/>
      <c r="JU133" s="86"/>
      <c r="JV133" s="86"/>
      <c r="JW133" s="86"/>
      <c r="JX133" s="86"/>
      <c r="JY133" s="86"/>
      <c r="JZ133" s="86"/>
      <c r="KA133" s="86"/>
      <c r="KB133" s="86"/>
      <c r="KC133" s="86"/>
      <c r="KD133" s="86"/>
      <c r="KE133" s="86"/>
      <c r="KF133" s="106"/>
    </row>
    <row r="134" spans="10:292" ht="15.75" hidden="1" customHeight="1" thickBot="1" x14ac:dyDescent="0.5">
      <c r="K134" s="516"/>
      <c r="L134" s="517"/>
      <c r="M134" s="517"/>
      <c r="N134" s="58"/>
      <c r="O134" s="58"/>
      <c r="P134" s="511"/>
      <c r="Q134" s="512"/>
      <c r="R134" s="512"/>
      <c r="S134" s="512"/>
      <c r="T134" s="512"/>
      <c r="U134" s="512"/>
      <c r="V134" s="512"/>
      <c r="W134" s="512"/>
      <c r="X134" s="513"/>
      <c r="AB134" s="71"/>
      <c r="AC134" s="30"/>
      <c r="AD134" s="62"/>
      <c r="AE134" s="62"/>
      <c r="AF134" s="72"/>
      <c r="AG134" s="665"/>
      <c r="AH134" s="666"/>
      <c r="AI134" s="666"/>
      <c r="AJ134" s="666"/>
      <c r="AK134" s="666"/>
      <c r="AL134" s="666"/>
      <c r="AM134" s="666"/>
      <c r="AN134" s="666"/>
      <c r="AO134" s="667"/>
      <c r="DA134" s="95"/>
      <c r="DB134" s="96"/>
      <c r="DC134" s="96"/>
      <c r="DD134" s="96"/>
      <c r="DE134" s="96"/>
      <c r="DF134" s="96"/>
      <c r="DG134" s="96"/>
      <c r="DQ134" s="96"/>
      <c r="DR134" s="96"/>
      <c r="DS134" s="96"/>
      <c r="DT134" s="96"/>
      <c r="DU134" s="96"/>
      <c r="DV134" s="96"/>
      <c r="DW134" s="96"/>
      <c r="DX134" s="96"/>
      <c r="DY134" s="96"/>
      <c r="DZ134" s="96"/>
      <c r="EA134" s="96"/>
      <c r="EB134" s="96"/>
      <c r="EH134" s="129"/>
      <c r="EI134" s="130"/>
      <c r="EJ134" s="130"/>
      <c r="EK134" s="130"/>
      <c r="EL134" s="130"/>
      <c r="EM134" s="130"/>
      <c r="EN134" s="130"/>
      <c r="EO134" s="130"/>
      <c r="EP134" s="130"/>
      <c r="EQ134" s="131"/>
      <c r="EX134" s="96"/>
      <c r="EY134" s="96"/>
      <c r="EZ134" s="96"/>
      <c r="FA134" s="96"/>
      <c r="FB134" s="96"/>
      <c r="FC134" s="96"/>
      <c r="FD134" s="119"/>
      <c r="FE134" s="96"/>
      <c r="FF134" s="119"/>
      <c r="FG134" s="96"/>
      <c r="FH134" s="96"/>
      <c r="GA134" s="96"/>
      <c r="GB134" s="96"/>
      <c r="GC134" s="96"/>
      <c r="GD134" s="96"/>
      <c r="GE134" s="96"/>
      <c r="GF134" s="96"/>
      <c r="GG134" s="96"/>
      <c r="GH134" s="96"/>
      <c r="GI134" s="96"/>
      <c r="GJ134" s="96"/>
      <c r="GK134" s="96"/>
      <c r="GL134" s="96"/>
      <c r="GM134" s="96"/>
      <c r="GN134" s="96"/>
      <c r="GO134" s="96"/>
      <c r="GP134" s="96"/>
      <c r="GQ134" s="96"/>
      <c r="IA134" s="105"/>
      <c r="IB134" s="86"/>
      <c r="IC134" s="86"/>
      <c r="ID134" s="86"/>
      <c r="IE134" s="86"/>
      <c r="IF134" s="86"/>
      <c r="IG134" s="86"/>
      <c r="IH134" s="86"/>
      <c r="II134" s="86"/>
      <c r="IJ134" s="86"/>
      <c r="IK134" s="86"/>
      <c r="IL134" s="86"/>
      <c r="IM134" s="86"/>
      <c r="IN134" s="86"/>
      <c r="IO134" s="86"/>
      <c r="IP134" s="86"/>
      <c r="IQ134" s="86"/>
      <c r="IR134" s="86"/>
      <c r="IS134" s="86"/>
      <c r="IT134" s="86"/>
      <c r="IU134" s="86"/>
      <c r="IV134" s="106"/>
      <c r="IY134" s="105"/>
      <c r="IZ134" s="86"/>
      <c r="JA134" s="86"/>
      <c r="JB134" s="86"/>
      <c r="JC134" s="86"/>
      <c r="JD134" s="86"/>
      <c r="JE134" s="86"/>
      <c r="JF134" s="86"/>
      <c r="JG134" s="86"/>
      <c r="JH134" s="86"/>
      <c r="JI134" s="86"/>
      <c r="JJ134" s="86"/>
      <c r="JK134" s="86"/>
      <c r="JL134" s="86"/>
      <c r="JM134" s="86"/>
      <c r="JN134" s="86"/>
      <c r="JO134" s="86"/>
      <c r="JP134" s="86"/>
      <c r="JQ134" s="86"/>
      <c r="JR134" s="86"/>
      <c r="JS134" s="86"/>
      <c r="JT134" s="86"/>
      <c r="JU134" s="86"/>
      <c r="JV134" s="86"/>
      <c r="JW134" s="86"/>
      <c r="JX134" s="86"/>
      <c r="JY134" s="86"/>
      <c r="JZ134" s="86"/>
      <c r="KA134" s="86"/>
      <c r="KB134" s="86"/>
      <c r="KC134" s="86"/>
      <c r="KD134" s="86"/>
      <c r="KE134" s="86"/>
      <c r="KF134" s="106"/>
    </row>
    <row r="135" spans="10:292" ht="15.75" hidden="1" customHeight="1" thickBot="1" x14ac:dyDescent="0.5">
      <c r="K135" s="577"/>
      <c r="L135" s="578"/>
      <c r="M135" s="578"/>
      <c r="N135" s="17"/>
      <c r="O135" s="17"/>
      <c r="P135" s="525"/>
      <c r="Q135" s="526"/>
      <c r="R135" s="526"/>
      <c r="S135" s="526"/>
      <c r="T135" s="526"/>
      <c r="U135" s="526"/>
      <c r="V135" s="526"/>
      <c r="W135" s="526"/>
      <c r="X135" s="527"/>
      <c r="DA135" s="95"/>
      <c r="DB135" s="96"/>
      <c r="DC135" s="96"/>
      <c r="DD135" s="96"/>
      <c r="DE135" s="96"/>
      <c r="DF135" s="96"/>
      <c r="DG135" s="96"/>
      <c r="DQ135" s="96"/>
      <c r="DR135" s="96"/>
      <c r="DS135" s="96"/>
      <c r="DT135" s="96"/>
      <c r="DU135" s="96"/>
      <c r="DV135" s="96"/>
      <c r="DW135" s="96"/>
      <c r="DX135" s="96"/>
      <c r="DY135" s="96"/>
      <c r="DZ135" s="96"/>
      <c r="EA135" s="96"/>
      <c r="EB135" s="96"/>
      <c r="EH135" s="129"/>
      <c r="EI135" s="130"/>
      <c r="EJ135" s="130"/>
      <c r="EK135" s="130"/>
      <c r="EL135" s="130"/>
      <c r="EM135" s="130"/>
      <c r="EN135" s="130"/>
      <c r="EO135" s="130"/>
      <c r="EP135" s="130"/>
      <c r="EQ135" s="131"/>
      <c r="EX135" s="96"/>
      <c r="EY135" s="96"/>
      <c r="EZ135" s="96"/>
      <c r="FA135" s="96"/>
      <c r="FB135" s="96"/>
      <c r="FC135" s="96"/>
      <c r="FD135" s="119"/>
      <c r="FE135" s="96"/>
      <c r="FF135" s="119"/>
      <c r="FG135" s="96"/>
      <c r="FH135" s="96"/>
      <c r="GA135" s="96"/>
      <c r="GB135" s="96"/>
      <c r="GC135" s="96"/>
      <c r="GD135" s="96"/>
      <c r="GE135" s="96"/>
      <c r="GF135" s="96"/>
      <c r="GG135" s="96"/>
      <c r="GH135" s="96"/>
      <c r="GI135" s="96"/>
      <c r="GJ135" s="96"/>
      <c r="GK135" s="96"/>
      <c r="GL135" s="96"/>
      <c r="GM135" s="96"/>
      <c r="GN135" s="96"/>
      <c r="GO135" s="96"/>
      <c r="GP135" s="96"/>
      <c r="GQ135" s="96"/>
      <c r="IA135" s="105"/>
      <c r="IB135" s="86"/>
      <c r="IC135" s="86"/>
      <c r="ID135" s="86"/>
      <c r="IE135" s="86"/>
      <c r="IF135" s="86"/>
      <c r="IG135" s="86"/>
      <c r="IH135" s="86"/>
      <c r="II135" s="86"/>
      <c r="IJ135" s="86"/>
      <c r="IK135" s="86"/>
      <c r="IL135" s="86"/>
      <c r="IM135" s="86"/>
      <c r="IN135" s="86"/>
      <c r="IO135" s="86"/>
      <c r="IP135" s="86"/>
      <c r="IQ135" s="86"/>
      <c r="IR135" s="86"/>
      <c r="IS135" s="86"/>
      <c r="IT135" s="86"/>
      <c r="IU135" s="86"/>
      <c r="IV135" s="106"/>
      <c r="IY135" s="105"/>
      <c r="IZ135" s="86"/>
      <c r="JA135" s="86"/>
      <c r="JB135" s="86"/>
      <c r="JC135" s="86"/>
      <c r="JD135" s="86"/>
      <c r="JE135" s="86"/>
      <c r="JF135" s="86"/>
      <c r="JG135" s="86"/>
      <c r="JH135" s="86"/>
      <c r="JI135" s="86"/>
      <c r="JJ135" s="86"/>
      <c r="JK135" s="86"/>
      <c r="JL135" s="86"/>
      <c r="JM135" s="86"/>
      <c r="JN135" s="86"/>
      <c r="JO135" s="86"/>
      <c r="JP135" s="86"/>
      <c r="JQ135" s="86"/>
      <c r="JR135" s="86"/>
      <c r="JS135" s="86"/>
      <c r="JT135" s="86"/>
      <c r="JU135" s="86"/>
      <c r="JV135" s="86"/>
      <c r="JW135" s="86"/>
      <c r="JX135" s="86"/>
      <c r="JY135" s="86"/>
      <c r="JZ135" s="86"/>
      <c r="KA135" s="86"/>
      <c r="KB135" s="86"/>
      <c r="KC135" s="86"/>
      <c r="KD135" s="86"/>
      <c r="KE135" s="86"/>
      <c r="KF135" s="106"/>
    </row>
    <row r="136" spans="10:292" ht="15.75" hidden="1" customHeight="1" x14ac:dyDescent="0.45">
      <c r="DA136" s="95"/>
      <c r="DB136" s="96"/>
      <c r="DC136" s="96"/>
      <c r="DD136" s="96"/>
      <c r="DE136" s="96"/>
      <c r="DF136" s="96"/>
      <c r="DG136" s="96"/>
      <c r="DQ136" s="96"/>
      <c r="DR136" s="96"/>
      <c r="DS136" s="96"/>
      <c r="DT136" s="96"/>
      <c r="DU136" s="96"/>
      <c r="DV136" s="96"/>
      <c r="DW136" s="96"/>
      <c r="DX136" s="96"/>
      <c r="DY136" s="96"/>
      <c r="DZ136" s="96"/>
      <c r="EA136" s="96"/>
      <c r="EB136" s="96"/>
      <c r="EH136" s="129"/>
      <c r="EI136" s="130"/>
      <c r="EJ136" s="130"/>
      <c r="EK136" s="130"/>
      <c r="EL136" s="130"/>
      <c r="EM136" s="130"/>
      <c r="EN136" s="130"/>
      <c r="EO136" s="130"/>
      <c r="EP136" s="130"/>
      <c r="EQ136" s="131"/>
      <c r="EX136" s="96"/>
      <c r="EY136" s="96"/>
      <c r="EZ136" s="96"/>
      <c r="FA136" s="96"/>
      <c r="FB136" s="96"/>
      <c r="FC136" s="96"/>
      <c r="FD136" s="119"/>
      <c r="FE136" s="119"/>
      <c r="FF136" s="119"/>
      <c r="FG136" s="96"/>
      <c r="FH136" s="96"/>
      <c r="GA136" s="96"/>
      <c r="GB136" s="96"/>
      <c r="GC136" s="96"/>
      <c r="GD136" s="96"/>
      <c r="GE136" s="96"/>
      <c r="GF136" s="96"/>
      <c r="GG136" s="96"/>
      <c r="GH136" s="96"/>
      <c r="GI136" s="96"/>
      <c r="GJ136" s="96"/>
      <c r="GK136" s="96"/>
      <c r="GL136" s="96"/>
      <c r="GM136" s="96"/>
      <c r="GN136" s="96"/>
      <c r="GO136" s="96"/>
      <c r="GP136" s="96"/>
      <c r="GQ136" s="96"/>
      <c r="IA136" s="105"/>
      <c r="IB136" s="86"/>
      <c r="IC136" s="86"/>
      <c r="ID136" s="86"/>
      <c r="IE136" s="86"/>
      <c r="IF136" s="86"/>
      <c r="IG136" s="86"/>
      <c r="IH136" s="86"/>
      <c r="II136" s="86"/>
      <c r="IJ136" s="86"/>
      <c r="IK136" s="86"/>
      <c r="IL136" s="86"/>
      <c r="IM136" s="86"/>
      <c r="IN136" s="86"/>
      <c r="IO136" s="86"/>
      <c r="IP136" s="86"/>
      <c r="IQ136" s="86"/>
      <c r="IR136" s="86"/>
      <c r="IS136" s="86"/>
      <c r="IT136" s="86"/>
      <c r="IU136" s="86"/>
      <c r="IV136" s="106"/>
      <c r="IY136" s="105"/>
      <c r="IZ136" s="86"/>
      <c r="JA136" s="86"/>
      <c r="JB136" s="86"/>
      <c r="JC136" s="86"/>
      <c r="JD136" s="86"/>
      <c r="JE136" s="86"/>
      <c r="JF136" s="86"/>
      <c r="JG136" s="86"/>
      <c r="JH136" s="86"/>
      <c r="JI136" s="86"/>
      <c r="JJ136" s="86"/>
      <c r="JK136" s="86"/>
      <c r="JL136" s="86"/>
      <c r="JM136" s="86"/>
      <c r="JN136" s="86"/>
      <c r="JO136" s="86"/>
      <c r="JP136" s="86"/>
      <c r="JQ136" s="86"/>
      <c r="JR136" s="86"/>
      <c r="JS136" s="86"/>
      <c r="JT136" s="86"/>
      <c r="JU136" s="86"/>
      <c r="JV136" s="86"/>
      <c r="JW136" s="86"/>
      <c r="JX136" s="86"/>
      <c r="JY136" s="86"/>
      <c r="JZ136" s="86"/>
      <c r="KA136" s="86"/>
      <c r="KB136" s="86"/>
      <c r="KC136" s="86"/>
      <c r="KD136" s="86"/>
      <c r="KE136" s="86"/>
      <c r="KF136" s="106"/>
    </row>
    <row r="137" spans="10:292" ht="15.75" hidden="1" customHeight="1" x14ac:dyDescent="0.45">
      <c r="DA137" s="95"/>
      <c r="DB137" s="96"/>
      <c r="DC137" s="96"/>
      <c r="DD137" s="96"/>
      <c r="DE137" s="96"/>
      <c r="DF137" s="96"/>
      <c r="DG137" s="96"/>
      <c r="DQ137" s="96"/>
      <c r="DR137" s="96"/>
      <c r="DS137" s="96"/>
      <c r="DT137" s="96"/>
      <c r="DU137" s="96"/>
      <c r="DV137" s="96"/>
      <c r="DW137" s="96"/>
      <c r="DX137" s="96"/>
      <c r="DY137" s="96"/>
      <c r="DZ137" s="96"/>
      <c r="EA137" s="96"/>
      <c r="EB137" s="96"/>
      <c r="EH137" s="129"/>
      <c r="EI137" s="130"/>
      <c r="EJ137" s="130"/>
      <c r="EK137" s="130"/>
      <c r="EL137" s="130"/>
      <c r="EM137" s="130"/>
      <c r="EN137" s="130"/>
      <c r="EO137" s="130"/>
      <c r="EP137" s="130"/>
      <c r="EQ137" s="131"/>
      <c r="EX137" s="96"/>
      <c r="EY137" s="96"/>
      <c r="EZ137" s="96"/>
      <c r="FA137" s="96"/>
      <c r="FB137" s="96"/>
      <c r="FC137" s="96"/>
      <c r="FD137" s="119"/>
      <c r="FE137" s="119"/>
      <c r="FF137" s="119"/>
      <c r="FG137" s="96"/>
      <c r="FH137" s="96"/>
      <c r="GA137" s="96"/>
      <c r="GB137" s="96"/>
      <c r="GC137" s="96"/>
      <c r="GD137" s="96"/>
      <c r="GE137" s="96"/>
      <c r="GF137" s="96"/>
      <c r="GG137" s="96"/>
      <c r="GH137" s="96"/>
      <c r="GI137" s="96"/>
      <c r="GJ137" s="96"/>
      <c r="GK137" s="96"/>
      <c r="GL137" s="96"/>
      <c r="GM137" s="96"/>
      <c r="GN137" s="96"/>
      <c r="GO137" s="96"/>
      <c r="GP137" s="96"/>
      <c r="GQ137" s="96"/>
      <c r="IA137" s="105"/>
      <c r="IB137" s="86"/>
      <c r="IC137" s="86"/>
      <c r="ID137" s="86"/>
      <c r="IE137" s="86"/>
      <c r="IF137" s="86"/>
      <c r="IG137" s="86"/>
      <c r="IH137" s="86"/>
      <c r="II137" s="86"/>
      <c r="IJ137" s="86"/>
      <c r="IK137" s="86"/>
      <c r="IL137" s="86"/>
      <c r="IM137" s="86"/>
      <c r="IN137" s="86"/>
      <c r="IO137" s="86"/>
      <c r="IP137" s="86"/>
      <c r="IQ137" s="86"/>
      <c r="IR137" s="86"/>
      <c r="IS137" s="86"/>
      <c r="IT137" s="86"/>
      <c r="IU137" s="86"/>
      <c r="IV137" s="106"/>
      <c r="IY137" s="105"/>
      <c r="IZ137" s="86"/>
      <c r="JA137" s="86"/>
      <c r="JB137" s="86"/>
      <c r="JC137" s="86"/>
      <c r="JD137" s="86"/>
      <c r="JE137" s="86"/>
      <c r="JF137" s="86"/>
      <c r="JG137" s="86"/>
      <c r="JH137" s="86"/>
      <c r="JI137" s="86"/>
      <c r="JJ137" s="86"/>
      <c r="JK137" s="86"/>
      <c r="JL137" s="86"/>
      <c r="JM137" s="86"/>
      <c r="JN137" s="86"/>
      <c r="JO137" s="86"/>
      <c r="JP137" s="86"/>
      <c r="JQ137" s="86"/>
      <c r="JR137" s="86"/>
      <c r="JS137" s="86"/>
      <c r="JT137" s="86"/>
      <c r="JU137" s="86"/>
      <c r="JV137" s="86"/>
      <c r="JW137" s="86"/>
      <c r="JX137" s="86"/>
      <c r="JY137" s="86"/>
      <c r="JZ137" s="86"/>
      <c r="KA137" s="86"/>
      <c r="KB137" s="86"/>
      <c r="KC137" s="86"/>
      <c r="KD137" s="86"/>
      <c r="KE137" s="86"/>
      <c r="KF137" s="106"/>
    </row>
    <row r="138" spans="10:292" ht="15.75" hidden="1" customHeight="1" x14ac:dyDescent="0.45">
      <c r="DA138" s="95"/>
      <c r="DB138" s="96"/>
      <c r="DC138" s="96"/>
      <c r="DD138" s="96"/>
      <c r="DE138" s="96"/>
      <c r="DF138" s="96"/>
      <c r="DG138" s="96"/>
      <c r="DQ138" s="96"/>
      <c r="DR138" s="96"/>
      <c r="DS138" s="96"/>
      <c r="DT138" s="96"/>
      <c r="DU138" s="96"/>
      <c r="DV138" s="96"/>
      <c r="DW138" s="96"/>
      <c r="DX138" s="96"/>
      <c r="DY138" s="96"/>
      <c r="DZ138" s="96"/>
      <c r="EA138" s="96"/>
      <c r="EB138" s="96"/>
      <c r="EH138" s="129"/>
      <c r="EI138" s="130"/>
      <c r="EJ138" s="130"/>
      <c r="EK138" s="130"/>
      <c r="EL138" s="130"/>
      <c r="EM138" s="130"/>
      <c r="EN138" s="130"/>
      <c r="EO138" s="130"/>
      <c r="EP138" s="130"/>
      <c r="EQ138" s="131"/>
      <c r="EX138" s="96"/>
      <c r="EY138" s="96"/>
      <c r="EZ138" s="96"/>
      <c r="FA138" s="96"/>
      <c r="FB138" s="96"/>
      <c r="FC138" s="96"/>
      <c r="FD138" s="96"/>
      <c r="FE138" s="96"/>
      <c r="FF138" s="96"/>
      <c r="FG138" s="96"/>
      <c r="FH138" s="96"/>
      <c r="GA138" s="96"/>
      <c r="GB138" s="96"/>
      <c r="GC138" s="96"/>
      <c r="GD138" s="96"/>
      <c r="GE138" s="96"/>
      <c r="GF138" s="96"/>
      <c r="GG138" s="96"/>
      <c r="GH138" s="96"/>
      <c r="GI138" s="96"/>
      <c r="GJ138" s="96"/>
      <c r="GK138" s="96"/>
      <c r="GL138" s="96"/>
      <c r="GM138" s="96"/>
      <c r="GN138" s="96"/>
      <c r="GO138" s="96"/>
      <c r="GP138" s="96"/>
      <c r="GQ138" s="96"/>
      <c r="IA138" s="105"/>
      <c r="IB138" s="86"/>
      <c r="IC138" s="86"/>
      <c r="ID138" s="86"/>
      <c r="IE138" s="86"/>
      <c r="IF138" s="86"/>
      <c r="IG138" s="86"/>
      <c r="IH138" s="86"/>
      <c r="II138" s="86"/>
      <c r="IJ138" s="86"/>
      <c r="IK138" s="86"/>
      <c r="IL138" s="86"/>
      <c r="IM138" s="86"/>
      <c r="IN138" s="86"/>
      <c r="IO138" s="86"/>
      <c r="IP138" s="86"/>
      <c r="IQ138" s="86"/>
      <c r="IR138" s="86"/>
      <c r="IS138" s="86"/>
      <c r="IT138" s="86"/>
      <c r="IU138" s="86"/>
      <c r="IV138" s="106"/>
      <c r="IY138" s="105"/>
      <c r="IZ138" s="86"/>
      <c r="JA138" s="86"/>
      <c r="JB138" s="86"/>
      <c r="JC138" s="86"/>
      <c r="JD138" s="86"/>
      <c r="JE138" s="86"/>
      <c r="JF138" s="86"/>
      <c r="JG138" s="86"/>
      <c r="JH138" s="86"/>
      <c r="JI138" s="86"/>
      <c r="JJ138" s="86"/>
      <c r="JK138" s="86"/>
      <c r="JL138" s="86"/>
      <c r="JM138" s="86"/>
      <c r="JN138" s="86"/>
      <c r="JO138" s="86"/>
      <c r="JP138" s="86"/>
      <c r="JQ138" s="86"/>
      <c r="JR138" s="86"/>
      <c r="JS138" s="86"/>
      <c r="JT138" s="86"/>
      <c r="JU138" s="86"/>
      <c r="JV138" s="86"/>
      <c r="JW138" s="86"/>
      <c r="JX138" s="86"/>
      <c r="JY138" s="86"/>
      <c r="JZ138" s="86"/>
      <c r="KA138" s="86"/>
      <c r="KB138" s="86"/>
      <c r="KC138" s="86"/>
      <c r="KD138" s="86"/>
      <c r="KE138" s="86"/>
      <c r="KF138" s="106"/>
    </row>
    <row r="139" spans="10:292" ht="15.75" hidden="1" customHeight="1" x14ac:dyDescent="0.45">
      <c r="DA139" s="95"/>
      <c r="DB139" s="96"/>
      <c r="DC139" s="96"/>
      <c r="DD139" s="96"/>
      <c r="DE139" s="96"/>
      <c r="DF139" s="96"/>
      <c r="DG139" s="96"/>
      <c r="DQ139" s="96"/>
      <c r="DR139" s="96"/>
      <c r="DS139" s="96"/>
      <c r="DT139" s="96"/>
      <c r="DU139" s="96"/>
      <c r="DV139" s="96"/>
      <c r="DW139" s="96"/>
      <c r="DX139" s="96"/>
      <c r="DY139" s="96"/>
      <c r="DZ139" s="96"/>
      <c r="EA139" s="96"/>
      <c r="EB139" s="96"/>
      <c r="EH139" s="129"/>
      <c r="EI139" s="130"/>
      <c r="EJ139" s="130"/>
      <c r="EK139" s="130"/>
      <c r="EL139" s="130"/>
      <c r="EM139" s="130"/>
      <c r="EN139" s="130"/>
      <c r="EO139" s="130"/>
      <c r="EP139" s="130"/>
      <c r="EQ139" s="131"/>
      <c r="EX139" s="96"/>
      <c r="EY139" s="96"/>
      <c r="EZ139" s="96"/>
      <c r="FA139" s="96"/>
      <c r="FB139" s="96"/>
      <c r="FC139" s="96"/>
      <c r="FD139" s="96"/>
      <c r="FE139" s="96"/>
      <c r="FF139" s="96"/>
      <c r="FG139" s="96"/>
      <c r="FH139" s="96"/>
      <c r="GA139" s="96"/>
      <c r="GB139" s="96"/>
      <c r="GC139" s="96"/>
      <c r="GD139" s="96"/>
      <c r="GE139" s="96"/>
      <c r="GF139" s="96"/>
      <c r="GG139" s="96"/>
      <c r="GH139" s="96"/>
      <c r="GI139" s="96"/>
      <c r="GJ139" s="96"/>
      <c r="GK139" s="96"/>
      <c r="GL139" s="96"/>
      <c r="GM139" s="96"/>
      <c r="GN139" s="96"/>
      <c r="GO139" s="96"/>
      <c r="GP139" s="96"/>
      <c r="GQ139" s="96"/>
      <c r="IA139" s="105"/>
      <c r="IB139" s="86"/>
      <c r="IC139" s="86"/>
      <c r="ID139" s="86"/>
      <c r="IE139" s="86"/>
      <c r="IF139" s="86"/>
      <c r="IG139" s="86"/>
      <c r="IH139" s="86"/>
      <c r="II139" s="86"/>
      <c r="IJ139" s="86"/>
      <c r="IK139" s="86"/>
      <c r="IL139" s="86"/>
      <c r="IM139" s="86"/>
      <c r="IN139" s="86"/>
      <c r="IO139" s="86"/>
      <c r="IP139" s="86"/>
      <c r="IQ139" s="86"/>
      <c r="IR139" s="86"/>
      <c r="IS139" s="86"/>
      <c r="IT139" s="86"/>
      <c r="IU139" s="86"/>
      <c r="IV139" s="106"/>
      <c r="IY139" s="105"/>
      <c r="IZ139" s="86"/>
      <c r="JA139" s="86"/>
      <c r="JB139" s="86"/>
      <c r="JC139" s="86"/>
      <c r="JD139" s="86"/>
      <c r="JE139" s="86"/>
      <c r="JF139" s="86"/>
      <c r="JG139" s="86"/>
      <c r="JH139" s="86"/>
      <c r="JI139" s="86"/>
      <c r="JJ139" s="86"/>
      <c r="JK139" s="86"/>
      <c r="JL139" s="86"/>
      <c r="JM139" s="86"/>
      <c r="JN139" s="86"/>
      <c r="JO139" s="86"/>
      <c r="JP139" s="86"/>
      <c r="JQ139" s="86"/>
      <c r="JR139" s="86"/>
      <c r="JS139" s="86"/>
      <c r="JT139" s="86"/>
      <c r="JU139" s="86"/>
      <c r="JV139" s="86"/>
      <c r="JW139" s="86"/>
      <c r="JX139" s="86"/>
      <c r="JY139" s="86"/>
      <c r="JZ139" s="86"/>
      <c r="KA139" s="86"/>
      <c r="KB139" s="86"/>
      <c r="KC139" s="86"/>
      <c r="KD139" s="86"/>
      <c r="KE139" s="86"/>
      <c r="KF139" s="106"/>
    </row>
    <row r="140" spans="10:292" ht="15.75" hidden="1" customHeight="1" x14ac:dyDescent="0.45">
      <c r="DA140" s="95"/>
      <c r="DB140" s="96"/>
      <c r="DC140" s="96"/>
      <c r="DD140" s="96"/>
      <c r="DE140" s="96"/>
      <c r="DF140" s="96"/>
      <c r="DG140" s="96"/>
      <c r="DQ140" s="96"/>
      <c r="DR140" s="96"/>
      <c r="DS140" s="96"/>
      <c r="DT140" s="96"/>
      <c r="DU140" s="96"/>
      <c r="DV140" s="96"/>
      <c r="DW140" s="96"/>
      <c r="DX140" s="96"/>
      <c r="DY140" s="96"/>
      <c r="DZ140" s="96"/>
      <c r="EA140" s="96"/>
      <c r="EB140" s="96"/>
      <c r="EH140" s="129"/>
      <c r="EI140" s="130"/>
      <c r="EJ140" s="130"/>
      <c r="EK140" s="130"/>
      <c r="EL140" s="130"/>
      <c r="EM140" s="130"/>
      <c r="EN140" s="130"/>
      <c r="EO140" s="130"/>
      <c r="EP140" s="130"/>
      <c r="EQ140" s="131"/>
      <c r="EX140" s="96"/>
      <c r="EY140" s="96"/>
      <c r="EZ140" s="96"/>
      <c r="FA140" s="96"/>
      <c r="FB140" s="96"/>
      <c r="FC140" s="96"/>
      <c r="FD140" s="96"/>
      <c r="FE140" s="96"/>
      <c r="FF140" s="96"/>
      <c r="FG140" s="96"/>
      <c r="FH140" s="96"/>
      <c r="GA140" s="96"/>
      <c r="GB140" s="96"/>
      <c r="GC140" s="96"/>
      <c r="GD140" s="96"/>
      <c r="GE140" s="96"/>
      <c r="GF140" s="96"/>
      <c r="GG140" s="96"/>
      <c r="GH140" s="96"/>
      <c r="GI140" s="96"/>
      <c r="GJ140" s="96"/>
      <c r="GK140" s="96"/>
      <c r="GL140" s="96"/>
      <c r="GM140" s="96"/>
      <c r="GN140" s="96"/>
      <c r="GO140" s="96"/>
      <c r="GP140" s="96"/>
      <c r="GQ140" s="96"/>
      <c r="IA140" s="105"/>
      <c r="IB140" s="86"/>
      <c r="IC140" s="86"/>
      <c r="ID140" s="86"/>
      <c r="IE140" s="86"/>
      <c r="IF140" s="86"/>
      <c r="IG140" s="86"/>
      <c r="IH140" s="86"/>
      <c r="II140" s="86"/>
      <c r="IJ140" s="86"/>
      <c r="IK140" s="86"/>
      <c r="IL140" s="86"/>
      <c r="IM140" s="86"/>
      <c r="IN140" s="86"/>
      <c r="IO140" s="86"/>
      <c r="IP140" s="86"/>
      <c r="IQ140" s="86"/>
      <c r="IR140" s="86"/>
      <c r="IS140" s="86"/>
      <c r="IT140" s="86"/>
      <c r="IU140" s="86"/>
      <c r="IV140" s="106"/>
      <c r="IY140" s="105"/>
      <c r="IZ140" s="86"/>
      <c r="JA140" s="86"/>
      <c r="JB140" s="86"/>
      <c r="JC140" s="86"/>
      <c r="JD140" s="86"/>
      <c r="JE140" s="86"/>
      <c r="JF140" s="86"/>
      <c r="JG140" s="86"/>
      <c r="JH140" s="86"/>
      <c r="JI140" s="86"/>
      <c r="JJ140" s="86"/>
      <c r="JK140" s="86"/>
      <c r="JL140" s="86"/>
      <c r="JM140" s="86"/>
      <c r="JN140" s="86"/>
      <c r="JO140" s="86"/>
      <c r="JP140" s="86"/>
      <c r="JQ140" s="86"/>
      <c r="JR140" s="86"/>
      <c r="JS140" s="86"/>
      <c r="JT140" s="86"/>
      <c r="JU140" s="86"/>
      <c r="JV140" s="86"/>
      <c r="JW140" s="86"/>
      <c r="JX140" s="86"/>
      <c r="JY140" s="86"/>
      <c r="JZ140" s="86"/>
      <c r="KA140" s="86"/>
      <c r="KB140" s="86"/>
      <c r="KC140" s="86"/>
      <c r="KD140" s="86"/>
      <c r="KE140" s="86"/>
      <c r="KF140" s="106"/>
    </row>
    <row r="141" spans="10:292" ht="15.75" hidden="1" customHeight="1" x14ac:dyDescent="0.45">
      <c r="J141" s="3"/>
      <c r="AA141" s="3"/>
      <c r="DA141" s="95"/>
      <c r="DB141" s="96"/>
      <c r="DC141" s="96"/>
      <c r="DD141" s="96"/>
      <c r="DE141" s="96"/>
      <c r="DF141" s="96"/>
      <c r="DG141" s="96"/>
      <c r="DQ141" s="96"/>
      <c r="DR141" s="96"/>
      <c r="DS141" s="96"/>
      <c r="DT141" s="96"/>
      <c r="DU141" s="96"/>
      <c r="DV141" s="96"/>
      <c r="DW141" s="96"/>
      <c r="DX141" s="96"/>
      <c r="DY141" s="96"/>
      <c r="DZ141" s="96"/>
      <c r="EA141" s="96"/>
      <c r="EB141" s="96"/>
      <c r="EH141" s="129"/>
      <c r="EI141" s="132"/>
      <c r="EJ141" s="132"/>
      <c r="EK141" s="132"/>
      <c r="EL141" s="132"/>
      <c r="EM141" s="132"/>
      <c r="EN141" s="132"/>
      <c r="EO141" s="132"/>
      <c r="EP141" s="132"/>
      <c r="EQ141" s="131"/>
      <c r="EX141" s="3"/>
      <c r="EY141" s="96"/>
      <c r="EZ141" s="96"/>
      <c r="FA141" s="96"/>
      <c r="FB141" s="96"/>
      <c r="FC141" s="96"/>
      <c r="FD141" s="3"/>
      <c r="FE141" s="96"/>
      <c r="FF141" s="96"/>
      <c r="FG141" s="96"/>
      <c r="FH141" s="96"/>
      <c r="GA141" s="96"/>
      <c r="GB141" s="96"/>
      <c r="GC141" s="96"/>
      <c r="GD141" s="96"/>
      <c r="GE141" s="96"/>
      <c r="GF141" s="96"/>
      <c r="GG141" s="96"/>
      <c r="GH141" s="96"/>
      <c r="GI141" s="96"/>
      <c r="GJ141" s="96"/>
      <c r="GK141" s="96"/>
      <c r="GL141" s="96"/>
      <c r="GM141" s="96"/>
      <c r="GN141" s="96"/>
      <c r="GO141" s="96"/>
      <c r="GP141" s="96"/>
      <c r="GQ141" s="96"/>
      <c r="IA141" s="105"/>
      <c r="IB141" s="86"/>
      <c r="IC141" s="86"/>
      <c r="ID141" s="86"/>
      <c r="IE141" s="86"/>
      <c r="IF141" s="86"/>
      <c r="IG141" s="86"/>
      <c r="IH141" s="86"/>
      <c r="II141" s="86"/>
      <c r="IJ141" s="86"/>
      <c r="IK141" s="86"/>
      <c r="IL141" s="86"/>
      <c r="IM141" s="86"/>
      <c r="IN141" s="86"/>
      <c r="IO141" s="86"/>
      <c r="IP141" s="86"/>
      <c r="IQ141" s="86"/>
      <c r="IR141" s="86"/>
      <c r="IS141" s="86"/>
      <c r="IT141" s="86"/>
      <c r="IU141" s="86"/>
      <c r="IV141" s="106"/>
      <c r="IY141" s="105"/>
      <c r="IZ141" s="86"/>
      <c r="JA141" s="86"/>
      <c r="JB141" s="86"/>
      <c r="JC141" s="86"/>
      <c r="JD141" s="86"/>
      <c r="JE141" s="86"/>
      <c r="JF141" s="86"/>
      <c r="JG141" s="86"/>
      <c r="JH141" s="86"/>
      <c r="JI141" s="86"/>
      <c r="JJ141" s="86"/>
      <c r="JK141" s="86"/>
      <c r="JL141" s="86"/>
      <c r="JM141" s="86"/>
      <c r="JN141" s="86"/>
      <c r="JO141" s="86"/>
      <c r="JP141" s="86"/>
      <c r="JQ141" s="86"/>
      <c r="JR141" s="86"/>
      <c r="JS141" s="86"/>
      <c r="JT141" s="86"/>
      <c r="JU141" s="86"/>
      <c r="JV141" s="86"/>
      <c r="JW141" s="86"/>
      <c r="JX141" s="86"/>
      <c r="JY141" s="86"/>
      <c r="JZ141" s="86"/>
      <c r="KA141" s="86"/>
      <c r="KB141" s="86"/>
      <c r="KC141" s="86"/>
      <c r="KD141" s="86"/>
      <c r="KE141" s="86"/>
      <c r="KF141" s="106"/>
    </row>
    <row r="142" spans="10:292" ht="15.75" hidden="1" customHeight="1" thickBot="1" x14ac:dyDescent="0.5">
      <c r="DA142" s="95"/>
      <c r="DB142" s="96"/>
      <c r="DC142" s="96"/>
      <c r="DD142" s="96"/>
      <c r="DE142" s="96"/>
      <c r="DF142" s="96"/>
      <c r="DG142" s="96"/>
      <c r="DQ142" s="96"/>
      <c r="DR142" s="96"/>
      <c r="DS142" s="96"/>
      <c r="DT142" s="96"/>
      <c r="DU142" s="96"/>
      <c r="DV142" s="96"/>
      <c r="DW142" s="96"/>
      <c r="DX142" s="101"/>
      <c r="DY142" s="101"/>
      <c r="DZ142" s="96"/>
      <c r="EA142" s="96"/>
      <c r="EB142" s="96"/>
      <c r="EH142" s="129"/>
      <c r="EI142" s="132"/>
      <c r="EJ142" s="132"/>
      <c r="EK142" s="132"/>
      <c r="EL142" s="132"/>
      <c r="EM142" s="132"/>
      <c r="EN142" s="132"/>
      <c r="EO142" s="132"/>
      <c r="EP142" s="132"/>
      <c r="EQ142" s="131"/>
      <c r="EX142" s="101"/>
      <c r="EY142" s="101"/>
      <c r="EZ142" s="96"/>
      <c r="FA142" s="96"/>
      <c r="FB142" s="136"/>
      <c r="FC142" s="96"/>
      <c r="FD142" s="101"/>
      <c r="FE142" s="96"/>
      <c r="FF142" s="96"/>
      <c r="FG142" s="96"/>
      <c r="FH142" s="96"/>
      <c r="GA142" s="96"/>
      <c r="GB142" s="96"/>
      <c r="GC142" s="96"/>
      <c r="GD142" s="96"/>
      <c r="GE142" s="96"/>
      <c r="GF142" s="96"/>
      <c r="GG142" s="96"/>
      <c r="GH142" s="96"/>
      <c r="GI142" s="96"/>
      <c r="GJ142" s="96"/>
      <c r="GK142" s="96"/>
      <c r="GL142" s="96"/>
      <c r="GM142" s="96"/>
      <c r="GN142" s="96"/>
      <c r="GO142" s="96"/>
      <c r="GP142" s="96"/>
      <c r="GQ142" s="96"/>
      <c r="IA142" s="105"/>
      <c r="IB142" s="86"/>
      <c r="IC142" s="86"/>
      <c r="ID142" s="86"/>
      <c r="IE142" s="86"/>
      <c r="IF142" s="86"/>
      <c r="IG142" s="86"/>
      <c r="IH142" s="86"/>
      <c r="II142" s="86"/>
      <c r="IJ142" s="86"/>
      <c r="IK142" s="86"/>
      <c r="IL142" s="86"/>
      <c r="IM142" s="86"/>
      <c r="IN142" s="86"/>
      <c r="IO142" s="86"/>
      <c r="IP142" s="86"/>
      <c r="IQ142" s="86"/>
      <c r="IR142" s="86"/>
      <c r="IS142" s="86"/>
      <c r="IT142" s="86"/>
      <c r="IU142" s="86"/>
      <c r="IV142" s="106"/>
      <c r="IY142" s="105"/>
      <c r="IZ142" s="86"/>
      <c r="JA142" s="86"/>
      <c r="JB142" s="86"/>
      <c r="JC142" s="86"/>
      <c r="JD142" s="86"/>
      <c r="JE142" s="86"/>
      <c r="JF142" s="86"/>
      <c r="JG142" s="86"/>
      <c r="JH142" s="86"/>
      <c r="JI142" s="86"/>
      <c r="JJ142" s="86"/>
      <c r="JK142" s="86"/>
      <c r="JL142" s="86"/>
      <c r="JM142" s="86"/>
      <c r="JN142" s="86"/>
      <c r="JO142" s="86"/>
      <c r="JP142" s="86"/>
      <c r="JQ142" s="86"/>
      <c r="JR142" s="86"/>
      <c r="JS142" s="86"/>
      <c r="JT142" s="86"/>
      <c r="JU142" s="86"/>
      <c r="JV142" s="86"/>
      <c r="JW142" s="86"/>
      <c r="JX142" s="86"/>
      <c r="JY142" s="86"/>
      <c r="JZ142" s="86"/>
      <c r="KA142" s="86"/>
      <c r="KB142" s="86"/>
      <c r="KC142" s="86"/>
      <c r="KD142" s="86"/>
      <c r="KE142" s="86"/>
      <c r="KF142" s="106"/>
    </row>
    <row r="143" spans="10:292" ht="15.75" hidden="1" customHeight="1" thickBot="1" x14ac:dyDescent="0.5">
      <c r="K143" s="18"/>
      <c r="AB143" s="555"/>
      <c r="AC143" s="556"/>
      <c r="AD143" s="556"/>
      <c r="AE143" s="50"/>
      <c r="AF143" s="50"/>
      <c r="AG143" s="1191"/>
      <c r="AH143" s="683"/>
      <c r="AI143" s="683"/>
      <c r="AJ143" s="683"/>
      <c r="AK143" s="683"/>
      <c r="AL143" s="683"/>
      <c r="AM143" s="683"/>
      <c r="AN143" s="683"/>
      <c r="AO143" s="1192"/>
      <c r="DA143" s="95"/>
      <c r="DB143" s="96"/>
      <c r="DC143" s="96"/>
      <c r="DD143" s="96"/>
      <c r="DE143" s="96"/>
      <c r="DF143" s="96"/>
      <c r="DG143" s="96"/>
      <c r="DQ143" s="96"/>
      <c r="DR143" s="96"/>
      <c r="DS143" s="96"/>
      <c r="DT143" s="96"/>
      <c r="DU143" s="96"/>
      <c r="DV143" s="96"/>
      <c r="DW143" s="96"/>
      <c r="DX143" s="96"/>
      <c r="DY143" s="96"/>
      <c r="DZ143" s="96"/>
      <c r="EA143" s="96"/>
      <c r="EB143" s="96"/>
      <c r="EH143" s="129"/>
      <c r="EI143" s="132"/>
      <c r="EJ143" s="132"/>
      <c r="EK143" s="132"/>
      <c r="EL143" s="132"/>
      <c r="EM143" s="132"/>
      <c r="EN143" s="132"/>
      <c r="EO143" s="132"/>
      <c r="EP143" s="132"/>
      <c r="EQ143" s="131"/>
      <c r="EX143" s="18"/>
      <c r="EY143" s="96"/>
      <c r="EZ143" s="96"/>
      <c r="FA143" s="96"/>
      <c r="FB143" s="96"/>
      <c r="FC143" s="96"/>
      <c r="FD143" s="119"/>
      <c r="FE143" s="96"/>
      <c r="FF143" s="96"/>
      <c r="FG143" s="96"/>
      <c r="FH143" s="96"/>
      <c r="GA143" s="96"/>
      <c r="GB143" s="96"/>
      <c r="GC143" s="96"/>
      <c r="GD143" s="96"/>
      <c r="GE143" s="96"/>
      <c r="GF143" s="96"/>
      <c r="GG143" s="96"/>
      <c r="GH143" s="96"/>
      <c r="GI143" s="96"/>
      <c r="GJ143" s="96"/>
      <c r="GK143" s="96"/>
      <c r="GL143" s="96"/>
      <c r="GM143" s="96"/>
      <c r="GN143" s="96"/>
      <c r="GO143" s="96"/>
      <c r="GP143" s="96"/>
      <c r="GQ143" s="96"/>
      <c r="IA143" s="105"/>
      <c r="IB143" s="86"/>
      <c r="IC143" s="86"/>
      <c r="ID143" s="86"/>
      <c r="IE143" s="86"/>
      <c r="IF143" s="86"/>
      <c r="IG143" s="86"/>
      <c r="IH143" s="86"/>
      <c r="II143" s="86"/>
      <c r="IJ143" s="86"/>
      <c r="IK143" s="86"/>
      <c r="IL143" s="86"/>
      <c r="IM143" s="86"/>
      <c r="IN143" s="86"/>
      <c r="IO143" s="86"/>
      <c r="IP143" s="86"/>
      <c r="IQ143" s="86"/>
      <c r="IR143" s="86"/>
      <c r="IS143" s="86"/>
      <c r="IT143" s="86"/>
      <c r="IU143" s="86"/>
      <c r="IV143" s="106"/>
      <c r="IY143" s="105"/>
      <c r="IZ143" s="86"/>
      <c r="JA143" s="86"/>
      <c r="JB143" s="86"/>
      <c r="JC143" s="86"/>
      <c r="JD143" s="86"/>
      <c r="JE143" s="86"/>
      <c r="JF143" s="86"/>
      <c r="JG143" s="86"/>
      <c r="JH143" s="86"/>
      <c r="JI143" s="86"/>
      <c r="JJ143" s="86"/>
      <c r="JK143" s="86"/>
      <c r="JL143" s="86"/>
      <c r="JM143" s="86"/>
      <c r="JN143" s="86"/>
      <c r="JO143" s="86"/>
      <c r="JP143" s="86"/>
      <c r="JQ143" s="86"/>
      <c r="JR143" s="86"/>
      <c r="JS143" s="86"/>
      <c r="JT143" s="86"/>
      <c r="JU143" s="86"/>
      <c r="JV143" s="86"/>
      <c r="JW143" s="86"/>
      <c r="JX143" s="86"/>
      <c r="JY143" s="86"/>
      <c r="JZ143" s="86"/>
      <c r="KA143" s="86"/>
      <c r="KB143" s="86"/>
      <c r="KC143" s="86"/>
      <c r="KD143" s="86"/>
      <c r="KE143" s="86"/>
      <c r="KF143" s="106"/>
    </row>
    <row r="144" spans="10:292" ht="15.75" hidden="1" customHeight="1" x14ac:dyDescent="0.45">
      <c r="K144" s="634"/>
      <c r="L144" s="635"/>
      <c r="M144" s="635"/>
      <c r="N144" s="636"/>
      <c r="O144" s="1193"/>
      <c r="P144" s="703"/>
      <c r="Q144" s="704"/>
      <c r="R144" s="704"/>
      <c r="S144" s="704"/>
      <c r="T144" s="704"/>
      <c r="U144" s="704"/>
      <c r="V144" s="704"/>
      <c r="W144" s="704"/>
      <c r="X144" s="705"/>
      <c r="AB144" s="516"/>
      <c r="AC144" s="517"/>
      <c r="AD144" s="517"/>
      <c r="AE144" s="58"/>
      <c r="AF144" s="58"/>
      <c r="AG144" s="549"/>
      <c r="AH144" s="550"/>
      <c r="AI144" s="550"/>
      <c r="AJ144" s="550"/>
      <c r="AK144" s="550"/>
      <c r="AL144" s="550"/>
      <c r="AM144" s="550"/>
      <c r="AN144" s="550"/>
      <c r="AO144" s="551"/>
      <c r="DA144" s="95"/>
      <c r="DB144" s="96"/>
      <c r="DC144" s="96"/>
      <c r="DD144" s="96"/>
      <c r="DE144" s="98"/>
      <c r="DF144" s="96"/>
      <c r="DG144" s="96"/>
      <c r="DQ144" s="96"/>
      <c r="DR144" s="96"/>
      <c r="DS144" s="96"/>
      <c r="DT144" s="103"/>
      <c r="DU144" s="96"/>
      <c r="DV144" s="96"/>
      <c r="DW144" s="96"/>
      <c r="DX144" s="96"/>
      <c r="DY144" s="96"/>
      <c r="DZ144" s="96"/>
      <c r="EA144" s="121"/>
      <c r="EB144" s="96"/>
      <c r="EH144" s="129"/>
      <c r="EI144" s="132"/>
      <c r="EJ144" s="132"/>
      <c r="EK144" s="132"/>
      <c r="EL144" s="132"/>
      <c r="EM144" s="132"/>
      <c r="EN144" s="132"/>
      <c r="EO144" s="132"/>
      <c r="EP144" s="132"/>
      <c r="EQ144" s="131"/>
      <c r="EX144" s="96"/>
      <c r="EY144" s="96"/>
      <c r="EZ144" s="96"/>
      <c r="FA144" s="96"/>
      <c r="FB144" s="96"/>
      <c r="FC144" s="96"/>
      <c r="FD144" s="119"/>
      <c r="FE144" s="96"/>
      <c r="FF144" s="96"/>
      <c r="FG144" s="96"/>
      <c r="FH144" s="96"/>
      <c r="GA144" s="96"/>
      <c r="GB144" s="96"/>
      <c r="GC144" s="96"/>
      <c r="GD144" s="96"/>
      <c r="GE144" s="96"/>
      <c r="GF144" s="96"/>
      <c r="GG144" s="96"/>
      <c r="GH144" s="96"/>
      <c r="GI144" s="96"/>
      <c r="GJ144" s="96"/>
      <c r="GK144" s="96"/>
      <c r="GL144" s="96"/>
      <c r="GM144" s="96"/>
      <c r="GN144" s="96"/>
      <c r="GO144" s="96"/>
      <c r="GP144" s="96"/>
      <c r="GQ144" s="96"/>
      <c r="IA144" s="105"/>
      <c r="IB144" s="86"/>
      <c r="IC144" s="86"/>
      <c r="ID144" s="86"/>
      <c r="IE144" s="86"/>
      <c r="IF144" s="86"/>
      <c r="IG144" s="86"/>
      <c r="IH144" s="86"/>
      <c r="II144" s="86"/>
      <c r="IJ144" s="86"/>
      <c r="IK144" s="86"/>
      <c r="IL144" s="86"/>
      <c r="IM144" s="86"/>
      <c r="IN144" s="86"/>
      <c r="IO144" s="86"/>
      <c r="IP144" s="86"/>
      <c r="IQ144" s="86"/>
      <c r="IR144" s="86"/>
      <c r="IS144" s="86"/>
      <c r="IT144" s="86"/>
      <c r="IU144" s="86"/>
      <c r="IV144" s="106"/>
      <c r="IY144" s="105"/>
      <c r="IZ144" s="86"/>
      <c r="JA144" s="86"/>
      <c r="JB144" s="86"/>
      <c r="JC144" s="86"/>
      <c r="JD144" s="86"/>
      <c r="JE144" s="86"/>
      <c r="JF144" s="86"/>
      <c r="JG144" s="86"/>
      <c r="JH144" s="86"/>
      <c r="JI144" s="86"/>
      <c r="JJ144" s="86"/>
      <c r="JK144" s="86"/>
      <c r="JL144" s="86"/>
      <c r="JM144" s="86"/>
      <c r="JN144" s="86"/>
      <c r="JO144" s="86"/>
      <c r="JP144" s="86"/>
      <c r="JQ144" s="86"/>
      <c r="JR144" s="86"/>
      <c r="JS144" s="86"/>
      <c r="JT144" s="86"/>
      <c r="JU144" s="86"/>
      <c r="JV144" s="86"/>
      <c r="JW144" s="86"/>
      <c r="JX144" s="86"/>
      <c r="JY144" s="86"/>
      <c r="JZ144" s="86"/>
      <c r="KA144" s="86"/>
      <c r="KB144" s="86"/>
      <c r="KC144" s="86"/>
      <c r="KD144" s="86"/>
      <c r="KE144" s="86"/>
      <c r="KF144" s="106"/>
    </row>
    <row r="145" spans="11:292" ht="15.75" hidden="1" customHeight="1" x14ac:dyDescent="0.45">
      <c r="K145" s="588"/>
      <c r="L145" s="589"/>
      <c r="M145" s="589"/>
      <c r="N145" s="641"/>
      <c r="O145" s="554"/>
      <c r="P145" s="706"/>
      <c r="Q145" s="707"/>
      <c r="R145" s="707"/>
      <c r="S145" s="707"/>
      <c r="T145" s="707"/>
      <c r="U145" s="707"/>
      <c r="V145" s="707"/>
      <c r="W145" s="707"/>
      <c r="X145" s="708"/>
      <c r="AB145" s="516"/>
      <c r="AC145" s="517"/>
      <c r="AD145" s="517"/>
      <c r="AE145" s="58"/>
      <c r="AF145" s="58"/>
      <c r="AG145" s="511"/>
      <c r="AH145" s="512"/>
      <c r="AI145" s="512"/>
      <c r="AJ145" s="512"/>
      <c r="AK145" s="512"/>
      <c r="AL145" s="512"/>
      <c r="AM145" s="512"/>
      <c r="AN145" s="512"/>
      <c r="AO145" s="513"/>
      <c r="DA145" s="95"/>
      <c r="DB145" s="96"/>
      <c r="DC145" s="96"/>
      <c r="DD145" s="96"/>
      <c r="DE145" s="96"/>
      <c r="DF145" s="96"/>
      <c r="DG145" s="96"/>
      <c r="DQ145" s="96"/>
      <c r="DR145" s="96"/>
      <c r="DS145" s="96"/>
      <c r="DT145" s="96"/>
      <c r="DU145" s="96"/>
      <c r="DV145" s="96"/>
      <c r="DW145" s="96"/>
      <c r="DX145" s="96"/>
      <c r="DY145" s="101"/>
      <c r="DZ145" s="96"/>
      <c r="EA145" s="96"/>
      <c r="EB145" s="96"/>
      <c r="EH145" s="129"/>
      <c r="EI145" s="132"/>
      <c r="EJ145" s="132"/>
      <c r="EK145" s="132"/>
      <c r="EL145" s="132"/>
      <c r="EM145" s="132"/>
      <c r="EN145" s="132"/>
      <c r="EO145" s="132"/>
      <c r="EP145" s="132"/>
      <c r="EQ145" s="131"/>
      <c r="EX145" s="96"/>
      <c r="EY145" s="96"/>
      <c r="EZ145" s="96"/>
      <c r="FA145" s="96"/>
      <c r="FB145" s="96"/>
      <c r="FC145" s="96"/>
      <c r="FD145" s="119"/>
      <c r="FE145" s="96"/>
      <c r="FF145" s="96"/>
      <c r="FG145" s="96"/>
      <c r="FH145" s="96"/>
      <c r="GA145" s="96"/>
      <c r="GB145" s="96"/>
      <c r="GC145" s="96"/>
      <c r="GD145" s="96"/>
      <c r="GE145" s="96"/>
      <c r="GF145" s="96"/>
      <c r="GG145" s="96"/>
      <c r="GH145" s="96"/>
      <c r="GI145" s="96"/>
      <c r="GJ145" s="96"/>
      <c r="GK145" s="96"/>
      <c r="GL145" s="96"/>
      <c r="GM145" s="96"/>
      <c r="GN145" s="96"/>
      <c r="GO145" s="96"/>
      <c r="GP145" s="96"/>
      <c r="GQ145" s="96"/>
      <c r="IA145" s="105"/>
      <c r="IB145" s="86"/>
      <c r="IC145" s="86"/>
      <c r="ID145" s="86"/>
      <c r="IE145" s="86"/>
      <c r="IF145" s="86"/>
      <c r="IG145" s="86"/>
      <c r="IH145" s="86"/>
      <c r="II145" s="86"/>
      <c r="IJ145" s="86"/>
      <c r="IK145" s="86"/>
      <c r="IL145" s="86"/>
      <c r="IM145" s="86"/>
      <c r="IN145" s="86"/>
      <c r="IO145" s="86"/>
      <c r="IP145" s="86"/>
      <c r="IQ145" s="86"/>
      <c r="IR145" s="86"/>
      <c r="IS145" s="86"/>
      <c r="IT145" s="86"/>
      <c r="IU145" s="86"/>
      <c r="IV145" s="106"/>
      <c r="IY145" s="105"/>
      <c r="IZ145" s="86"/>
      <c r="JA145" s="86"/>
      <c r="JB145" s="86"/>
      <c r="JC145" s="86"/>
      <c r="JD145" s="86"/>
      <c r="JE145" s="86"/>
      <c r="JF145" s="86"/>
      <c r="JG145" s="86"/>
      <c r="JH145" s="86"/>
      <c r="JI145" s="86"/>
      <c r="JJ145" s="86"/>
      <c r="JK145" s="86"/>
      <c r="JL145" s="86"/>
      <c r="JM145" s="86"/>
      <c r="JN145" s="86"/>
      <c r="JO145" s="86"/>
      <c r="JP145" s="86"/>
      <c r="JQ145" s="86"/>
      <c r="JR145" s="86"/>
      <c r="JS145" s="86"/>
      <c r="JT145" s="86"/>
      <c r="JU145" s="86"/>
      <c r="JV145" s="86"/>
      <c r="JW145" s="86"/>
      <c r="JX145" s="86"/>
      <c r="JY145" s="86"/>
      <c r="JZ145" s="86"/>
      <c r="KA145" s="86"/>
      <c r="KB145" s="86"/>
      <c r="KC145" s="86"/>
      <c r="KD145" s="86"/>
      <c r="KE145" s="86"/>
      <c r="KF145" s="106"/>
    </row>
    <row r="146" spans="11:292" ht="15.75" hidden="1" customHeight="1" thickBot="1" x14ac:dyDescent="0.5">
      <c r="K146" s="1103"/>
      <c r="L146" s="1104"/>
      <c r="M146" s="1104"/>
      <c r="N146" s="139"/>
      <c r="O146" s="140"/>
      <c r="P146" s="30"/>
      <c r="Q146" s="17"/>
      <c r="R146" s="17"/>
      <c r="S146" s="17"/>
      <c r="T146" s="17"/>
      <c r="U146" s="17"/>
      <c r="V146" s="17"/>
      <c r="W146" s="17"/>
      <c r="X146" s="29"/>
      <c r="AB146" s="516"/>
      <c r="AC146" s="517"/>
      <c r="AD146" s="517"/>
      <c r="AE146" s="58"/>
      <c r="AF146" s="58"/>
      <c r="AG146" s="511"/>
      <c r="AH146" s="512"/>
      <c r="AI146" s="512"/>
      <c r="AJ146" s="512"/>
      <c r="AK146" s="512"/>
      <c r="AL146" s="512"/>
      <c r="AM146" s="512"/>
      <c r="AN146" s="512"/>
      <c r="AO146" s="513"/>
      <c r="DA146" s="9"/>
      <c r="DB146" s="96"/>
      <c r="DC146" s="96"/>
      <c r="DD146" s="96"/>
      <c r="DE146" s="96"/>
      <c r="DF146" s="96"/>
      <c r="DG146" s="96"/>
      <c r="DQ146" s="96"/>
      <c r="DR146" s="96"/>
      <c r="DS146" s="96"/>
      <c r="DT146" s="103"/>
      <c r="DU146" s="96"/>
      <c r="DV146" s="96"/>
      <c r="DW146" s="96"/>
      <c r="DX146" s="96"/>
      <c r="DY146" s="96"/>
      <c r="DZ146" s="96"/>
      <c r="EA146" s="121"/>
      <c r="EB146" s="96"/>
      <c r="EH146" s="129"/>
      <c r="EI146" s="132"/>
      <c r="EJ146" s="132"/>
      <c r="EK146" s="132"/>
      <c r="EL146" s="132"/>
      <c r="EM146" s="132"/>
      <c r="EN146" s="132"/>
      <c r="EO146" s="132"/>
      <c r="EP146" s="132"/>
      <c r="EQ146" s="131"/>
      <c r="EX146" s="96"/>
      <c r="EY146" s="96"/>
      <c r="EZ146" s="96"/>
      <c r="FA146" s="96"/>
      <c r="FB146" s="136"/>
      <c r="FC146" s="96"/>
      <c r="FD146" s="119"/>
      <c r="FE146" s="96"/>
      <c r="FF146" s="96"/>
      <c r="FG146" s="96"/>
      <c r="FH146" s="136"/>
      <c r="GA146" s="96"/>
      <c r="GB146" s="96"/>
      <c r="GC146" s="96"/>
      <c r="GD146" s="96"/>
      <c r="GE146" s="96"/>
      <c r="GF146" s="96"/>
      <c r="GG146" s="96"/>
      <c r="GH146" s="96"/>
      <c r="GI146" s="96"/>
      <c r="GJ146" s="96"/>
      <c r="GK146" s="96"/>
      <c r="GL146" s="96"/>
      <c r="GM146" s="96"/>
      <c r="GN146" s="96"/>
      <c r="GO146" s="96"/>
      <c r="GP146" s="96"/>
      <c r="GQ146" s="96"/>
      <c r="IA146" s="105"/>
      <c r="IB146" s="86"/>
      <c r="IC146" s="86"/>
      <c r="ID146" s="86"/>
      <c r="IE146" s="86"/>
      <c r="IF146" s="86"/>
      <c r="IG146" s="86"/>
      <c r="IH146" s="86"/>
      <c r="II146" s="86"/>
      <c r="IJ146" s="86"/>
      <c r="IK146" s="86"/>
      <c r="IL146" s="86"/>
      <c r="IM146" s="86"/>
      <c r="IN146" s="86"/>
      <c r="IO146" s="86"/>
      <c r="IP146" s="86"/>
      <c r="IQ146" s="86"/>
      <c r="IR146" s="86"/>
      <c r="IS146" s="86"/>
      <c r="IT146" s="86"/>
      <c r="IU146" s="86"/>
      <c r="IV146" s="106"/>
      <c r="IY146" s="105"/>
      <c r="IZ146" s="86"/>
      <c r="JA146" s="86"/>
      <c r="JB146" s="86"/>
      <c r="JC146" s="86"/>
      <c r="JD146" s="86"/>
      <c r="JE146" s="86"/>
      <c r="JF146" s="86"/>
      <c r="JG146" s="86"/>
      <c r="JH146" s="86"/>
      <c r="JI146" s="86"/>
      <c r="JJ146" s="86"/>
      <c r="JK146" s="86"/>
      <c r="JL146" s="86"/>
      <c r="JM146" s="86"/>
      <c r="JN146" s="86"/>
      <c r="JO146" s="86"/>
      <c r="JP146" s="86"/>
      <c r="JQ146" s="86"/>
      <c r="JR146" s="86"/>
      <c r="JS146" s="86"/>
      <c r="JT146" s="86"/>
      <c r="JU146" s="86"/>
      <c r="JV146" s="86"/>
      <c r="JW146" s="86"/>
      <c r="JX146" s="86"/>
      <c r="JY146" s="86"/>
      <c r="JZ146" s="86"/>
      <c r="KA146" s="86"/>
      <c r="KB146" s="86"/>
      <c r="KC146" s="86"/>
      <c r="KD146" s="86"/>
      <c r="KE146" s="86"/>
      <c r="KF146" s="106"/>
    </row>
    <row r="147" spans="11:292" ht="15.75" hidden="1" customHeight="1" x14ac:dyDescent="0.45">
      <c r="AB147" s="642"/>
      <c r="AC147" s="642"/>
      <c r="AD147" s="642"/>
      <c r="AE147" s="642"/>
      <c r="AF147" s="642"/>
      <c r="AG147" s="642"/>
      <c r="AH147" s="642"/>
      <c r="AI147" s="642"/>
      <c r="AJ147" s="642"/>
      <c r="AK147" s="642"/>
      <c r="AL147" s="642"/>
      <c r="AM147" s="642"/>
      <c r="AN147" s="642"/>
      <c r="AO147" s="642"/>
      <c r="DA147" s="95"/>
      <c r="DB147" s="96"/>
      <c r="DC147" s="96"/>
      <c r="DD147" s="96"/>
      <c r="DE147" s="96"/>
      <c r="DF147" s="96"/>
      <c r="DG147" s="96"/>
      <c r="DQ147" s="96"/>
      <c r="DR147" s="96"/>
      <c r="DS147" s="96"/>
      <c r="DT147" s="96"/>
      <c r="DU147" s="96"/>
      <c r="DV147" s="96"/>
      <c r="DW147" s="96"/>
      <c r="DX147" s="96"/>
      <c r="DY147" s="96"/>
      <c r="DZ147" s="96"/>
      <c r="EA147" s="96"/>
      <c r="EB147" s="96"/>
      <c r="EH147" s="129"/>
      <c r="EI147" s="132"/>
      <c r="EJ147" s="132"/>
      <c r="EK147" s="132"/>
      <c r="EL147" s="132"/>
      <c r="EM147" s="132"/>
      <c r="EN147" s="132"/>
      <c r="EO147" s="132"/>
      <c r="EP147" s="132"/>
      <c r="EQ147" s="131"/>
      <c r="EX147" s="96"/>
      <c r="EY147" s="96"/>
      <c r="EZ147" s="96"/>
      <c r="FA147" s="96"/>
      <c r="FB147" s="96"/>
      <c r="FC147" s="96"/>
      <c r="FD147" s="119"/>
      <c r="FE147" s="96"/>
      <c r="FF147" s="96"/>
      <c r="FG147" s="96"/>
      <c r="FH147" s="96"/>
      <c r="GA147" s="96"/>
      <c r="GB147" s="96"/>
      <c r="GC147" s="96"/>
      <c r="GD147" s="96"/>
      <c r="GE147" s="96"/>
      <c r="GF147" s="96"/>
      <c r="GG147" s="96"/>
      <c r="GH147" s="96"/>
      <c r="GI147" s="96"/>
      <c r="GJ147" s="96"/>
      <c r="GK147" s="96"/>
      <c r="GL147" s="96"/>
      <c r="GM147" s="96"/>
      <c r="GN147" s="96"/>
      <c r="GO147" s="96"/>
      <c r="GP147" s="96"/>
      <c r="GQ147" s="96"/>
      <c r="IA147" s="105"/>
      <c r="IB147" s="86"/>
      <c r="IC147" s="86"/>
      <c r="ID147" s="86"/>
      <c r="IE147" s="86"/>
      <c r="IF147" s="86"/>
      <c r="IG147" s="86"/>
      <c r="IH147" s="86"/>
      <c r="II147" s="86"/>
      <c r="IJ147" s="86"/>
      <c r="IK147" s="86"/>
      <c r="IL147" s="86"/>
      <c r="IM147" s="86"/>
      <c r="IN147" s="86"/>
      <c r="IO147" s="86"/>
      <c r="IP147" s="86"/>
      <c r="IQ147" s="86"/>
      <c r="IR147" s="86"/>
      <c r="IS147" s="86"/>
      <c r="IT147" s="86"/>
      <c r="IU147" s="86"/>
      <c r="IV147" s="106"/>
      <c r="IY147" s="105"/>
      <c r="IZ147" s="86"/>
      <c r="JA147" s="86"/>
      <c r="JB147" s="86"/>
      <c r="JC147" s="86"/>
      <c r="JD147" s="86"/>
      <c r="JE147" s="86"/>
      <c r="JF147" s="86"/>
      <c r="JG147" s="86"/>
      <c r="JH147" s="86"/>
      <c r="JI147" s="86"/>
      <c r="JJ147" s="86"/>
      <c r="JK147" s="86"/>
      <c r="JL147" s="86"/>
      <c r="JM147" s="86"/>
      <c r="JN147" s="86"/>
      <c r="JO147" s="86"/>
      <c r="JP147" s="86"/>
      <c r="JQ147" s="86"/>
      <c r="JR147" s="86"/>
      <c r="JS147" s="86"/>
      <c r="JT147" s="86"/>
      <c r="JU147" s="86"/>
      <c r="JV147" s="86"/>
      <c r="JW147" s="86"/>
      <c r="JX147" s="86"/>
      <c r="JY147" s="86"/>
      <c r="JZ147" s="86"/>
      <c r="KA147" s="86"/>
      <c r="KB147" s="86"/>
      <c r="KC147" s="86"/>
      <c r="KD147" s="86"/>
      <c r="KE147" s="86"/>
      <c r="KF147" s="106"/>
    </row>
    <row r="148" spans="11:292" ht="15.75" hidden="1" customHeight="1" x14ac:dyDescent="0.45">
      <c r="AB148" s="497"/>
      <c r="AC148" s="497"/>
      <c r="AD148" s="497"/>
      <c r="AE148" s="497"/>
      <c r="AF148" s="497"/>
      <c r="AG148" s="497"/>
      <c r="AH148" s="497"/>
      <c r="AI148" s="497"/>
      <c r="AJ148" s="497"/>
      <c r="AK148" s="497"/>
      <c r="AL148" s="497"/>
      <c r="AM148" s="497"/>
      <c r="AN148" s="497"/>
      <c r="AO148" s="497"/>
      <c r="DA148" s="95"/>
      <c r="DB148" s="96"/>
      <c r="DC148" s="96"/>
      <c r="DD148" s="96"/>
      <c r="DE148" s="96"/>
      <c r="DF148" s="96"/>
      <c r="DG148" s="96"/>
      <c r="DQ148" s="96"/>
      <c r="DR148" s="96"/>
      <c r="DS148" s="96"/>
      <c r="DT148" s="96"/>
      <c r="DU148" s="96"/>
      <c r="DV148" s="96"/>
      <c r="DW148" s="96"/>
      <c r="DX148" s="96"/>
      <c r="DY148" s="96"/>
      <c r="DZ148" s="96"/>
      <c r="EA148" s="96"/>
      <c r="EB148" s="96"/>
      <c r="EH148" s="129"/>
      <c r="EI148" s="132"/>
      <c r="EJ148" s="132"/>
      <c r="EK148" s="132"/>
      <c r="EL148" s="132"/>
      <c r="EM148" s="132"/>
      <c r="EN148" s="132"/>
      <c r="EO148" s="132"/>
      <c r="EP148" s="132"/>
      <c r="EQ148" s="131"/>
      <c r="EX148" s="96"/>
      <c r="EY148" s="96"/>
      <c r="EZ148" s="96"/>
      <c r="FA148" s="96"/>
      <c r="FB148" s="96"/>
      <c r="FC148" s="96"/>
      <c r="FD148" s="119"/>
      <c r="FE148" s="96"/>
      <c r="FF148" s="96"/>
      <c r="FG148" s="96"/>
      <c r="FH148" s="96"/>
      <c r="GA148" s="96"/>
      <c r="GB148" s="96"/>
      <c r="GC148" s="96"/>
      <c r="GD148" s="96"/>
      <c r="GE148" s="96"/>
      <c r="GF148" s="96"/>
      <c r="GG148" s="96"/>
      <c r="GH148" s="96"/>
      <c r="GI148" s="96"/>
      <c r="GJ148" s="96"/>
      <c r="GK148" s="96"/>
      <c r="GL148" s="96"/>
      <c r="GM148" s="96"/>
      <c r="GN148" s="96"/>
      <c r="GO148" s="96"/>
      <c r="GP148" s="96"/>
      <c r="GQ148" s="96"/>
      <c r="IA148" s="105"/>
      <c r="IB148" s="86"/>
      <c r="IC148" s="86"/>
      <c r="ID148" s="86"/>
      <c r="IE148" s="86"/>
      <c r="IF148" s="86"/>
      <c r="IG148" s="86"/>
      <c r="IH148" s="86"/>
      <c r="II148" s="86"/>
      <c r="IJ148" s="86"/>
      <c r="IK148" s="86"/>
      <c r="IL148" s="86"/>
      <c r="IM148" s="86"/>
      <c r="IN148" s="86"/>
      <c r="IO148" s="86"/>
      <c r="IP148" s="86"/>
      <c r="IQ148" s="86"/>
      <c r="IR148" s="86"/>
      <c r="IS148" s="86"/>
      <c r="IT148" s="86"/>
      <c r="IU148" s="86"/>
      <c r="IV148" s="106"/>
      <c r="IY148" s="105"/>
      <c r="IZ148" s="86"/>
      <c r="JA148" s="86"/>
      <c r="JB148" s="86"/>
      <c r="JC148" s="86"/>
      <c r="JD148" s="86"/>
      <c r="JE148" s="86"/>
      <c r="JF148" s="86"/>
      <c r="JG148" s="86"/>
      <c r="JH148" s="86"/>
      <c r="JI148" s="86"/>
      <c r="JJ148" s="86"/>
      <c r="JK148" s="86"/>
      <c r="JL148" s="86"/>
      <c r="JM148" s="86"/>
      <c r="JN148" s="86"/>
      <c r="JO148" s="86"/>
      <c r="JP148" s="86"/>
      <c r="JQ148" s="86"/>
      <c r="JR148" s="86"/>
      <c r="JS148" s="86"/>
      <c r="JT148" s="86"/>
      <c r="JU148" s="86"/>
      <c r="JV148" s="86"/>
      <c r="JW148" s="86"/>
      <c r="JX148" s="86"/>
      <c r="JY148" s="86"/>
      <c r="JZ148" s="86"/>
      <c r="KA148" s="86"/>
      <c r="KB148" s="86"/>
      <c r="KC148" s="86"/>
      <c r="KD148" s="86"/>
      <c r="KE148" s="86"/>
      <c r="KF148" s="106"/>
    </row>
    <row r="149" spans="11:292" ht="15.75" hidden="1" customHeight="1" x14ac:dyDescent="0.45">
      <c r="AB149" s="497"/>
      <c r="AC149" s="497"/>
      <c r="AD149" s="497"/>
      <c r="AE149" s="497"/>
      <c r="AF149" s="497"/>
      <c r="AG149" s="497"/>
      <c r="AH149" s="497"/>
      <c r="AI149" s="497"/>
      <c r="AJ149" s="497"/>
      <c r="AK149" s="497"/>
      <c r="AL149" s="497"/>
      <c r="AM149" s="497"/>
      <c r="AN149" s="497"/>
      <c r="AO149" s="497"/>
      <c r="DA149" s="95"/>
      <c r="DB149" s="96"/>
      <c r="DC149" s="96"/>
      <c r="DD149" s="96"/>
      <c r="DE149" s="96"/>
      <c r="DF149" s="96"/>
      <c r="DG149" s="96"/>
      <c r="DQ149" s="96"/>
      <c r="DR149" s="96"/>
      <c r="DS149" s="96"/>
      <c r="DT149" s="96"/>
      <c r="DU149" s="96"/>
      <c r="DV149" s="96"/>
      <c r="DW149" s="96"/>
      <c r="DX149" s="96"/>
      <c r="DY149" s="96"/>
      <c r="DZ149" s="96"/>
      <c r="EA149" s="96"/>
      <c r="EB149" s="96"/>
      <c r="EH149" s="129"/>
      <c r="EI149" s="132"/>
      <c r="EJ149" s="132"/>
      <c r="EK149" s="132"/>
      <c r="EL149" s="132"/>
      <c r="EM149" s="132"/>
      <c r="EN149" s="132"/>
      <c r="EO149" s="132"/>
      <c r="EP149" s="132"/>
      <c r="EQ149" s="131"/>
      <c r="EX149" s="96"/>
      <c r="EY149" s="96"/>
      <c r="EZ149" s="96"/>
      <c r="FA149" s="96"/>
      <c r="FB149" s="96"/>
      <c r="FC149" s="96"/>
      <c r="FD149" s="119"/>
      <c r="FE149" s="96"/>
      <c r="FF149" s="96"/>
      <c r="FG149" s="96"/>
      <c r="FH149" s="96"/>
      <c r="GA149" s="96"/>
      <c r="GB149" s="96"/>
      <c r="GC149" s="96"/>
      <c r="GD149" s="96"/>
      <c r="GE149" s="96"/>
      <c r="GF149" s="96"/>
      <c r="GG149" s="96"/>
      <c r="GH149" s="96"/>
      <c r="GI149" s="96"/>
      <c r="GJ149" s="96"/>
      <c r="GK149" s="96"/>
      <c r="GL149" s="96"/>
      <c r="GM149" s="96"/>
      <c r="GN149" s="96"/>
      <c r="GO149" s="96"/>
      <c r="GP149" s="96"/>
      <c r="GQ149" s="96"/>
      <c r="IA149" s="105"/>
      <c r="IB149" s="86"/>
      <c r="IC149" s="86"/>
      <c r="ID149" s="86"/>
      <c r="IE149" s="86"/>
      <c r="IF149" s="86"/>
      <c r="IG149" s="86"/>
      <c r="IH149" s="86"/>
      <c r="II149" s="86"/>
      <c r="IJ149" s="86"/>
      <c r="IK149" s="86"/>
      <c r="IL149" s="86"/>
      <c r="IM149" s="86"/>
      <c r="IN149" s="86"/>
      <c r="IO149" s="86"/>
      <c r="IP149" s="86"/>
      <c r="IQ149" s="86"/>
      <c r="IR149" s="86"/>
      <c r="IS149" s="86"/>
      <c r="IT149" s="86"/>
      <c r="IU149" s="86"/>
      <c r="IV149" s="106"/>
      <c r="IY149" s="105"/>
      <c r="IZ149" s="86"/>
      <c r="JA149" s="86"/>
      <c r="JB149" s="86"/>
      <c r="JC149" s="86"/>
      <c r="JD149" s="86"/>
      <c r="JE149" s="86"/>
      <c r="JF149" s="86"/>
      <c r="JG149" s="86"/>
      <c r="JH149" s="86"/>
      <c r="JI149" s="86"/>
      <c r="JJ149" s="86"/>
      <c r="JK149" s="86"/>
      <c r="JL149" s="86"/>
      <c r="JM149" s="86"/>
      <c r="JN149" s="86"/>
      <c r="JO149" s="86"/>
      <c r="JP149" s="86"/>
      <c r="JQ149" s="86"/>
      <c r="JR149" s="86"/>
      <c r="JS149" s="86"/>
      <c r="JT149" s="86"/>
      <c r="JU149" s="86"/>
      <c r="JV149" s="86"/>
      <c r="JW149" s="86"/>
      <c r="JX149" s="86"/>
      <c r="JY149" s="86"/>
      <c r="JZ149" s="86"/>
      <c r="KA149" s="86"/>
      <c r="KB149" s="86"/>
      <c r="KC149" s="86"/>
      <c r="KD149" s="86"/>
      <c r="KE149" s="86"/>
      <c r="KF149" s="106"/>
    </row>
    <row r="150" spans="11:292" ht="15.75" hidden="1" customHeight="1" x14ac:dyDescent="0.45">
      <c r="AB150" s="497"/>
      <c r="AC150" s="497"/>
      <c r="AD150" s="497"/>
      <c r="AE150" s="497"/>
      <c r="AF150" s="497"/>
      <c r="AG150" s="497"/>
      <c r="AH150" s="497"/>
      <c r="AI150" s="497"/>
      <c r="AJ150" s="497"/>
      <c r="AK150" s="497"/>
      <c r="AL150" s="497"/>
      <c r="AM150" s="497"/>
      <c r="AN150" s="497"/>
      <c r="AO150" s="497"/>
      <c r="DA150" s="95"/>
      <c r="DB150" s="96"/>
      <c r="DC150" s="96"/>
      <c r="DD150" s="96"/>
      <c r="DE150" s="96"/>
      <c r="DF150" s="96"/>
      <c r="DG150" s="96"/>
      <c r="DQ150" s="96"/>
      <c r="DR150" s="96"/>
      <c r="DS150" s="96"/>
      <c r="DT150" s="96"/>
      <c r="DU150" s="96"/>
      <c r="DV150" s="96"/>
      <c r="DW150" s="96"/>
      <c r="DX150" s="96"/>
      <c r="DY150" s="96"/>
      <c r="DZ150" s="96"/>
      <c r="EA150" s="96"/>
      <c r="EB150" s="96"/>
      <c r="EH150" s="129"/>
      <c r="EI150" s="132"/>
      <c r="EJ150" s="132"/>
      <c r="EK150" s="132"/>
      <c r="EL150" s="132"/>
      <c r="EM150" s="132"/>
      <c r="EN150" s="132"/>
      <c r="EO150" s="132"/>
      <c r="EP150" s="132"/>
      <c r="EQ150" s="131"/>
      <c r="EX150" s="96"/>
      <c r="EY150" s="96"/>
      <c r="EZ150" s="96"/>
      <c r="FA150" s="96"/>
      <c r="FB150" s="96"/>
      <c r="FC150" s="96"/>
      <c r="FD150" s="119"/>
      <c r="FE150" s="96"/>
      <c r="FF150" s="96"/>
      <c r="FG150" s="96"/>
      <c r="FH150" s="96"/>
      <c r="GA150" s="96"/>
      <c r="GB150" s="96"/>
      <c r="GC150" s="96"/>
      <c r="GD150" s="96"/>
      <c r="GE150" s="96"/>
      <c r="GF150" s="96"/>
      <c r="GG150" s="96"/>
      <c r="GH150" s="96"/>
      <c r="GI150" s="96"/>
      <c r="GJ150" s="96"/>
      <c r="GK150" s="96"/>
      <c r="GL150" s="96"/>
      <c r="GM150" s="96"/>
      <c r="GN150" s="96"/>
      <c r="GO150" s="96"/>
      <c r="GP150" s="96"/>
      <c r="GQ150" s="96"/>
      <c r="IA150" s="105"/>
      <c r="IB150" s="86"/>
      <c r="IC150" s="86"/>
      <c r="ID150" s="86"/>
      <c r="IE150" s="86"/>
      <c r="IF150" s="86"/>
      <c r="IG150" s="86"/>
      <c r="IH150" s="86"/>
      <c r="II150" s="86"/>
      <c r="IJ150" s="86"/>
      <c r="IK150" s="86"/>
      <c r="IL150" s="86"/>
      <c r="IM150" s="86"/>
      <c r="IN150" s="86"/>
      <c r="IO150" s="86"/>
      <c r="IP150" s="86"/>
      <c r="IQ150" s="86"/>
      <c r="IR150" s="86"/>
      <c r="IS150" s="86"/>
      <c r="IT150" s="86"/>
      <c r="IU150" s="86"/>
      <c r="IV150" s="106"/>
      <c r="IY150" s="105"/>
      <c r="IZ150" s="86"/>
      <c r="JA150" s="86"/>
      <c r="JB150" s="86"/>
      <c r="JC150" s="86"/>
      <c r="JD150" s="86"/>
      <c r="JE150" s="86"/>
      <c r="JF150" s="86"/>
      <c r="JG150" s="86"/>
      <c r="JH150" s="86"/>
      <c r="JI150" s="86"/>
      <c r="JJ150" s="86"/>
      <c r="JK150" s="86"/>
      <c r="JL150" s="86"/>
      <c r="JM150" s="86"/>
      <c r="JN150" s="86"/>
      <c r="JO150" s="86"/>
      <c r="JP150" s="86"/>
      <c r="JQ150" s="86"/>
      <c r="JR150" s="86"/>
      <c r="JS150" s="86"/>
      <c r="JT150" s="86"/>
      <c r="JU150" s="86"/>
      <c r="JV150" s="86"/>
      <c r="JW150" s="86"/>
      <c r="JX150" s="86"/>
      <c r="JY150" s="86"/>
      <c r="JZ150" s="86"/>
      <c r="KA150" s="86"/>
      <c r="KB150" s="86"/>
      <c r="KC150" s="86"/>
      <c r="KD150" s="86"/>
      <c r="KE150" s="86"/>
      <c r="KF150" s="106"/>
    </row>
    <row r="151" spans="11:292" ht="15.75" hidden="1" customHeight="1" x14ac:dyDescent="0.45">
      <c r="AB151" s="497"/>
      <c r="AC151" s="497"/>
      <c r="AD151" s="497"/>
      <c r="AE151" s="497"/>
      <c r="AF151" s="497"/>
      <c r="AG151" s="497"/>
      <c r="AH151" s="497"/>
      <c r="AI151" s="497"/>
      <c r="AJ151" s="497"/>
      <c r="AK151" s="497"/>
      <c r="AL151" s="497"/>
      <c r="AM151" s="497"/>
      <c r="AN151" s="497"/>
      <c r="AO151" s="497"/>
      <c r="DA151" s="95"/>
      <c r="DB151" s="96"/>
      <c r="DC151" s="96"/>
      <c r="DD151" s="96"/>
      <c r="DE151" s="96"/>
      <c r="DF151" s="96"/>
      <c r="DG151" s="96"/>
      <c r="DQ151" s="96"/>
      <c r="DR151" s="96"/>
      <c r="DS151" s="96"/>
      <c r="DT151" s="96"/>
      <c r="DU151" s="96"/>
      <c r="DV151" s="96"/>
      <c r="DW151" s="96"/>
      <c r="DX151" s="96"/>
      <c r="DY151" s="96"/>
      <c r="DZ151" s="96"/>
      <c r="EA151" s="96"/>
      <c r="EB151" s="96"/>
      <c r="EH151" s="129"/>
      <c r="EI151" s="132"/>
      <c r="EJ151" s="132"/>
      <c r="EK151" s="132"/>
      <c r="EL151" s="132"/>
      <c r="EM151" s="132"/>
      <c r="EN151" s="132"/>
      <c r="EO151" s="132"/>
      <c r="EP151" s="132"/>
      <c r="EQ151" s="131"/>
      <c r="EX151" s="96"/>
      <c r="EY151" s="96"/>
      <c r="EZ151" s="96"/>
      <c r="FA151" s="96"/>
      <c r="FB151" s="96"/>
      <c r="FC151" s="96"/>
      <c r="FD151" s="119"/>
      <c r="FE151" s="96"/>
      <c r="FF151" s="96"/>
      <c r="FG151" s="96"/>
      <c r="FH151" s="96"/>
      <c r="GA151" s="96"/>
      <c r="GB151" s="96"/>
      <c r="GC151" s="96"/>
      <c r="GD151" s="96"/>
      <c r="GE151" s="96"/>
      <c r="GF151" s="96"/>
      <c r="GG151" s="96"/>
      <c r="GH151" s="96"/>
      <c r="GI151" s="96"/>
      <c r="GJ151" s="96"/>
      <c r="GK151" s="96"/>
      <c r="GL151" s="96"/>
      <c r="GM151" s="96"/>
      <c r="GN151" s="96"/>
      <c r="GO151" s="96"/>
      <c r="GP151" s="96"/>
      <c r="GQ151" s="96"/>
      <c r="IA151" s="105"/>
      <c r="IB151" s="86"/>
      <c r="IC151" s="86"/>
      <c r="ID151" s="86"/>
      <c r="IE151" s="86"/>
      <c r="IF151" s="86"/>
      <c r="IG151" s="86"/>
      <c r="IH151" s="86"/>
      <c r="II151" s="86"/>
      <c r="IJ151" s="86"/>
      <c r="IK151" s="86"/>
      <c r="IL151" s="86"/>
      <c r="IM151" s="86"/>
      <c r="IN151" s="86"/>
      <c r="IO151" s="86"/>
      <c r="IP151" s="86"/>
      <c r="IQ151" s="86"/>
      <c r="IR151" s="86"/>
      <c r="IS151" s="86"/>
      <c r="IT151" s="86"/>
      <c r="IU151" s="86"/>
      <c r="IV151" s="106"/>
      <c r="IY151" s="105"/>
      <c r="IZ151" s="86"/>
      <c r="JA151" s="86"/>
      <c r="JB151" s="86"/>
      <c r="JC151" s="86"/>
      <c r="JD151" s="86"/>
      <c r="JE151" s="86"/>
      <c r="JF151" s="86"/>
      <c r="JG151" s="86"/>
      <c r="JH151" s="86"/>
      <c r="JI151" s="86"/>
      <c r="JJ151" s="86"/>
      <c r="JK151" s="86"/>
      <c r="JL151" s="86"/>
      <c r="JM151" s="86"/>
      <c r="JN151" s="86"/>
      <c r="JO151" s="86"/>
      <c r="JP151" s="86"/>
      <c r="JQ151" s="86"/>
      <c r="JR151" s="86"/>
      <c r="JS151" s="86"/>
      <c r="JT151" s="86"/>
      <c r="JU151" s="86"/>
      <c r="JV151" s="86"/>
      <c r="JW151" s="86"/>
      <c r="JX151" s="86"/>
      <c r="JY151" s="86"/>
      <c r="JZ151" s="86"/>
      <c r="KA151" s="86"/>
      <c r="KB151" s="86"/>
      <c r="KC151" s="86"/>
      <c r="KD151" s="86"/>
      <c r="KE151" s="86"/>
      <c r="KF151" s="106"/>
    </row>
    <row r="152" spans="11:292" ht="15.75" hidden="1" customHeight="1" x14ac:dyDescent="0.45">
      <c r="AB152" s="497"/>
      <c r="AC152" s="497"/>
      <c r="AD152" s="497"/>
      <c r="AE152" s="497"/>
      <c r="AF152" s="497"/>
      <c r="AG152" s="497"/>
      <c r="AH152" s="497"/>
      <c r="AI152" s="497"/>
      <c r="AJ152" s="497"/>
      <c r="AK152" s="497"/>
      <c r="AL152" s="497"/>
      <c r="AM152" s="497"/>
      <c r="AN152" s="497"/>
      <c r="AO152" s="497"/>
      <c r="DA152" s="95"/>
      <c r="DB152" s="96"/>
      <c r="DC152" s="96"/>
      <c r="DD152" s="96"/>
      <c r="DE152" s="96"/>
      <c r="DF152" s="96"/>
      <c r="DG152" s="96"/>
      <c r="DQ152" s="96"/>
      <c r="DR152" s="96"/>
      <c r="DS152" s="96"/>
      <c r="DT152" s="96"/>
      <c r="DU152" s="96"/>
      <c r="DV152" s="96"/>
      <c r="DW152" s="96"/>
      <c r="DX152" s="96"/>
      <c r="DY152" s="96"/>
      <c r="DZ152" s="96"/>
      <c r="EA152" s="96"/>
      <c r="EB152" s="96"/>
      <c r="EH152" s="129"/>
      <c r="EI152" s="132"/>
      <c r="EJ152" s="132"/>
      <c r="EK152" s="132"/>
      <c r="EL152" s="132"/>
      <c r="EM152" s="132"/>
      <c r="EN152" s="132"/>
      <c r="EO152" s="132"/>
      <c r="EP152" s="132"/>
      <c r="EQ152" s="131"/>
      <c r="EX152" s="96"/>
      <c r="EY152" s="96"/>
      <c r="EZ152" s="96"/>
      <c r="FA152" s="96"/>
      <c r="FB152" s="96"/>
      <c r="FC152" s="96"/>
      <c r="FD152" s="119"/>
      <c r="FE152" s="96"/>
      <c r="FF152" s="96"/>
      <c r="FG152" s="96"/>
      <c r="FH152" s="96"/>
      <c r="GA152" s="96"/>
      <c r="GB152" s="96"/>
      <c r="GC152" s="96"/>
      <c r="GD152" s="96"/>
      <c r="GE152" s="96"/>
      <c r="GF152" s="96"/>
      <c r="GG152" s="96"/>
      <c r="GH152" s="96"/>
      <c r="GI152" s="96"/>
      <c r="GJ152" s="96"/>
      <c r="GK152" s="96"/>
      <c r="GL152" s="96"/>
      <c r="GM152" s="96"/>
      <c r="GN152" s="96"/>
      <c r="GO152" s="96"/>
      <c r="GP152" s="96"/>
      <c r="GQ152" s="96"/>
      <c r="IA152" s="105"/>
      <c r="IB152" s="86"/>
      <c r="IC152" s="86"/>
      <c r="ID152" s="86"/>
      <c r="IE152" s="86"/>
      <c r="IF152" s="86"/>
      <c r="IG152" s="86"/>
      <c r="IH152" s="86"/>
      <c r="II152" s="86"/>
      <c r="IJ152" s="86"/>
      <c r="IK152" s="86"/>
      <c r="IL152" s="86"/>
      <c r="IM152" s="86"/>
      <c r="IN152" s="86"/>
      <c r="IO152" s="86"/>
      <c r="IP152" s="86"/>
      <c r="IQ152" s="86"/>
      <c r="IR152" s="86"/>
      <c r="IS152" s="86"/>
      <c r="IT152" s="86"/>
      <c r="IU152" s="86"/>
      <c r="IV152" s="106"/>
      <c r="IY152" s="105"/>
      <c r="IZ152" s="86"/>
      <c r="JA152" s="86"/>
      <c r="JB152" s="86"/>
      <c r="JC152" s="86"/>
      <c r="JD152" s="86"/>
      <c r="JE152" s="86"/>
      <c r="JF152" s="86"/>
      <c r="JG152" s="86"/>
      <c r="JH152" s="86"/>
      <c r="JI152" s="86"/>
      <c r="JJ152" s="86"/>
      <c r="JK152" s="86"/>
      <c r="JL152" s="86"/>
      <c r="JM152" s="86"/>
      <c r="JN152" s="86"/>
      <c r="JO152" s="86"/>
      <c r="JP152" s="86"/>
      <c r="JQ152" s="86"/>
      <c r="JR152" s="86"/>
      <c r="JS152" s="86"/>
      <c r="JT152" s="86"/>
      <c r="JU152" s="86"/>
      <c r="JV152" s="86"/>
      <c r="JW152" s="86"/>
      <c r="JX152" s="86"/>
      <c r="JY152" s="86"/>
      <c r="JZ152" s="86"/>
      <c r="KA152" s="86"/>
      <c r="KB152" s="86"/>
      <c r="KC152" s="86"/>
      <c r="KD152" s="86"/>
      <c r="KE152" s="86"/>
      <c r="KF152" s="106"/>
    </row>
    <row r="153" spans="11:292" ht="15.75" hidden="1" customHeight="1" x14ac:dyDescent="0.45">
      <c r="AB153" s="497"/>
      <c r="AC153" s="497"/>
      <c r="AD153" s="497"/>
      <c r="AE153" s="497"/>
      <c r="AF153" s="497"/>
      <c r="AG153" s="497"/>
      <c r="AH153" s="497"/>
      <c r="AI153" s="497"/>
      <c r="AJ153" s="497"/>
      <c r="AK153" s="497"/>
      <c r="AL153" s="497"/>
      <c r="AM153" s="497"/>
      <c r="AN153" s="497"/>
      <c r="AO153" s="497"/>
      <c r="DA153" s="95"/>
      <c r="DB153" s="96"/>
      <c r="DC153" s="96"/>
      <c r="DD153" s="96"/>
      <c r="DE153" s="96"/>
      <c r="DF153" s="96"/>
      <c r="DG153" s="96"/>
      <c r="DQ153" s="96"/>
      <c r="DR153" s="96"/>
      <c r="DS153" s="96"/>
      <c r="DT153" s="96"/>
      <c r="DU153" s="96"/>
      <c r="DV153" s="96"/>
      <c r="DW153" s="96"/>
      <c r="DX153" s="96"/>
      <c r="DY153" s="96"/>
      <c r="DZ153" s="96"/>
      <c r="EA153" s="96"/>
      <c r="EB153" s="96"/>
      <c r="EH153" s="129"/>
      <c r="EI153" s="132"/>
      <c r="EJ153" s="132"/>
      <c r="EK153" s="132"/>
      <c r="EL153" s="132"/>
      <c r="EM153" s="132"/>
      <c r="EN153" s="132"/>
      <c r="EO153" s="132"/>
      <c r="EP153" s="132"/>
      <c r="EQ153" s="131"/>
      <c r="EX153" s="96"/>
      <c r="EY153" s="96"/>
      <c r="EZ153" s="96"/>
      <c r="FA153" s="96"/>
      <c r="FB153" s="96"/>
      <c r="FC153" s="96"/>
      <c r="FD153" s="119"/>
      <c r="FE153" s="96"/>
      <c r="FF153" s="96"/>
      <c r="FG153" s="96"/>
      <c r="FH153" s="96"/>
      <c r="GA153" s="96"/>
      <c r="GB153" s="96"/>
      <c r="GC153" s="96"/>
      <c r="GD153" s="96"/>
      <c r="GE153" s="96"/>
      <c r="GF153" s="96"/>
      <c r="GG153" s="96"/>
      <c r="GH153" s="96"/>
      <c r="GI153" s="96"/>
      <c r="GJ153" s="96"/>
      <c r="GK153" s="96"/>
      <c r="GL153" s="96"/>
      <c r="GM153" s="96"/>
      <c r="GN153" s="96"/>
      <c r="GO153" s="96"/>
      <c r="GP153" s="96"/>
      <c r="GQ153" s="96"/>
      <c r="IA153" s="105"/>
      <c r="IB153" s="86"/>
      <c r="IC153" s="86"/>
      <c r="ID153" s="86"/>
      <c r="IE153" s="86"/>
      <c r="IF153" s="86"/>
      <c r="IG153" s="86"/>
      <c r="IH153" s="86"/>
      <c r="II153" s="86"/>
      <c r="IJ153" s="86"/>
      <c r="IK153" s="86"/>
      <c r="IL153" s="86"/>
      <c r="IM153" s="86"/>
      <c r="IN153" s="86"/>
      <c r="IO153" s="86"/>
      <c r="IP153" s="86"/>
      <c r="IQ153" s="86"/>
      <c r="IR153" s="86"/>
      <c r="IS153" s="86"/>
      <c r="IT153" s="86"/>
      <c r="IU153" s="86"/>
      <c r="IV153" s="106"/>
      <c r="IY153" s="105"/>
      <c r="IZ153" s="86"/>
      <c r="JA153" s="86"/>
      <c r="JB153" s="86"/>
      <c r="JC153" s="86"/>
      <c r="JD153" s="86"/>
      <c r="JE153" s="86"/>
      <c r="JF153" s="86"/>
      <c r="JG153" s="86"/>
      <c r="JH153" s="86"/>
      <c r="JI153" s="86"/>
      <c r="JJ153" s="86"/>
      <c r="JK153" s="86"/>
      <c r="JL153" s="86"/>
      <c r="JM153" s="86"/>
      <c r="JN153" s="86"/>
      <c r="JO153" s="86"/>
      <c r="JP153" s="86"/>
      <c r="JQ153" s="86"/>
      <c r="JR153" s="86"/>
      <c r="JS153" s="86"/>
      <c r="JT153" s="86"/>
      <c r="JU153" s="86"/>
      <c r="JV153" s="86"/>
      <c r="JW153" s="86"/>
      <c r="JX153" s="86"/>
      <c r="JY153" s="86"/>
      <c r="JZ153" s="86"/>
      <c r="KA153" s="86"/>
      <c r="KB153" s="86"/>
      <c r="KC153" s="86"/>
      <c r="KD153" s="86"/>
      <c r="KE153" s="86"/>
      <c r="KF153" s="106"/>
    </row>
    <row r="154" spans="11:292" ht="15.75" hidden="1" customHeight="1" x14ac:dyDescent="0.45">
      <c r="AB154" s="497"/>
      <c r="AC154" s="497"/>
      <c r="AD154" s="497"/>
      <c r="AE154" s="497"/>
      <c r="AF154" s="497"/>
      <c r="AG154" s="497"/>
      <c r="AH154" s="497"/>
      <c r="AI154" s="497"/>
      <c r="AJ154" s="497"/>
      <c r="AK154" s="497"/>
      <c r="AL154" s="497"/>
      <c r="AM154" s="497"/>
      <c r="AN154" s="497"/>
      <c r="AO154" s="497"/>
      <c r="DA154" s="95"/>
      <c r="DB154" s="96"/>
      <c r="DC154" s="96"/>
      <c r="DD154" s="96"/>
      <c r="DE154" s="96"/>
      <c r="DF154" s="96"/>
      <c r="DG154" s="96"/>
      <c r="DQ154" s="96"/>
      <c r="DR154" s="96"/>
      <c r="DS154" s="96"/>
      <c r="DT154" s="96"/>
      <c r="DU154" s="96"/>
      <c r="DV154" s="96"/>
      <c r="DW154" s="96"/>
      <c r="DX154" s="96"/>
      <c r="DY154" s="96"/>
      <c r="DZ154" s="96"/>
      <c r="EA154" s="96"/>
      <c r="EB154" s="96"/>
      <c r="EH154" s="129"/>
      <c r="EI154" s="132"/>
      <c r="EJ154" s="132"/>
      <c r="EK154" s="132"/>
      <c r="EL154" s="132"/>
      <c r="EM154" s="132"/>
      <c r="EN154" s="132"/>
      <c r="EO154" s="132"/>
      <c r="EP154" s="132"/>
      <c r="EQ154" s="131"/>
      <c r="EX154" s="96"/>
      <c r="EY154" s="96"/>
      <c r="EZ154" s="96"/>
      <c r="FA154" s="96"/>
      <c r="FB154" s="96"/>
      <c r="FC154" s="96"/>
      <c r="FD154" s="119"/>
      <c r="FE154" s="96"/>
      <c r="FF154" s="96"/>
      <c r="FG154" s="96"/>
      <c r="FH154" s="96"/>
      <c r="GA154" s="96"/>
      <c r="GB154" s="96"/>
      <c r="GC154" s="96"/>
      <c r="GD154" s="96"/>
      <c r="GE154" s="96"/>
      <c r="GF154" s="96"/>
      <c r="GG154" s="96"/>
      <c r="GH154" s="96"/>
      <c r="GI154" s="96"/>
      <c r="GJ154" s="96"/>
      <c r="GK154" s="96"/>
      <c r="GL154" s="96"/>
      <c r="GM154" s="96"/>
      <c r="GN154" s="96"/>
      <c r="GO154" s="96"/>
      <c r="GP154" s="96"/>
      <c r="GQ154" s="96"/>
      <c r="IA154" s="105"/>
      <c r="IB154" s="86"/>
      <c r="IC154" s="86"/>
      <c r="ID154" s="86"/>
      <c r="IE154" s="86"/>
      <c r="IF154" s="86"/>
      <c r="IG154" s="86"/>
      <c r="IH154" s="86"/>
      <c r="II154" s="86"/>
      <c r="IJ154" s="86"/>
      <c r="IK154" s="86"/>
      <c r="IL154" s="86"/>
      <c r="IM154" s="86"/>
      <c r="IN154" s="86"/>
      <c r="IO154" s="86"/>
      <c r="IP154" s="86"/>
      <c r="IQ154" s="86"/>
      <c r="IR154" s="86"/>
      <c r="IS154" s="86"/>
      <c r="IT154" s="86"/>
      <c r="IU154" s="86"/>
      <c r="IV154" s="106"/>
      <c r="IY154" s="105"/>
      <c r="IZ154" s="86"/>
      <c r="JA154" s="86"/>
      <c r="JB154" s="86"/>
      <c r="JC154" s="86"/>
      <c r="JD154" s="86"/>
      <c r="JE154" s="86"/>
      <c r="JF154" s="86"/>
      <c r="JG154" s="86"/>
      <c r="JH154" s="86"/>
      <c r="JI154" s="86"/>
      <c r="JJ154" s="86"/>
      <c r="JK154" s="86"/>
      <c r="JL154" s="86"/>
      <c r="JM154" s="86"/>
      <c r="JN154" s="86"/>
      <c r="JO154" s="86"/>
      <c r="JP154" s="86"/>
      <c r="JQ154" s="86"/>
      <c r="JR154" s="86"/>
      <c r="JS154" s="86"/>
      <c r="JT154" s="86"/>
      <c r="JU154" s="86"/>
      <c r="JV154" s="86"/>
      <c r="JW154" s="86"/>
      <c r="JX154" s="86"/>
      <c r="JY154" s="86"/>
      <c r="JZ154" s="86"/>
      <c r="KA154" s="86"/>
      <c r="KB154" s="86"/>
      <c r="KC154" s="86"/>
      <c r="KD154" s="86"/>
      <c r="KE154" s="86"/>
      <c r="KF154" s="106"/>
    </row>
    <row r="155" spans="11:292" ht="15.75" hidden="1" customHeight="1" x14ac:dyDescent="0.45">
      <c r="AB155" s="497"/>
      <c r="AC155" s="497"/>
      <c r="AD155" s="497"/>
      <c r="AE155" s="497"/>
      <c r="AF155" s="497"/>
      <c r="AG155" s="497"/>
      <c r="AH155" s="497"/>
      <c r="AI155" s="497"/>
      <c r="AJ155" s="497"/>
      <c r="AK155" s="497"/>
      <c r="AL155" s="497"/>
      <c r="AM155" s="497"/>
      <c r="AN155" s="497"/>
      <c r="AO155" s="497"/>
      <c r="DA155" s="95"/>
      <c r="DB155" s="96"/>
      <c r="DC155" s="96"/>
      <c r="DD155" s="96"/>
      <c r="DE155" s="96"/>
      <c r="DF155" s="96"/>
      <c r="DG155" s="96"/>
      <c r="DQ155" s="96"/>
      <c r="DR155" s="96"/>
      <c r="DS155" s="96"/>
      <c r="DT155" s="96"/>
      <c r="DU155" s="96"/>
      <c r="DV155" s="96"/>
      <c r="DW155" s="96"/>
      <c r="DX155" s="96"/>
      <c r="DY155" s="96"/>
      <c r="DZ155" s="96"/>
      <c r="EA155" s="96"/>
      <c r="EB155" s="96"/>
      <c r="EH155" s="129"/>
      <c r="EI155" s="132"/>
      <c r="EJ155" s="132"/>
      <c r="EK155" s="132"/>
      <c r="EL155" s="132"/>
      <c r="EM155" s="132"/>
      <c r="EN155" s="132"/>
      <c r="EO155" s="132"/>
      <c r="EP155" s="132"/>
      <c r="EQ155" s="131"/>
      <c r="EX155" s="96"/>
      <c r="EY155" s="96"/>
      <c r="EZ155" s="96"/>
      <c r="FA155" s="96"/>
      <c r="FB155" s="96"/>
      <c r="FC155" s="96"/>
      <c r="FD155" s="119"/>
      <c r="FE155" s="96"/>
      <c r="FF155" s="96"/>
      <c r="FG155" s="96"/>
      <c r="FH155" s="96"/>
      <c r="GA155" s="96"/>
      <c r="GB155" s="96"/>
      <c r="GC155" s="96"/>
      <c r="GD155" s="96"/>
      <c r="GE155" s="96"/>
      <c r="GF155" s="96"/>
      <c r="GG155" s="96"/>
      <c r="GH155" s="96"/>
      <c r="GI155" s="96"/>
      <c r="GJ155" s="96"/>
      <c r="GK155" s="96"/>
      <c r="GL155" s="96"/>
      <c r="GM155" s="96"/>
      <c r="GN155" s="96"/>
      <c r="GO155" s="96"/>
      <c r="GP155" s="96"/>
      <c r="GQ155" s="96"/>
      <c r="IA155" s="105"/>
      <c r="IB155" s="86"/>
      <c r="IC155" s="86"/>
      <c r="ID155" s="86"/>
      <c r="IE155" s="86"/>
      <c r="IF155" s="86"/>
      <c r="IG155" s="86"/>
      <c r="IH155" s="86"/>
      <c r="II155" s="86"/>
      <c r="IJ155" s="86"/>
      <c r="IK155" s="86"/>
      <c r="IL155" s="86"/>
      <c r="IM155" s="86"/>
      <c r="IN155" s="86"/>
      <c r="IO155" s="86"/>
      <c r="IP155" s="86"/>
      <c r="IQ155" s="86"/>
      <c r="IR155" s="86"/>
      <c r="IS155" s="86"/>
      <c r="IT155" s="86"/>
      <c r="IU155" s="86"/>
      <c r="IV155" s="106"/>
      <c r="IY155" s="105"/>
      <c r="IZ155" s="86"/>
      <c r="JA155" s="86"/>
      <c r="JB155" s="86"/>
      <c r="JC155" s="86"/>
      <c r="JD155" s="86"/>
      <c r="JE155" s="86"/>
      <c r="JF155" s="86"/>
      <c r="JG155" s="86"/>
      <c r="JH155" s="86"/>
      <c r="JI155" s="86"/>
      <c r="JJ155" s="86"/>
      <c r="JK155" s="86"/>
      <c r="JL155" s="86"/>
      <c r="JM155" s="86"/>
      <c r="JN155" s="86"/>
      <c r="JO155" s="86"/>
      <c r="JP155" s="86"/>
      <c r="JQ155" s="86"/>
      <c r="JR155" s="86"/>
      <c r="JS155" s="86"/>
      <c r="JT155" s="86"/>
      <c r="JU155" s="86"/>
      <c r="JV155" s="86"/>
      <c r="JW155" s="86"/>
      <c r="JX155" s="86"/>
      <c r="JY155" s="86"/>
      <c r="JZ155" s="86"/>
      <c r="KA155" s="86"/>
      <c r="KB155" s="86"/>
      <c r="KC155" s="86"/>
      <c r="KD155" s="86"/>
      <c r="KE155" s="86"/>
      <c r="KF155" s="106"/>
    </row>
    <row r="156" spans="11:292" ht="15.75" hidden="1" customHeight="1" x14ac:dyDescent="0.45">
      <c r="AB156" s="497"/>
      <c r="AC156" s="497"/>
      <c r="AD156" s="497"/>
      <c r="AE156" s="497"/>
      <c r="AF156" s="497"/>
      <c r="AG156" s="497"/>
      <c r="AH156" s="497"/>
      <c r="AI156" s="497"/>
      <c r="AJ156" s="497"/>
      <c r="AK156" s="497"/>
      <c r="AL156" s="497"/>
      <c r="AM156" s="497"/>
      <c r="AN156" s="497"/>
      <c r="AO156" s="497"/>
      <c r="DA156" s="95"/>
      <c r="DB156" s="96"/>
      <c r="DC156" s="96"/>
      <c r="DD156" s="96"/>
      <c r="DE156" s="96"/>
      <c r="DF156" s="96"/>
      <c r="DG156" s="96"/>
      <c r="DQ156" s="96"/>
      <c r="DR156" s="96"/>
      <c r="DS156" s="96"/>
      <c r="DT156" s="96"/>
      <c r="DU156" s="96"/>
      <c r="DV156" s="96"/>
      <c r="DW156" s="96"/>
      <c r="DX156" s="96"/>
      <c r="DY156" s="96"/>
      <c r="DZ156" s="96"/>
      <c r="EA156" s="96"/>
      <c r="EB156" s="96"/>
      <c r="EH156" s="129"/>
      <c r="EI156" s="132"/>
      <c r="EJ156" s="132"/>
      <c r="EK156" s="132"/>
      <c r="EL156" s="132"/>
      <c r="EM156" s="132"/>
      <c r="EN156" s="132"/>
      <c r="EO156" s="132"/>
      <c r="EP156" s="132"/>
      <c r="EQ156" s="131"/>
      <c r="EX156" s="96"/>
      <c r="EY156" s="96"/>
      <c r="EZ156" s="96"/>
      <c r="FA156" s="96"/>
      <c r="FB156" s="96"/>
      <c r="FC156" s="96"/>
      <c r="FD156" s="119"/>
      <c r="FE156" s="96"/>
      <c r="FF156" s="96"/>
      <c r="FG156" s="96"/>
      <c r="FH156" s="96"/>
      <c r="GA156" s="96"/>
      <c r="GB156" s="96"/>
      <c r="GC156" s="96"/>
      <c r="GD156" s="96"/>
      <c r="GE156" s="96"/>
      <c r="GF156" s="96"/>
      <c r="GG156" s="96"/>
      <c r="GH156" s="96"/>
      <c r="GI156" s="96"/>
      <c r="GJ156" s="96"/>
      <c r="GK156" s="96"/>
      <c r="GL156" s="96"/>
      <c r="GM156" s="96"/>
      <c r="GN156" s="96"/>
      <c r="GO156" s="96"/>
      <c r="GP156" s="96"/>
      <c r="GQ156" s="96"/>
      <c r="IA156" s="105"/>
      <c r="IB156" s="86"/>
      <c r="IC156" s="86"/>
      <c r="ID156" s="86"/>
      <c r="IE156" s="86"/>
      <c r="IF156" s="86"/>
      <c r="IG156" s="86"/>
      <c r="IH156" s="86"/>
      <c r="II156" s="86"/>
      <c r="IJ156" s="86"/>
      <c r="IK156" s="86"/>
      <c r="IL156" s="86"/>
      <c r="IM156" s="86"/>
      <c r="IN156" s="86"/>
      <c r="IO156" s="86"/>
      <c r="IP156" s="86"/>
      <c r="IQ156" s="86"/>
      <c r="IR156" s="86"/>
      <c r="IS156" s="86"/>
      <c r="IT156" s="86"/>
      <c r="IU156" s="86"/>
      <c r="IV156" s="106"/>
      <c r="IY156" s="105"/>
      <c r="IZ156" s="86"/>
      <c r="JA156" s="86"/>
      <c r="JB156" s="86"/>
      <c r="JC156" s="86"/>
      <c r="JD156" s="86"/>
      <c r="JE156" s="86"/>
      <c r="JF156" s="86"/>
      <c r="JG156" s="86"/>
      <c r="JH156" s="86"/>
      <c r="JI156" s="86"/>
      <c r="JJ156" s="86"/>
      <c r="JK156" s="86"/>
      <c r="JL156" s="86"/>
      <c r="JM156" s="86"/>
      <c r="JN156" s="86"/>
      <c r="JO156" s="86"/>
      <c r="JP156" s="86"/>
      <c r="JQ156" s="86"/>
      <c r="JR156" s="86"/>
      <c r="JS156" s="86"/>
      <c r="JT156" s="86"/>
      <c r="JU156" s="86"/>
      <c r="JV156" s="86"/>
      <c r="JW156" s="86"/>
      <c r="JX156" s="86"/>
      <c r="JY156" s="86"/>
      <c r="JZ156" s="86"/>
      <c r="KA156" s="86"/>
      <c r="KB156" s="86"/>
      <c r="KC156" s="86"/>
      <c r="KD156" s="86"/>
      <c r="KE156" s="86"/>
      <c r="KF156" s="106"/>
    </row>
    <row r="157" spans="11:292" ht="15.75" hidden="1" customHeight="1" x14ac:dyDescent="0.45">
      <c r="AB157" s="497"/>
      <c r="AC157" s="497"/>
      <c r="AD157" s="497"/>
      <c r="AE157" s="497"/>
      <c r="AF157" s="497"/>
      <c r="AG157" s="497"/>
      <c r="AH157" s="497"/>
      <c r="AI157" s="497"/>
      <c r="AJ157" s="497"/>
      <c r="AK157" s="497"/>
      <c r="AL157" s="497"/>
      <c r="AM157" s="497"/>
      <c r="AN157" s="497"/>
      <c r="AO157" s="497"/>
      <c r="DA157" s="95"/>
      <c r="DB157" s="96"/>
      <c r="DC157" s="96"/>
      <c r="DD157" s="96"/>
      <c r="DE157" s="96"/>
      <c r="DF157" s="96"/>
      <c r="DG157" s="96"/>
      <c r="DQ157" s="96"/>
      <c r="DR157" s="96"/>
      <c r="DS157" s="96"/>
      <c r="DT157" s="96"/>
      <c r="DU157" s="96"/>
      <c r="DV157" s="96"/>
      <c r="DW157" s="96"/>
      <c r="DX157" s="96"/>
      <c r="DY157" s="96"/>
      <c r="DZ157" s="96"/>
      <c r="EA157" s="96"/>
      <c r="EB157" s="96"/>
      <c r="EH157" s="129"/>
      <c r="EI157" s="132"/>
      <c r="EJ157" s="132"/>
      <c r="EK157" s="132"/>
      <c r="EL157" s="132"/>
      <c r="EM157" s="132"/>
      <c r="EN157" s="132"/>
      <c r="EO157" s="132"/>
      <c r="EP157" s="132"/>
      <c r="EQ157" s="131"/>
      <c r="EX157" s="96"/>
      <c r="EY157" s="96"/>
      <c r="EZ157" s="96"/>
      <c r="FA157" s="96"/>
      <c r="FB157" s="96"/>
      <c r="FC157" s="96"/>
      <c r="FD157" s="119"/>
      <c r="FE157" s="96"/>
      <c r="FF157" s="96"/>
      <c r="FG157" s="96"/>
      <c r="FH157" s="96"/>
      <c r="GA157" s="96"/>
      <c r="GB157" s="96"/>
      <c r="GC157" s="96"/>
      <c r="GD157" s="96"/>
      <c r="GE157" s="96"/>
      <c r="GF157" s="96"/>
      <c r="GG157" s="96"/>
      <c r="GH157" s="96"/>
      <c r="GI157" s="96"/>
      <c r="GJ157" s="96"/>
      <c r="GK157" s="96"/>
      <c r="GL157" s="96"/>
      <c r="GM157" s="96"/>
      <c r="GN157" s="96"/>
      <c r="GO157" s="96"/>
      <c r="GP157" s="96"/>
      <c r="GQ157" s="96"/>
      <c r="IA157" s="105"/>
      <c r="IB157" s="86"/>
      <c r="IC157" s="86"/>
      <c r="ID157" s="86"/>
      <c r="IE157" s="86"/>
      <c r="IF157" s="86"/>
      <c r="IG157" s="86"/>
      <c r="IH157" s="86"/>
      <c r="II157" s="86"/>
      <c r="IJ157" s="86"/>
      <c r="IK157" s="86"/>
      <c r="IL157" s="86"/>
      <c r="IM157" s="86"/>
      <c r="IN157" s="86"/>
      <c r="IO157" s="86"/>
      <c r="IP157" s="86"/>
      <c r="IQ157" s="86"/>
      <c r="IR157" s="86"/>
      <c r="IS157" s="86"/>
      <c r="IT157" s="86"/>
      <c r="IU157" s="86"/>
      <c r="IV157" s="106"/>
      <c r="IY157" s="105"/>
      <c r="IZ157" s="86"/>
      <c r="JA157" s="86"/>
      <c r="JB157" s="86"/>
      <c r="JC157" s="86"/>
      <c r="JD157" s="86"/>
      <c r="JE157" s="86"/>
      <c r="JF157" s="86"/>
      <c r="JG157" s="86"/>
      <c r="JH157" s="86"/>
      <c r="JI157" s="86"/>
      <c r="JJ157" s="86"/>
      <c r="JK157" s="86"/>
      <c r="JL157" s="86"/>
      <c r="JM157" s="86"/>
      <c r="JN157" s="86"/>
      <c r="JO157" s="86"/>
      <c r="JP157" s="86"/>
      <c r="JQ157" s="86"/>
      <c r="JR157" s="86"/>
      <c r="JS157" s="86"/>
      <c r="JT157" s="86"/>
      <c r="JU157" s="86"/>
      <c r="JV157" s="86"/>
      <c r="JW157" s="86"/>
      <c r="JX157" s="86"/>
      <c r="JY157" s="86"/>
      <c r="JZ157" s="86"/>
      <c r="KA157" s="86"/>
      <c r="KB157" s="86"/>
      <c r="KC157" s="86"/>
      <c r="KD157" s="86"/>
      <c r="KE157" s="86"/>
      <c r="KF157" s="106"/>
    </row>
    <row r="158" spans="11:292" ht="15.75" hidden="1" customHeight="1" x14ac:dyDescent="0.45">
      <c r="AB158" s="497"/>
      <c r="AC158" s="497"/>
      <c r="AD158" s="497"/>
      <c r="AE158" s="497"/>
      <c r="AF158" s="497"/>
      <c r="AG158" s="497"/>
      <c r="AH158" s="497"/>
      <c r="AI158" s="497"/>
      <c r="AJ158" s="497"/>
      <c r="AK158" s="497"/>
      <c r="AL158" s="497"/>
      <c r="AM158" s="497"/>
      <c r="AN158" s="497"/>
      <c r="AO158" s="497"/>
      <c r="DA158" s="95"/>
      <c r="DB158" s="96"/>
      <c r="DC158" s="96"/>
      <c r="DD158" s="96"/>
      <c r="DE158" s="96"/>
      <c r="DF158" s="96"/>
      <c r="DG158" s="96"/>
      <c r="DQ158" s="96"/>
      <c r="DR158" s="96"/>
      <c r="DS158" s="96"/>
      <c r="DT158" s="96"/>
      <c r="DU158" s="96"/>
      <c r="DV158" s="96"/>
      <c r="DW158" s="96"/>
      <c r="DX158" s="96"/>
      <c r="DY158" s="96"/>
      <c r="DZ158" s="96"/>
      <c r="EA158" s="96"/>
      <c r="EB158" s="96"/>
      <c r="EH158" s="129"/>
      <c r="EI158" s="132"/>
      <c r="EJ158" s="132"/>
      <c r="EK158" s="132"/>
      <c r="EL158" s="132"/>
      <c r="EM158" s="132"/>
      <c r="EN158" s="132"/>
      <c r="EO158" s="132"/>
      <c r="EP158" s="132"/>
      <c r="EQ158" s="131"/>
      <c r="EX158" s="96"/>
      <c r="EY158" s="96"/>
      <c r="EZ158" s="96"/>
      <c r="FA158" s="96"/>
      <c r="FB158" s="96"/>
      <c r="FC158" s="96"/>
      <c r="FD158" s="119"/>
      <c r="FE158" s="96"/>
      <c r="FF158" s="96"/>
      <c r="FG158" s="96"/>
      <c r="FH158" s="96"/>
      <c r="GA158" s="96"/>
      <c r="GB158" s="96"/>
      <c r="GC158" s="96"/>
      <c r="GD158" s="96"/>
      <c r="GE158" s="96"/>
      <c r="GF158" s="96"/>
      <c r="GG158" s="96"/>
      <c r="GH158" s="96"/>
      <c r="GI158" s="96"/>
      <c r="GJ158" s="96"/>
      <c r="GK158" s="96"/>
      <c r="GL158" s="96"/>
      <c r="GM158" s="96"/>
      <c r="GN158" s="96"/>
      <c r="GO158" s="96"/>
      <c r="GP158" s="96"/>
      <c r="GQ158" s="96"/>
      <c r="IA158" s="105"/>
      <c r="IB158" s="86"/>
      <c r="IC158" s="86"/>
      <c r="ID158" s="86"/>
      <c r="IE158" s="86"/>
      <c r="IF158" s="86"/>
      <c r="IG158" s="86"/>
      <c r="IH158" s="86"/>
      <c r="II158" s="86"/>
      <c r="IJ158" s="86"/>
      <c r="IK158" s="86"/>
      <c r="IL158" s="86"/>
      <c r="IM158" s="86"/>
      <c r="IN158" s="86"/>
      <c r="IO158" s="86"/>
      <c r="IP158" s="86"/>
      <c r="IQ158" s="86"/>
      <c r="IR158" s="86"/>
      <c r="IS158" s="86"/>
      <c r="IT158" s="86"/>
      <c r="IU158" s="86"/>
      <c r="IV158" s="106"/>
      <c r="IY158" s="105"/>
      <c r="IZ158" s="86"/>
      <c r="JA158" s="86"/>
      <c r="JB158" s="86"/>
      <c r="JC158" s="86"/>
      <c r="JD158" s="86"/>
      <c r="JE158" s="86"/>
      <c r="JF158" s="86"/>
      <c r="JG158" s="86"/>
      <c r="JH158" s="86"/>
      <c r="JI158" s="86"/>
      <c r="JJ158" s="86"/>
      <c r="JK158" s="86"/>
      <c r="JL158" s="86"/>
      <c r="JM158" s="86"/>
      <c r="JN158" s="86"/>
      <c r="JO158" s="86"/>
      <c r="JP158" s="86"/>
      <c r="JQ158" s="86"/>
      <c r="JR158" s="86"/>
      <c r="JS158" s="86"/>
      <c r="JT158" s="86"/>
      <c r="JU158" s="86"/>
      <c r="JV158" s="86"/>
      <c r="JW158" s="86"/>
      <c r="JX158" s="86"/>
      <c r="JY158" s="86"/>
      <c r="JZ158" s="86"/>
      <c r="KA158" s="86"/>
      <c r="KB158" s="86"/>
      <c r="KC158" s="86"/>
      <c r="KD158" s="86"/>
      <c r="KE158" s="86"/>
      <c r="KF158" s="106"/>
    </row>
    <row r="159" spans="11:292" ht="15.75" hidden="1" customHeight="1" x14ac:dyDescent="0.45">
      <c r="AB159" s="554"/>
      <c r="AC159" s="554"/>
      <c r="AD159" s="554"/>
      <c r="AE159" s="554"/>
      <c r="AF159" s="554"/>
      <c r="AG159" s="554"/>
      <c r="AH159" s="554"/>
      <c r="AI159" s="554"/>
      <c r="AJ159" s="554"/>
      <c r="AK159" s="554"/>
      <c r="AL159" s="554"/>
      <c r="AM159" s="554"/>
      <c r="AN159" s="554"/>
      <c r="AO159" s="554"/>
      <c r="DA159" s="95"/>
      <c r="DB159" s="96"/>
      <c r="DC159" s="96"/>
      <c r="DD159" s="96"/>
      <c r="DE159" s="96"/>
      <c r="DF159" s="96"/>
      <c r="DG159" s="96"/>
      <c r="DQ159" s="96"/>
      <c r="DR159" s="96"/>
      <c r="DS159" s="96"/>
      <c r="DT159" s="96"/>
      <c r="DU159" s="96"/>
      <c r="DV159" s="96"/>
      <c r="DW159" s="96"/>
      <c r="DX159" s="96"/>
      <c r="DY159" s="96"/>
      <c r="DZ159" s="96"/>
      <c r="EA159" s="96"/>
      <c r="EB159" s="96"/>
      <c r="EH159" s="129"/>
      <c r="EI159" s="132"/>
      <c r="EJ159" s="132"/>
      <c r="EK159" s="132"/>
      <c r="EL159" s="132"/>
      <c r="EM159" s="132"/>
      <c r="EN159" s="132"/>
      <c r="EO159" s="132"/>
      <c r="EP159" s="132"/>
      <c r="EQ159" s="131"/>
      <c r="EX159" s="96"/>
      <c r="EY159" s="96"/>
      <c r="EZ159" s="96"/>
      <c r="FA159" s="96"/>
      <c r="FB159" s="96"/>
      <c r="FC159" s="96"/>
      <c r="FD159" s="119"/>
      <c r="FE159" s="96"/>
      <c r="FF159" s="96"/>
      <c r="FG159" s="96"/>
      <c r="FH159" s="96"/>
      <c r="GA159" s="96"/>
      <c r="GB159" s="96"/>
      <c r="GC159" s="96"/>
      <c r="GD159" s="96"/>
      <c r="GE159" s="96"/>
      <c r="GF159" s="96"/>
      <c r="GG159" s="96"/>
      <c r="GH159" s="96"/>
      <c r="GI159" s="96"/>
      <c r="GJ159" s="96"/>
      <c r="GK159" s="96"/>
      <c r="GL159" s="96"/>
      <c r="GM159" s="96"/>
      <c r="GN159" s="96"/>
      <c r="GO159" s="96"/>
      <c r="GP159" s="96"/>
      <c r="GQ159" s="96"/>
      <c r="IA159" s="105"/>
      <c r="IB159" s="86"/>
      <c r="IC159" s="86"/>
      <c r="ID159" s="86"/>
      <c r="IE159" s="86"/>
      <c r="IF159" s="86"/>
      <c r="IG159" s="86"/>
      <c r="IH159" s="86"/>
      <c r="II159" s="86"/>
      <c r="IJ159" s="86"/>
      <c r="IK159" s="86"/>
      <c r="IL159" s="86"/>
      <c r="IM159" s="86"/>
      <c r="IN159" s="86"/>
      <c r="IO159" s="86"/>
      <c r="IP159" s="86"/>
      <c r="IQ159" s="86"/>
      <c r="IR159" s="86"/>
      <c r="IS159" s="86"/>
      <c r="IT159" s="86"/>
      <c r="IU159" s="86"/>
      <c r="IV159" s="106"/>
      <c r="IY159" s="105"/>
      <c r="IZ159" s="86"/>
      <c r="JA159" s="86"/>
      <c r="JB159" s="86"/>
      <c r="JC159" s="86"/>
      <c r="JD159" s="86"/>
      <c r="JE159" s="86"/>
      <c r="JF159" s="86"/>
      <c r="JG159" s="86"/>
      <c r="JH159" s="86"/>
      <c r="JI159" s="86"/>
      <c r="JJ159" s="86"/>
      <c r="JK159" s="86"/>
      <c r="JL159" s="86"/>
      <c r="JM159" s="86"/>
      <c r="JN159" s="86"/>
      <c r="JO159" s="86"/>
      <c r="JP159" s="86"/>
      <c r="JQ159" s="86"/>
      <c r="JR159" s="86"/>
      <c r="JS159" s="86"/>
      <c r="JT159" s="86"/>
      <c r="JU159" s="86"/>
      <c r="JV159" s="86"/>
      <c r="JW159" s="86"/>
      <c r="JX159" s="86"/>
      <c r="JY159" s="86"/>
      <c r="JZ159" s="86"/>
      <c r="KA159" s="86"/>
      <c r="KB159" s="86"/>
      <c r="KC159" s="86"/>
      <c r="KD159" s="86"/>
      <c r="KE159" s="86"/>
      <c r="KF159" s="106"/>
    </row>
    <row r="160" spans="11:292" ht="15.75" hidden="1" customHeight="1" x14ac:dyDescent="0.45">
      <c r="AB160" s="516"/>
      <c r="AC160" s="517"/>
      <c r="AD160" s="517"/>
      <c r="AE160" s="58"/>
      <c r="AF160" s="58"/>
      <c r="AG160" s="579"/>
      <c r="AH160" s="580"/>
      <c r="AI160" s="580"/>
      <c r="AJ160" s="580"/>
      <c r="AK160" s="580"/>
      <c r="AL160" s="580"/>
      <c r="AM160" s="580"/>
      <c r="AN160" s="580"/>
      <c r="AO160" s="581"/>
      <c r="DA160" s="95"/>
      <c r="DB160" s="96"/>
      <c r="DC160" s="96"/>
      <c r="DD160" s="96"/>
      <c r="DE160" s="96"/>
      <c r="DF160" s="96"/>
      <c r="DG160" s="96"/>
      <c r="DQ160" s="96"/>
      <c r="DR160" s="96"/>
      <c r="DS160" s="96"/>
      <c r="DT160" s="96"/>
      <c r="DU160" s="96"/>
      <c r="DV160" s="96"/>
      <c r="DW160" s="96"/>
      <c r="DX160" s="96"/>
      <c r="DY160" s="96"/>
      <c r="DZ160" s="96"/>
      <c r="EA160" s="121"/>
      <c r="EB160" s="96"/>
      <c r="EH160" s="129"/>
      <c r="EI160" s="132"/>
      <c r="EJ160" s="132"/>
      <c r="EK160" s="132"/>
      <c r="EL160" s="132"/>
      <c r="EM160" s="132"/>
      <c r="EN160" s="132"/>
      <c r="EO160" s="132"/>
      <c r="EP160" s="132"/>
      <c r="EQ160" s="131"/>
      <c r="EX160" s="96"/>
      <c r="EY160" s="96"/>
      <c r="EZ160" s="96"/>
      <c r="FA160" s="96"/>
      <c r="FB160" s="96"/>
      <c r="FC160" s="96"/>
      <c r="FD160" s="119"/>
      <c r="FE160" s="96"/>
      <c r="FF160" s="96"/>
      <c r="FG160" s="96"/>
      <c r="FH160" s="96"/>
      <c r="GA160" s="96"/>
      <c r="GB160" s="96"/>
      <c r="GC160" s="96"/>
      <c r="GD160" s="96"/>
      <c r="GE160" s="96"/>
      <c r="GF160" s="96"/>
      <c r="GG160" s="96"/>
      <c r="GH160" s="96"/>
      <c r="GI160" s="96"/>
      <c r="GJ160" s="96"/>
      <c r="GK160" s="96"/>
      <c r="GL160" s="96"/>
      <c r="GM160" s="96"/>
      <c r="GN160" s="96"/>
      <c r="GO160" s="96"/>
      <c r="GP160" s="96"/>
      <c r="GQ160" s="96"/>
      <c r="IA160" s="105"/>
      <c r="IB160" s="86"/>
      <c r="IC160" s="86"/>
      <c r="ID160" s="86"/>
      <c r="IE160" s="86"/>
      <c r="IF160" s="86"/>
      <c r="IG160" s="86"/>
      <c r="IH160" s="86"/>
      <c r="II160" s="86"/>
      <c r="IJ160" s="86"/>
      <c r="IK160" s="86"/>
      <c r="IL160" s="86"/>
      <c r="IM160" s="86"/>
      <c r="IN160" s="86"/>
      <c r="IO160" s="86"/>
      <c r="IP160" s="86"/>
      <c r="IQ160" s="86"/>
      <c r="IR160" s="86"/>
      <c r="IS160" s="86"/>
      <c r="IT160" s="86"/>
      <c r="IU160" s="86"/>
      <c r="IV160" s="106"/>
      <c r="IY160" s="105"/>
      <c r="IZ160" s="86"/>
      <c r="JA160" s="86"/>
      <c r="JB160" s="86"/>
      <c r="JC160" s="86"/>
      <c r="JD160" s="86"/>
      <c r="JE160" s="86"/>
      <c r="JF160" s="86"/>
      <c r="JG160" s="86"/>
      <c r="JH160" s="86"/>
      <c r="JI160" s="86"/>
      <c r="JJ160" s="86"/>
      <c r="JK160" s="86"/>
      <c r="JL160" s="86"/>
      <c r="JM160" s="86"/>
      <c r="JN160" s="86"/>
      <c r="JO160" s="86"/>
      <c r="JP160" s="86"/>
      <c r="JQ160" s="86"/>
      <c r="JR160" s="86"/>
      <c r="JS160" s="86"/>
      <c r="JT160" s="86"/>
      <c r="JU160" s="86"/>
      <c r="JV160" s="86"/>
      <c r="JW160" s="86"/>
      <c r="JX160" s="86"/>
      <c r="JY160" s="86"/>
      <c r="JZ160" s="86"/>
      <c r="KA160" s="86"/>
      <c r="KB160" s="86"/>
      <c r="KC160" s="86"/>
      <c r="KD160" s="86"/>
      <c r="KE160" s="86"/>
      <c r="KF160" s="106"/>
    </row>
    <row r="161" spans="11:292" ht="15.75" hidden="1" customHeight="1" thickBot="1" x14ac:dyDescent="0.5">
      <c r="K161" s="18"/>
      <c r="AB161" s="516"/>
      <c r="AC161" s="517"/>
      <c r="AD161" s="517"/>
      <c r="AE161" s="58"/>
      <c r="AF161" s="58"/>
      <c r="AG161" s="511"/>
      <c r="AH161" s="512"/>
      <c r="AI161" s="512"/>
      <c r="AJ161" s="512"/>
      <c r="AK161" s="512"/>
      <c r="AL161" s="512"/>
      <c r="AM161" s="512"/>
      <c r="AN161" s="512"/>
      <c r="AO161" s="513"/>
      <c r="DA161" s="95"/>
      <c r="DB161" s="96"/>
      <c r="DC161" s="96"/>
      <c r="DD161" s="96"/>
      <c r="DE161" s="96"/>
      <c r="DF161" s="96"/>
      <c r="DG161" s="96"/>
      <c r="DQ161" s="96"/>
      <c r="DR161" s="96"/>
      <c r="DS161" s="96"/>
      <c r="DT161" s="96"/>
      <c r="DU161" s="96"/>
      <c r="DV161" s="96"/>
      <c r="DW161" s="96"/>
      <c r="DX161" s="96"/>
      <c r="DY161" s="96"/>
      <c r="DZ161" s="96"/>
      <c r="EA161" s="121"/>
      <c r="EB161" s="96"/>
      <c r="EH161" s="129"/>
      <c r="EI161" s="132"/>
      <c r="EJ161" s="132"/>
      <c r="EK161" s="132"/>
      <c r="EL161" s="132"/>
      <c r="EM161" s="132"/>
      <c r="EN161" s="132"/>
      <c r="EO161" s="132"/>
      <c r="EP161" s="132"/>
      <c r="EQ161" s="131"/>
      <c r="EX161" s="18"/>
      <c r="EY161" s="96"/>
      <c r="EZ161" s="96"/>
      <c r="FA161" s="96"/>
      <c r="FB161" s="96"/>
      <c r="FC161" s="96"/>
      <c r="FD161" s="119"/>
      <c r="FE161" s="96"/>
      <c r="FF161" s="96"/>
      <c r="FG161" s="96"/>
      <c r="FH161" s="96"/>
      <c r="GA161" s="96"/>
      <c r="GB161" s="96"/>
      <c r="GC161" s="96"/>
      <c r="GD161" s="96"/>
      <c r="GE161" s="96"/>
      <c r="GF161" s="96"/>
      <c r="GG161" s="96"/>
      <c r="GH161" s="96"/>
      <c r="GI161" s="96"/>
      <c r="GJ161" s="96"/>
      <c r="GK161" s="96"/>
      <c r="GL161" s="96"/>
      <c r="GM161" s="96"/>
      <c r="GN161" s="96"/>
      <c r="GO161" s="96"/>
      <c r="GP161" s="96"/>
      <c r="GQ161" s="96"/>
      <c r="IA161" s="105"/>
      <c r="IB161" s="86"/>
      <c r="IC161" s="86"/>
      <c r="ID161" s="86"/>
      <c r="IE161" s="86"/>
      <c r="IF161" s="86"/>
      <c r="IG161" s="86"/>
      <c r="IH161" s="86"/>
      <c r="II161" s="86"/>
      <c r="IJ161" s="86"/>
      <c r="IK161" s="86"/>
      <c r="IL161" s="86"/>
      <c r="IM161" s="86"/>
      <c r="IN161" s="86"/>
      <c r="IO161" s="86"/>
      <c r="IP161" s="86"/>
      <c r="IQ161" s="86"/>
      <c r="IR161" s="86"/>
      <c r="IS161" s="86"/>
      <c r="IT161" s="86"/>
      <c r="IU161" s="86"/>
      <c r="IV161" s="106"/>
      <c r="IY161" s="105"/>
      <c r="IZ161" s="86"/>
      <c r="JA161" s="86"/>
      <c r="JB161" s="86"/>
      <c r="JC161" s="86"/>
      <c r="JD161" s="86"/>
      <c r="JE161" s="86"/>
      <c r="JF161" s="86"/>
      <c r="JG161" s="86"/>
      <c r="JH161" s="86"/>
      <c r="JI161" s="86"/>
      <c r="JJ161" s="86"/>
      <c r="JK161" s="86"/>
      <c r="JL161" s="86"/>
      <c r="JM161" s="86"/>
      <c r="JN161" s="86"/>
      <c r="JO161" s="86"/>
      <c r="JP161" s="86"/>
      <c r="JQ161" s="86"/>
      <c r="JR161" s="86"/>
      <c r="JS161" s="86"/>
      <c r="JT161" s="86"/>
      <c r="JU161" s="86"/>
      <c r="JV161" s="86"/>
      <c r="JW161" s="86"/>
      <c r="JX161" s="86"/>
      <c r="JY161" s="86"/>
      <c r="JZ161" s="86"/>
      <c r="KA161" s="86"/>
      <c r="KB161" s="86"/>
      <c r="KC161" s="86"/>
      <c r="KD161" s="86"/>
      <c r="KE161" s="86"/>
      <c r="KF161" s="106"/>
    </row>
    <row r="162" spans="11:292" ht="15.75" hidden="1" customHeight="1" x14ac:dyDescent="0.45">
      <c r="K162" s="634"/>
      <c r="L162" s="635"/>
      <c r="M162" s="635"/>
      <c r="N162" s="636"/>
      <c r="O162" s="1193"/>
      <c r="P162" s="1197"/>
      <c r="Q162" s="1194"/>
      <c r="R162" s="1194"/>
      <c r="S162" s="1193"/>
      <c r="T162" s="1194"/>
      <c r="U162" s="1194"/>
      <c r="V162" s="1194"/>
      <c r="W162" s="1193"/>
      <c r="X162" s="1195"/>
      <c r="AB162" s="516"/>
      <c r="AC162" s="517"/>
      <c r="AD162" s="517"/>
      <c r="AE162" s="58"/>
      <c r="AF162" s="58"/>
      <c r="AG162" s="511"/>
      <c r="AH162" s="512"/>
      <c r="AI162" s="512"/>
      <c r="AJ162" s="512"/>
      <c r="AK162" s="512"/>
      <c r="AL162" s="512"/>
      <c r="AM162" s="512"/>
      <c r="AN162" s="512"/>
      <c r="AO162" s="513"/>
      <c r="DA162" s="9"/>
      <c r="DB162" s="96"/>
      <c r="DC162" s="96"/>
      <c r="DD162" s="96"/>
      <c r="DE162" s="96"/>
      <c r="DF162" s="96"/>
      <c r="DG162" s="96"/>
      <c r="DQ162" s="96"/>
      <c r="DR162" s="96"/>
      <c r="DS162" s="96"/>
      <c r="DT162" s="103"/>
      <c r="DU162" s="96"/>
      <c r="DV162" s="96"/>
      <c r="DW162" s="96"/>
      <c r="DX162" s="96"/>
      <c r="DY162" s="96"/>
      <c r="DZ162" s="96"/>
      <c r="EA162" s="121"/>
      <c r="EB162" s="96"/>
      <c r="EH162" s="129"/>
      <c r="EI162" s="132"/>
      <c r="EJ162" s="132"/>
      <c r="EK162" s="132"/>
      <c r="EL162" s="132"/>
      <c r="EM162" s="132"/>
      <c r="EN162" s="132"/>
      <c r="EO162" s="132"/>
      <c r="EP162" s="132"/>
      <c r="EQ162" s="131"/>
      <c r="EX162" s="96"/>
      <c r="EY162" s="96"/>
      <c r="EZ162" s="96"/>
      <c r="FA162" s="96"/>
      <c r="FB162" s="96"/>
      <c r="FC162" s="96"/>
      <c r="FD162" s="119"/>
      <c r="FE162" s="96"/>
      <c r="FF162" s="96"/>
      <c r="FG162" s="96"/>
      <c r="FH162" s="96"/>
      <c r="GA162" s="96"/>
      <c r="GB162" s="96"/>
      <c r="GC162" s="96"/>
      <c r="GD162" s="96"/>
      <c r="GE162" s="96"/>
      <c r="GF162" s="96"/>
      <c r="GG162" s="96"/>
      <c r="GH162" s="96"/>
      <c r="GI162" s="96"/>
      <c r="GJ162" s="96"/>
      <c r="GK162" s="96"/>
      <c r="GL162" s="96"/>
      <c r="GM162" s="96"/>
      <c r="GN162" s="96"/>
      <c r="GO162" s="96"/>
      <c r="GP162" s="96"/>
      <c r="GQ162" s="96"/>
      <c r="IA162" s="105"/>
      <c r="IB162" s="86"/>
      <c r="IC162" s="86"/>
      <c r="ID162" s="86"/>
      <c r="IE162" s="86"/>
      <c r="IF162" s="86"/>
      <c r="IG162" s="86"/>
      <c r="IH162" s="86"/>
      <c r="II162" s="86"/>
      <c r="IJ162" s="86"/>
      <c r="IK162" s="86"/>
      <c r="IL162" s="86"/>
      <c r="IM162" s="86"/>
      <c r="IN162" s="86"/>
      <c r="IO162" s="86"/>
      <c r="IP162" s="86"/>
      <c r="IQ162" s="86"/>
      <c r="IR162" s="86"/>
      <c r="IS162" s="86"/>
      <c r="IT162" s="86"/>
      <c r="IU162" s="86"/>
      <c r="IV162" s="106"/>
      <c r="IY162" s="105"/>
      <c r="IZ162" s="86"/>
      <c r="JA162" s="86"/>
      <c r="JB162" s="86"/>
      <c r="JC162" s="86"/>
      <c r="JD162" s="86"/>
      <c r="JE162" s="86"/>
      <c r="JF162" s="86"/>
      <c r="JG162" s="86"/>
      <c r="JH162" s="86"/>
      <c r="JI162" s="86"/>
      <c r="JJ162" s="86"/>
      <c r="JK162" s="86"/>
      <c r="JL162" s="86"/>
      <c r="JM162" s="86"/>
      <c r="JN162" s="86"/>
      <c r="JO162" s="86"/>
      <c r="JP162" s="86"/>
      <c r="JQ162" s="86"/>
      <c r="JR162" s="86"/>
      <c r="JS162" s="86"/>
      <c r="JT162" s="86"/>
      <c r="JU162" s="86"/>
      <c r="JV162" s="86"/>
      <c r="JW162" s="86"/>
      <c r="JX162" s="86"/>
      <c r="JY162" s="86"/>
      <c r="JZ162" s="86"/>
      <c r="KA162" s="86"/>
      <c r="KB162" s="86"/>
      <c r="KC162" s="86"/>
      <c r="KD162" s="86"/>
      <c r="KE162" s="86"/>
      <c r="KF162" s="106"/>
    </row>
    <row r="163" spans="11:292" ht="15.75" hidden="1" customHeight="1" thickBot="1" x14ac:dyDescent="0.5">
      <c r="K163" s="588"/>
      <c r="L163" s="589"/>
      <c r="M163" s="589"/>
      <c r="N163" s="641"/>
      <c r="O163" s="554"/>
      <c r="P163" s="1190"/>
      <c r="Q163" s="1184"/>
      <c r="R163" s="1184"/>
      <c r="S163" s="554"/>
      <c r="T163" s="1184"/>
      <c r="U163" s="1184"/>
      <c r="V163" s="1184"/>
      <c r="W163" s="554"/>
      <c r="X163" s="1196"/>
      <c r="AB163" s="577"/>
      <c r="AC163" s="578"/>
      <c r="AD163" s="578"/>
      <c r="AE163" s="17"/>
      <c r="AF163" s="17"/>
      <c r="AG163" s="525"/>
      <c r="AH163" s="1133"/>
      <c r="AI163" s="1133"/>
      <c r="AJ163" s="1133"/>
      <c r="AK163" s="1133"/>
      <c r="AL163" s="1133"/>
      <c r="AM163" s="1133"/>
      <c r="AN163" s="1133"/>
      <c r="AO163" s="1134"/>
      <c r="DA163" s="95"/>
      <c r="DB163" s="96"/>
      <c r="DC163" s="96"/>
      <c r="DD163" s="96"/>
      <c r="DE163" s="96"/>
      <c r="DF163" s="96"/>
      <c r="DG163" s="96"/>
      <c r="DQ163" s="96"/>
      <c r="DR163" s="96"/>
      <c r="DS163" s="96"/>
      <c r="DT163" s="96"/>
      <c r="DU163" s="96"/>
      <c r="DV163" s="96"/>
      <c r="DW163" s="96"/>
      <c r="DX163" s="96"/>
      <c r="DY163" s="96"/>
      <c r="DZ163" s="96"/>
      <c r="EA163" s="121"/>
      <c r="EB163" s="96"/>
      <c r="EH163" s="129"/>
      <c r="EI163" s="132"/>
      <c r="EJ163" s="132"/>
      <c r="EK163" s="132"/>
      <c r="EL163" s="132"/>
      <c r="EM163" s="132"/>
      <c r="EN163" s="132"/>
      <c r="EO163" s="132"/>
      <c r="EP163" s="132"/>
      <c r="EQ163" s="131"/>
      <c r="EX163" s="96"/>
      <c r="EY163" s="96"/>
      <c r="EZ163" s="96"/>
      <c r="FA163" s="96"/>
      <c r="FB163" s="96"/>
      <c r="FC163" s="96"/>
      <c r="FD163" s="119"/>
      <c r="FE163" s="96"/>
      <c r="FF163" s="96"/>
      <c r="FG163" s="96"/>
      <c r="FH163" s="96"/>
      <c r="GA163" s="96"/>
      <c r="GB163" s="96"/>
      <c r="GC163" s="96"/>
      <c r="GD163" s="96"/>
      <c r="GE163" s="96"/>
      <c r="GF163" s="96"/>
      <c r="GG163" s="96"/>
      <c r="GH163" s="96"/>
      <c r="GI163" s="96"/>
      <c r="GJ163" s="96"/>
      <c r="GK163" s="96"/>
      <c r="GL163" s="96"/>
      <c r="GM163" s="96"/>
      <c r="GN163" s="96"/>
      <c r="GO163" s="96"/>
      <c r="GP163" s="96"/>
      <c r="GQ163" s="96"/>
      <c r="IA163" s="105"/>
      <c r="IB163" s="86"/>
      <c r="IC163" s="86"/>
      <c r="ID163" s="86"/>
      <c r="IE163" s="86"/>
      <c r="IF163" s="86"/>
      <c r="IG163" s="86"/>
      <c r="IH163" s="86"/>
      <c r="II163" s="86"/>
      <c r="IJ163" s="86"/>
      <c r="IK163" s="86"/>
      <c r="IL163" s="86"/>
      <c r="IM163" s="86"/>
      <c r="IN163" s="86"/>
      <c r="IO163" s="86"/>
      <c r="IP163" s="86"/>
      <c r="IQ163" s="86"/>
      <c r="IR163" s="86"/>
      <c r="IS163" s="86"/>
      <c r="IT163" s="86"/>
      <c r="IU163" s="86"/>
      <c r="IV163" s="106"/>
      <c r="IY163" s="105"/>
      <c r="IZ163" s="86"/>
      <c r="JA163" s="86"/>
      <c r="JB163" s="86"/>
      <c r="JC163" s="86"/>
      <c r="JD163" s="86"/>
      <c r="JE163" s="86"/>
      <c r="JF163" s="86"/>
      <c r="JG163" s="86"/>
      <c r="JH163" s="86"/>
      <c r="JI163" s="86"/>
      <c r="JJ163" s="86"/>
      <c r="JK163" s="86"/>
      <c r="JL163" s="86"/>
      <c r="JM163" s="86"/>
      <c r="JN163" s="86"/>
      <c r="JO163" s="86"/>
      <c r="JP163" s="86"/>
      <c r="JQ163" s="86"/>
      <c r="JR163" s="86"/>
      <c r="JS163" s="86"/>
      <c r="JT163" s="86"/>
      <c r="JU163" s="86"/>
      <c r="JV163" s="86"/>
      <c r="JW163" s="86"/>
      <c r="JX163" s="86"/>
      <c r="JY163" s="86"/>
      <c r="JZ163" s="86"/>
      <c r="KA163" s="86"/>
      <c r="KB163" s="86"/>
      <c r="KC163" s="86"/>
      <c r="KD163" s="86"/>
      <c r="KE163" s="86"/>
      <c r="KF163" s="106"/>
    </row>
    <row r="164" spans="11:292" ht="15.75" hidden="1" customHeight="1" x14ac:dyDescent="0.45">
      <c r="K164" s="586"/>
      <c r="L164" s="587"/>
      <c r="M164" s="587"/>
      <c r="N164" s="564"/>
      <c r="O164" s="521"/>
      <c r="P164" s="1189"/>
      <c r="Q164" s="642"/>
      <c r="R164" s="1182"/>
      <c r="S164" s="1182"/>
      <c r="T164" s="1182"/>
      <c r="U164" s="642"/>
      <c r="V164" s="1182"/>
      <c r="W164" s="1182"/>
      <c r="X164" s="1183"/>
      <c r="AI164" s="142"/>
      <c r="DA164" s="9"/>
      <c r="DB164" s="96"/>
      <c r="DC164" s="96"/>
      <c r="DD164" s="96"/>
      <c r="DE164" s="96"/>
      <c r="DF164" s="96"/>
      <c r="DG164" s="96"/>
      <c r="DQ164" s="96"/>
      <c r="DR164" s="96"/>
      <c r="DS164" s="96"/>
      <c r="DT164" s="103"/>
      <c r="DU164" s="96"/>
      <c r="DV164" s="96"/>
      <c r="EH164" s="129"/>
      <c r="EI164" s="132"/>
      <c r="EJ164" s="132"/>
      <c r="EK164" s="132"/>
      <c r="EL164" s="132"/>
      <c r="EM164" s="132"/>
      <c r="EN164" s="132"/>
      <c r="EO164" s="132"/>
      <c r="EP164" s="132"/>
      <c r="EQ164" s="131"/>
      <c r="EX164" s="96"/>
      <c r="EY164" s="96"/>
      <c r="EZ164" s="96"/>
      <c r="FA164" s="96"/>
      <c r="FB164" s="136"/>
      <c r="FC164" s="96"/>
      <c r="FD164" s="96"/>
      <c r="FE164" s="96"/>
      <c r="FF164" s="96"/>
      <c r="FG164" s="96"/>
      <c r="FH164" s="96"/>
      <c r="GA164" s="96"/>
      <c r="GB164" s="96"/>
      <c r="GC164" s="96"/>
      <c r="GD164" s="96"/>
      <c r="GE164" s="96"/>
      <c r="GF164" s="96"/>
      <c r="GG164" s="96"/>
      <c r="GH164" s="96"/>
      <c r="GI164" s="96"/>
      <c r="GJ164" s="96"/>
      <c r="GK164" s="96"/>
      <c r="GL164" s="96"/>
      <c r="GM164" s="96"/>
      <c r="GN164" s="96"/>
      <c r="GO164" s="96"/>
      <c r="GP164" s="96"/>
      <c r="GQ164" s="96"/>
      <c r="IA164" s="105"/>
      <c r="IB164" s="86"/>
      <c r="IC164" s="86"/>
      <c r="ID164" s="86"/>
      <c r="IE164" s="86"/>
      <c r="IF164" s="86"/>
      <c r="IG164" s="86"/>
      <c r="IH164" s="86"/>
      <c r="II164" s="86"/>
      <c r="IJ164" s="86"/>
      <c r="IK164" s="86"/>
      <c r="IL164" s="86"/>
      <c r="IM164" s="86"/>
      <c r="IN164" s="86"/>
      <c r="IO164" s="86"/>
      <c r="IP164" s="86"/>
      <c r="IQ164" s="86"/>
      <c r="IR164" s="86"/>
      <c r="IS164" s="86"/>
      <c r="IT164" s="86"/>
      <c r="IU164" s="86"/>
      <c r="IV164" s="106"/>
      <c r="IY164" s="105"/>
      <c r="IZ164" s="86"/>
      <c r="JA164" s="86"/>
      <c r="JB164" s="86"/>
      <c r="JC164" s="86"/>
      <c r="JD164" s="86"/>
      <c r="JE164" s="86"/>
      <c r="JF164" s="86"/>
      <c r="JG164" s="86"/>
      <c r="JH164" s="86"/>
      <c r="JI164" s="86"/>
      <c r="JJ164" s="86"/>
      <c r="JK164" s="86"/>
      <c r="JL164" s="86"/>
      <c r="JM164" s="86"/>
      <c r="JN164" s="86"/>
      <c r="JO164" s="86"/>
      <c r="JP164" s="86"/>
      <c r="JQ164" s="86"/>
      <c r="JR164" s="86"/>
      <c r="JS164" s="86"/>
      <c r="JT164" s="86"/>
      <c r="JU164" s="86"/>
      <c r="JV164" s="86"/>
      <c r="JW164" s="86"/>
      <c r="JX164" s="86"/>
      <c r="JY164" s="86"/>
      <c r="JZ164" s="86"/>
      <c r="KA164" s="86"/>
      <c r="KB164" s="86"/>
      <c r="KC164" s="86"/>
      <c r="KD164" s="86"/>
      <c r="KE164" s="86"/>
      <c r="KF164" s="106"/>
    </row>
    <row r="165" spans="11:292" ht="15.75" hidden="1" customHeight="1" x14ac:dyDescent="0.45">
      <c r="K165" s="588"/>
      <c r="L165" s="589"/>
      <c r="M165" s="589"/>
      <c r="N165" s="641"/>
      <c r="O165" s="554"/>
      <c r="P165" s="1190"/>
      <c r="Q165" s="554"/>
      <c r="R165" s="1184"/>
      <c r="S165" s="1184"/>
      <c r="T165" s="1184"/>
      <c r="U165" s="554"/>
      <c r="V165" s="1184"/>
      <c r="W165" s="1184"/>
      <c r="X165" s="1185"/>
      <c r="DA165" s="95"/>
      <c r="DB165" s="96"/>
      <c r="DC165" s="96"/>
      <c r="DD165" s="96"/>
      <c r="DE165" s="96"/>
      <c r="DF165" s="96"/>
      <c r="DG165" s="96"/>
      <c r="DQ165" s="96"/>
      <c r="DR165" s="96"/>
      <c r="DS165" s="96"/>
      <c r="DT165" s="96"/>
      <c r="DU165" s="96"/>
      <c r="DV165" s="96"/>
      <c r="EH165" s="129"/>
      <c r="EI165" s="132"/>
      <c r="EJ165" s="132"/>
      <c r="EK165" s="132"/>
      <c r="EL165" s="132"/>
      <c r="EM165" s="132"/>
      <c r="EN165" s="132"/>
      <c r="EO165" s="132"/>
      <c r="EP165" s="132"/>
      <c r="EQ165" s="131"/>
      <c r="EX165" s="96"/>
      <c r="EY165" s="96"/>
      <c r="EZ165" s="96"/>
      <c r="FA165" s="96"/>
      <c r="FB165" s="96"/>
      <c r="FC165" s="96"/>
      <c r="FD165" s="96"/>
      <c r="FE165" s="96"/>
      <c r="FF165" s="96"/>
      <c r="FG165" s="96"/>
      <c r="FH165" s="96"/>
      <c r="GA165" s="96"/>
      <c r="GB165" s="96"/>
      <c r="GC165" s="96"/>
      <c r="GD165" s="96"/>
      <c r="GE165" s="96"/>
      <c r="GF165" s="96"/>
      <c r="GG165" s="96"/>
      <c r="GH165" s="96"/>
      <c r="GI165" s="96"/>
      <c r="GJ165" s="96"/>
      <c r="GK165" s="96"/>
      <c r="GL165" s="96"/>
      <c r="GM165" s="96"/>
      <c r="GN165" s="96"/>
      <c r="GO165" s="96"/>
      <c r="GP165" s="96"/>
      <c r="GQ165" s="96"/>
      <c r="IA165" s="105"/>
      <c r="IB165" s="86"/>
      <c r="IC165" s="86"/>
      <c r="ID165" s="86"/>
      <c r="IE165" s="86"/>
      <c r="IF165" s="86"/>
      <c r="IG165" s="86"/>
      <c r="IH165" s="86"/>
      <c r="II165" s="86"/>
      <c r="IJ165" s="86"/>
      <c r="IK165" s="86"/>
      <c r="IL165" s="86"/>
      <c r="IM165" s="86"/>
      <c r="IN165" s="86"/>
      <c r="IO165" s="86"/>
      <c r="IP165" s="86"/>
      <c r="IQ165" s="86"/>
      <c r="IR165" s="86"/>
      <c r="IS165" s="86"/>
      <c r="IT165" s="86"/>
      <c r="IU165" s="86"/>
      <c r="IV165" s="106"/>
      <c r="IY165" s="105"/>
      <c r="IZ165" s="86"/>
      <c r="JA165" s="86"/>
      <c r="JB165" s="86"/>
      <c r="JC165" s="86"/>
      <c r="JD165" s="86"/>
      <c r="JE165" s="86"/>
      <c r="JF165" s="86"/>
      <c r="JG165" s="86"/>
      <c r="JH165" s="86"/>
      <c r="JI165" s="86"/>
      <c r="JJ165" s="86"/>
      <c r="JK165" s="86"/>
      <c r="JL165" s="86"/>
      <c r="JM165" s="86"/>
      <c r="JN165" s="86"/>
      <c r="JO165" s="86"/>
      <c r="JP165" s="86"/>
      <c r="JQ165" s="86"/>
      <c r="JR165" s="86"/>
      <c r="JS165" s="86"/>
      <c r="JT165" s="86"/>
      <c r="JU165" s="86"/>
      <c r="JV165" s="86"/>
      <c r="JW165" s="86"/>
      <c r="JX165" s="86"/>
      <c r="JY165" s="86"/>
      <c r="JZ165" s="86"/>
      <c r="KA165" s="86"/>
      <c r="KB165" s="86"/>
      <c r="KC165" s="86"/>
      <c r="KD165" s="86"/>
      <c r="KE165" s="86"/>
      <c r="KF165" s="106"/>
    </row>
    <row r="166" spans="11:292" ht="15.75" hidden="1" customHeight="1" x14ac:dyDescent="0.45">
      <c r="K166" s="586"/>
      <c r="L166" s="587"/>
      <c r="M166" s="587"/>
      <c r="N166" s="564"/>
      <c r="O166" s="521"/>
      <c r="P166" s="693"/>
      <c r="Q166" s="694"/>
      <c r="R166" s="694"/>
      <c r="S166" s="694"/>
      <c r="T166" s="694"/>
      <c r="U166" s="694"/>
      <c r="V166" s="694"/>
      <c r="W166" s="694"/>
      <c r="X166" s="695"/>
      <c r="DA166" s="95"/>
      <c r="DB166" s="96"/>
      <c r="DC166" s="96"/>
      <c r="DD166" s="96"/>
      <c r="DE166" s="98"/>
      <c r="DF166" s="96"/>
      <c r="DG166" s="96"/>
      <c r="DQ166" s="96"/>
      <c r="DR166" s="96"/>
      <c r="DS166" s="96"/>
      <c r="DT166" s="103"/>
      <c r="DU166" s="96"/>
      <c r="DV166" s="96"/>
      <c r="DW166" s="23"/>
      <c r="DX166" s="23"/>
      <c r="EH166" s="129"/>
      <c r="EI166" s="132"/>
      <c r="EJ166" s="132"/>
      <c r="EK166" s="132"/>
      <c r="EL166" s="132"/>
      <c r="EM166" s="132"/>
      <c r="EN166" s="132"/>
      <c r="EO166" s="132"/>
      <c r="EP166" s="132"/>
      <c r="EQ166" s="131"/>
      <c r="EX166" s="96"/>
      <c r="EY166" s="96"/>
      <c r="EZ166" s="96"/>
      <c r="FA166" s="96"/>
      <c r="FB166" s="96"/>
      <c r="FC166" s="96"/>
      <c r="FD166" s="96"/>
      <c r="FE166" s="96"/>
      <c r="FF166" s="96"/>
      <c r="FG166" s="96"/>
      <c r="FH166" s="96"/>
      <c r="GA166" s="96"/>
      <c r="GB166" s="96"/>
      <c r="GC166" s="96"/>
      <c r="GD166" s="96"/>
      <c r="GE166" s="96"/>
      <c r="GF166" s="96"/>
      <c r="GG166" s="96"/>
      <c r="GH166" s="96"/>
      <c r="GI166" s="96"/>
      <c r="GJ166" s="96"/>
      <c r="GK166" s="96"/>
      <c r="GL166" s="96"/>
      <c r="GM166" s="96"/>
      <c r="GN166" s="96"/>
      <c r="GO166" s="96"/>
      <c r="GP166" s="96"/>
      <c r="GQ166" s="96"/>
      <c r="IA166" s="105"/>
      <c r="IB166" s="86"/>
      <c r="IC166" s="86"/>
      <c r="ID166" s="86"/>
      <c r="IE166" s="86"/>
      <c r="IF166" s="86"/>
      <c r="IG166" s="86"/>
      <c r="IH166" s="86"/>
      <c r="II166" s="86"/>
      <c r="IJ166" s="86"/>
      <c r="IK166" s="86"/>
      <c r="IL166" s="86"/>
      <c r="IM166" s="86"/>
      <c r="IN166" s="86"/>
      <c r="IO166" s="86"/>
      <c r="IP166" s="86"/>
      <c r="IQ166" s="86"/>
      <c r="IR166" s="86"/>
      <c r="IS166" s="86"/>
      <c r="IT166" s="86"/>
      <c r="IU166" s="86"/>
      <c r="IV166" s="106"/>
      <c r="IY166" s="105"/>
      <c r="IZ166" s="86"/>
      <c r="JA166" s="86"/>
      <c r="JB166" s="86"/>
      <c r="JC166" s="86"/>
      <c r="JD166" s="86"/>
      <c r="JE166" s="86"/>
      <c r="JF166" s="86"/>
      <c r="JG166" s="86"/>
      <c r="JH166" s="86"/>
      <c r="JI166" s="86"/>
      <c r="JJ166" s="86"/>
      <c r="JK166" s="86"/>
      <c r="JL166" s="86"/>
      <c r="JM166" s="86"/>
      <c r="JN166" s="86"/>
      <c r="JO166" s="86"/>
      <c r="JP166" s="86"/>
      <c r="JQ166" s="86"/>
      <c r="JR166" s="86"/>
      <c r="JS166" s="86"/>
      <c r="JT166" s="86"/>
      <c r="JU166" s="86"/>
      <c r="JV166" s="86"/>
      <c r="JW166" s="86"/>
      <c r="JX166" s="86"/>
      <c r="JY166" s="86"/>
      <c r="JZ166" s="86"/>
      <c r="KA166" s="86"/>
      <c r="KB166" s="86"/>
      <c r="KC166" s="86"/>
      <c r="KD166" s="86"/>
      <c r="KE166" s="86"/>
      <c r="KF166" s="106"/>
    </row>
    <row r="167" spans="11:292" ht="15.75" hidden="1" customHeight="1" thickBot="1" x14ac:dyDescent="0.5">
      <c r="K167" s="577"/>
      <c r="L167" s="578"/>
      <c r="M167" s="578"/>
      <c r="N167" s="565"/>
      <c r="O167" s="1116"/>
      <c r="P167" s="696"/>
      <c r="Q167" s="697"/>
      <c r="R167" s="697"/>
      <c r="S167" s="697"/>
      <c r="T167" s="697"/>
      <c r="U167" s="697"/>
      <c r="V167" s="697"/>
      <c r="W167" s="697"/>
      <c r="X167" s="698"/>
      <c r="DA167" s="95"/>
      <c r="DB167" s="96"/>
      <c r="DC167" s="96"/>
      <c r="DD167" s="96"/>
      <c r="DE167" s="96"/>
      <c r="DF167" s="96"/>
      <c r="DG167" s="96"/>
      <c r="DQ167" s="96"/>
      <c r="DR167" s="96"/>
      <c r="DS167" s="96"/>
      <c r="DT167" s="96"/>
      <c r="DU167" s="96"/>
      <c r="DV167" s="96"/>
      <c r="DW167" s="23"/>
      <c r="DX167" s="23"/>
      <c r="EH167" s="133"/>
      <c r="EI167" s="134"/>
      <c r="EJ167" s="134"/>
      <c r="EK167" s="134"/>
      <c r="EL167" s="134"/>
      <c r="EM167" s="134"/>
      <c r="EN167" s="134"/>
      <c r="EO167" s="134"/>
      <c r="EP167" s="134"/>
      <c r="EQ167" s="135"/>
      <c r="EX167" s="96"/>
      <c r="EY167" s="96"/>
      <c r="EZ167" s="96"/>
      <c r="FA167" s="96"/>
      <c r="FB167" s="96"/>
      <c r="FC167" s="96"/>
      <c r="FD167" s="96"/>
      <c r="FE167" s="96"/>
      <c r="FF167" s="96"/>
      <c r="FG167" s="96"/>
      <c r="FH167" s="96"/>
      <c r="GA167" s="96"/>
      <c r="GB167" s="96"/>
      <c r="GC167" s="96"/>
      <c r="GD167" s="96"/>
      <c r="GE167" s="96"/>
      <c r="GF167" s="96"/>
      <c r="GG167" s="96"/>
      <c r="GH167" s="96"/>
      <c r="GI167" s="96"/>
      <c r="GJ167" s="96"/>
      <c r="GK167" s="96"/>
      <c r="GL167" s="96"/>
      <c r="GM167" s="96"/>
      <c r="GN167" s="96"/>
      <c r="GO167" s="96"/>
      <c r="GP167" s="96"/>
      <c r="GQ167" s="96"/>
      <c r="IA167" s="105"/>
      <c r="IB167" s="86"/>
      <c r="IC167" s="86"/>
      <c r="ID167" s="86"/>
      <c r="IE167" s="86"/>
      <c r="IF167" s="86"/>
      <c r="IG167" s="86"/>
      <c r="IH167" s="86"/>
      <c r="II167" s="86"/>
      <c r="IJ167" s="86"/>
      <c r="IK167" s="86"/>
      <c r="IL167" s="86"/>
      <c r="IM167" s="86"/>
      <c r="IN167" s="86"/>
      <c r="IO167" s="86"/>
      <c r="IP167" s="86"/>
      <c r="IQ167" s="86"/>
      <c r="IR167" s="86"/>
      <c r="IS167" s="86"/>
      <c r="IT167" s="86"/>
      <c r="IU167" s="86"/>
      <c r="IV167" s="106"/>
      <c r="IY167" s="105"/>
      <c r="IZ167" s="86"/>
      <c r="JA167" s="86"/>
      <c r="JB167" s="86"/>
      <c r="JC167" s="86"/>
      <c r="JD167" s="86"/>
      <c r="JE167" s="86"/>
      <c r="JF167" s="86"/>
      <c r="JG167" s="86"/>
      <c r="JH167" s="86"/>
      <c r="JI167" s="86"/>
      <c r="JJ167" s="86"/>
      <c r="JK167" s="86"/>
      <c r="JL167" s="86"/>
      <c r="JM167" s="86"/>
      <c r="JN167" s="86"/>
      <c r="JO167" s="86"/>
      <c r="JP167" s="86"/>
      <c r="JQ167" s="86"/>
      <c r="JR167" s="86"/>
      <c r="JS167" s="86"/>
      <c r="JT167" s="86"/>
      <c r="JU167" s="86"/>
      <c r="JV167" s="86"/>
      <c r="JW167" s="86"/>
      <c r="JX167" s="86"/>
      <c r="JY167" s="86"/>
      <c r="JZ167" s="86"/>
      <c r="KA167" s="86"/>
      <c r="KB167" s="86"/>
      <c r="KC167" s="86"/>
      <c r="KD167" s="86"/>
      <c r="KE167" s="86"/>
      <c r="KF167" s="106"/>
    </row>
    <row r="168" spans="11:292" ht="15.75" hidden="1" customHeight="1" x14ac:dyDescent="0.45">
      <c r="DA168" s="95"/>
      <c r="DB168" s="96"/>
      <c r="DC168" s="96"/>
      <c r="DD168" s="96"/>
      <c r="DE168" s="96"/>
      <c r="DF168" s="96"/>
      <c r="DG168" s="96"/>
      <c r="DQ168" s="96"/>
      <c r="DR168" s="96"/>
      <c r="DS168" s="96"/>
      <c r="DT168" s="96"/>
      <c r="DU168" s="96"/>
      <c r="DV168" s="96"/>
      <c r="EX168" s="96"/>
      <c r="EY168" s="96"/>
      <c r="EZ168" s="96"/>
      <c r="FA168" s="96"/>
      <c r="FB168" s="96"/>
      <c r="FC168" s="96"/>
      <c r="FD168" s="96"/>
      <c r="FE168" s="96"/>
      <c r="FF168" s="96"/>
      <c r="FG168" s="96"/>
      <c r="FH168" s="96"/>
      <c r="GA168" s="96"/>
      <c r="GB168" s="96"/>
      <c r="GC168" s="96"/>
      <c r="GD168" s="96"/>
      <c r="GE168" s="96"/>
      <c r="GF168" s="96"/>
      <c r="GG168" s="96"/>
      <c r="GH168" s="96"/>
      <c r="GI168" s="96"/>
      <c r="GJ168" s="96"/>
      <c r="GK168" s="96"/>
      <c r="GL168" s="96"/>
      <c r="GM168" s="96"/>
      <c r="GN168" s="96"/>
      <c r="GO168" s="96"/>
      <c r="GP168" s="96"/>
      <c r="GQ168" s="96"/>
      <c r="IA168" s="105"/>
      <c r="IB168" s="86"/>
      <c r="IC168" s="86"/>
      <c r="ID168" s="86"/>
      <c r="IE168" s="86"/>
      <c r="IF168" s="86"/>
      <c r="IG168" s="86"/>
      <c r="IH168" s="86"/>
      <c r="II168" s="86"/>
      <c r="IJ168" s="86"/>
      <c r="IK168" s="86"/>
      <c r="IL168" s="86"/>
      <c r="IM168" s="86"/>
      <c r="IN168" s="86"/>
      <c r="IO168" s="86"/>
      <c r="IP168" s="86"/>
      <c r="IQ168" s="86"/>
      <c r="IR168" s="86"/>
      <c r="IS168" s="86"/>
      <c r="IT168" s="86"/>
      <c r="IU168" s="86"/>
      <c r="IV168" s="106"/>
      <c r="IY168" s="105"/>
      <c r="IZ168" s="86"/>
      <c r="JA168" s="86"/>
      <c r="JB168" s="86"/>
      <c r="JC168" s="86"/>
      <c r="JD168" s="86"/>
      <c r="JE168" s="86"/>
      <c r="JF168" s="86"/>
      <c r="JG168" s="86"/>
      <c r="JH168" s="86"/>
      <c r="JI168" s="86"/>
      <c r="JJ168" s="86"/>
      <c r="JK168" s="86"/>
      <c r="JL168" s="86"/>
      <c r="JM168" s="86"/>
      <c r="JN168" s="86"/>
      <c r="JO168" s="86"/>
      <c r="JP168" s="86"/>
      <c r="JQ168" s="86"/>
      <c r="JR168" s="86"/>
      <c r="JS168" s="86"/>
      <c r="JT168" s="86"/>
      <c r="JU168" s="86"/>
      <c r="JV168" s="86"/>
      <c r="JW168" s="86"/>
      <c r="JX168" s="86"/>
      <c r="JY168" s="86"/>
      <c r="JZ168" s="86"/>
      <c r="KA168" s="86"/>
      <c r="KB168" s="86"/>
      <c r="KC168" s="86"/>
      <c r="KD168" s="86"/>
      <c r="KE168" s="86"/>
      <c r="KF168" s="106"/>
    </row>
    <row r="169" spans="11:292" ht="15.75" hidden="1" customHeight="1" x14ac:dyDescent="0.45">
      <c r="DA169" s="95"/>
      <c r="DB169" s="96"/>
      <c r="DC169" s="96"/>
      <c r="DD169" s="96"/>
      <c r="DE169" s="96"/>
      <c r="DF169" s="96"/>
      <c r="DG169" s="96"/>
      <c r="DQ169" s="96"/>
      <c r="DR169" s="96"/>
      <c r="DS169" s="96"/>
      <c r="DT169" s="96"/>
      <c r="DU169" s="96"/>
      <c r="DV169" s="96"/>
      <c r="EX169" s="96"/>
      <c r="EY169" s="96"/>
      <c r="EZ169" s="96"/>
      <c r="FA169" s="96"/>
      <c r="FB169" s="96"/>
      <c r="FC169" s="96"/>
      <c r="FD169" s="96"/>
      <c r="FE169" s="96"/>
      <c r="FF169" s="96"/>
      <c r="FG169" s="96"/>
      <c r="FH169" s="96"/>
      <c r="GA169" s="96"/>
      <c r="GB169" s="96"/>
      <c r="GC169" s="96"/>
      <c r="GD169" s="96"/>
      <c r="GE169" s="96"/>
      <c r="GF169" s="96"/>
      <c r="GG169" s="96"/>
      <c r="GH169" s="96"/>
      <c r="GI169" s="96"/>
      <c r="GJ169" s="96"/>
      <c r="GK169" s="96"/>
      <c r="GL169" s="96"/>
      <c r="GM169" s="96"/>
      <c r="GN169" s="96"/>
      <c r="GO169" s="96"/>
      <c r="GP169" s="96"/>
      <c r="GQ169" s="96"/>
      <c r="IA169" s="105"/>
      <c r="IB169" s="86"/>
      <c r="IC169" s="86"/>
      <c r="ID169" s="86"/>
      <c r="IE169" s="86"/>
      <c r="IF169" s="86"/>
      <c r="IG169" s="86"/>
      <c r="IH169" s="86"/>
      <c r="II169" s="86"/>
      <c r="IJ169" s="86"/>
      <c r="IK169" s="86"/>
      <c r="IL169" s="86"/>
      <c r="IM169" s="86"/>
      <c r="IN169" s="86"/>
      <c r="IO169" s="86"/>
      <c r="IP169" s="86"/>
      <c r="IQ169" s="86"/>
      <c r="IR169" s="86"/>
      <c r="IS169" s="86"/>
      <c r="IT169" s="86"/>
      <c r="IU169" s="86"/>
      <c r="IV169" s="106"/>
      <c r="IY169" s="105"/>
      <c r="IZ169" s="86"/>
      <c r="JA169" s="86"/>
      <c r="JB169" s="86"/>
      <c r="JC169" s="86"/>
      <c r="JD169" s="86"/>
      <c r="JE169" s="86"/>
      <c r="JF169" s="86"/>
      <c r="JG169" s="86"/>
      <c r="JH169" s="86"/>
      <c r="JI169" s="86"/>
      <c r="JJ169" s="86"/>
      <c r="JK169" s="86"/>
      <c r="JL169" s="86"/>
      <c r="JM169" s="86"/>
      <c r="JN169" s="86"/>
      <c r="JO169" s="86"/>
      <c r="JP169" s="86"/>
      <c r="JQ169" s="86"/>
      <c r="JR169" s="86"/>
      <c r="JS169" s="86"/>
      <c r="JT169" s="86"/>
      <c r="JU169" s="86"/>
      <c r="JV169" s="86"/>
      <c r="JW169" s="86"/>
      <c r="JX169" s="86"/>
      <c r="JY169" s="86"/>
      <c r="JZ169" s="86"/>
      <c r="KA169" s="86"/>
      <c r="KB169" s="86"/>
      <c r="KC169" s="86"/>
      <c r="KD169" s="86"/>
      <c r="KE169" s="86"/>
      <c r="KF169" s="106"/>
    </row>
    <row r="170" spans="11:292" ht="15.75" hidden="1" customHeight="1" x14ac:dyDescent="0.45">
      <c r="DA170" s="95"/>
      <c r="DB170" s="96"/>
      <c r="DC170" s="96"/>
      <c r="DD170" s="96"/>
      <c r="DE170" s="96"/>
      <c r="DF170" s="96"/>
      <c r="DG170" s="96"/>
      <c r="DQ170" s="96"/>
      <c r="DR170" s="96"/>
      <c r="DS170" s="96"/>
      <c r="DT170" s="96"/>
      <c r="DU170" s="96"/>
      <c r="DV170" s="96"/>
      <c r="EX170" s="96"/>
      <c r="EY170" s="96"/>
      <c r="EZ170" s="96"/>
      <c r="FA170" s="96"/>
      <c r="FB170" s="96"/>
      <c r="FC170" s="96"/>
      <c r="FD170" s="96"/>
      <c r="FE170" s="96"/>
      <c r="FF170" s="96"/>
      <c r="FG170" s="96"/>
      <c r="FH170" s="96"/>
      <c r="GA170" s="96"/>
      <c r="GB170" s="96"/>
      <c r="GC170" s="96"/>
      <c r="GD170" s="96"/>
      <c r="GE170" s="96"/>
      <c r="GF170" s="96"/>
      <c r="GG170" s="96"/>
      <c r="GH170" s="96"/>
      <c r="GI170" s="96"/>
      <c r="GJ170" s="96"/>
      <c r="GK170" s="96"/>
      <c r="GL170" s="96"/>
      <c r="GM170" s="96"/>
      <c r="GN170" s="96"/>
      <c r="GO170" s="96"/>
      <c r="GP170" s="96"/>
      <c r="GQ170" s="96"/>
      <c r="IA170" s="105"/>
      <c r="IB170" s="86"/>
      <c r="IC170" s="86"/>
      <c r="ID170" s="86"/>
      <c r="IE170" s="86"/>
      <c r="IF170" s="86"/>
      <c r="IG170" s="86"/>
      <c r="IH170" s="86"/>
      <c r="II170" s="86"/>
      <c r="IJ170" s="86"/>
      <c r="IK170" s="86"/>
      <c r="IL170" s="86"/>
      <c r="IM170" s="86"/>
      <c r="IN170" s="86"/>
      <c r="IO170" s="86"/>
      <c r="IP170" s="86"/>
      <c r="IQ170" s="86"/>
      <c r="IR170" s="86"/>
      <c r="IS170" s="86"/>
      <c r="IT170" s="86"/>
      <c r="IU170" s="86"/>
      <c r="IV170" s="106"/>
      <c r="IY170" s="105"/>
      <c r="IZ170" s="86"/>
      <c r="JA170" s="86"/>
      <c r="JB170" s="86"/>
      <c r="JC170" s="86"/>
      <c r="JD170" s="86"/>
      <c r="JE170" s="86"/>
      <c r="JF170" s="86"/>
      <c r="JG170" s="86"/>
      <c r="JH170" s="86"/>
      <c r="JI170" s="86"/>
      <c r="JJ170" s="86"/>
      <c r="JK170" s="86"/>
      <c r="JL170" s="86"/>
      <c r="JM170" s="86"/>
      <c r="JN170" s="86"/>
      <c r="JO170" s="86"/>
      <c r="JP170" s="86"/>
      <c r="JQ170" s="86"/>
      <c r="JR170" s="86"/>
      <c r="JS170" s="86"/>
      <c r="JT170" s="86"/>
      <c r="JU170" s="86"/>
      <c r="JV170" s="86"/>
      <c r="JW170" s="86"/>
      <c r="JX170" s="86"/>
      <c r="JY170" s="86"/>
      <c r="JZ170" s="86"/>
      <c r="KA170" s="86"/>
      <c r="KB170" s="86"/>
      <c r="KC170" s="86"/>
      <c r="KD170" s="86"/>
      <c r="KE170" s="86"/>
      <c r="KF170" s="106"/>
    </row>
    <row r="171" spans="11:292" ht="15.75" hidden="1" customHeight="1" x14ac:dyDescent="0.45">
      <c r="DA171" s="95"/>
      <c r="DB171" s="96"/>
      <c r="DC171" s="96"/>
      <c r="DD171" s="96"/>
      <c r="DE171" s="96"/>
      <c r="DF171" s="96"/>
      <c r="DG171" s="96"/>
      <c r="DQ171" s="96"/>
      <c r="DR171" s="96"/>
      <c r="DS171" s="96"/>
      <c r="DT171" s="96"/>
      <c r="DU171" s="96"/>
      <c r="DV171" s="96"/>
      <c r="EX171" s="96"/>
      <c r="EY171" s="96"/>
      <c r="EZ171" s="96"/>
      <c r="FA171" s="96"/>
      <c r="FB171" s="96"/>
      <c r="FC171" s="96"/>
      <c r="FD171" s="96"/>
      <c r="FE171" s="96"/>
      <c r="FF171" s="96"/>
      <c r="FG171" s="96"/>
      <c r="FH171" s="96"/>
      <c r="GA171" s="96"/>
      <c r="GB171" s="96"/>
      <c r="GC171" s="96"/>
      <c r="GD171" s="96"/>
      <c r="GE171" s="96"/>
      <c r="GF171" s="96"/>
      <c r="GG171" s="96"/>
      <c r="GH171" s="96"/>
      <c r="GI171" s="96"/>
      <c r="GJ171" s="96"/>
      <c r="GK171" s="96"/>
      <c r="GL171" s="96"/>
      <c r="GM171" s="96"/>
      <c r="GN171" s="96"/>
      <c r="GO171" s="96"/>
      <c r="GP171" s="96"/>
      <c r="GQ171" s="96"/>
      <c r="IA171" s="105"/>
      <c r="IB171" s="86"/>
      <c r="IC171" s="86"/>
      <c r="ID171" s="86"/>
      <c r="IE171" s="86"/>
      <c r="IF171" s="86"/>
      <c r="IG171" s="86"/>
      <c r="IH171" s="86"/>
      <c r="II171" s="86"/>
      <c r="IJ171" s="86"/>
      <c r="IK171" s="86"/>
      <c r="IL171" s="86"/>
      <c r="IM171" s="86"/>
      <c r="IN171" s="86"/>
      <c r="IO171" s="86"/>
      <c r="IP171" s="86"/>
      <c r="IQ171" s="86"/>
      <c r="IR171" s="86"/>
      <c r="IS171" s="86"/>
      <c r="IT171" s="86"/>
      <c r="IU171" s="86"/>
      <c r="IV171" s="106"/>
      <c r="IY171" s="105"/>
      <c r="IZ171" s="86"/>
      <c r="JA171" s="86"/>
      <c r="JB171" s="86"/>
      <c r="JC171" s="86"/>
      <c r="JD171" s="86"/>
      <c r="JE171" s="86"/>
      <c r="JF171" s="86"/>
      <c r="JG171" s="86"/>
      <c r="JH171" s="86"/>
      <c r="JI171" s="86"/>
      <c r="JJ171" s="86"/>
      <c r="JK171" s="86"/>
      <c r="JL171" s="86"/>
      <c r="JM171" s="86"/>
      <c r="JN171" s="86"/>
      <c r="JO171" s="86"/>
      <c r="JP171" s="86"/>
      <c r="JQ171" s="86"/>
      <c r="JR171" s="86"/>
      <c r="JS171" s="86"/>
      <c r="JT171" s="86"/>
      <c r="JU171" s="86"/>
      <c r="JV171" s="86"/>
      <c r="JW171" s="86"/>
      <c r="JX171" s="86"/>
      <c r="JY171" s="86"/>
      <c r="JZ171" s="86"/>
      <c r="KA171" s="86"/>
      <c r="KB171" s="86"/>
      <c r="KC171" s="86"/>
      <c r="KD171" s="86"/>
      <c r="KE171" s="86"/>
      <c r="KF171" s="106"/>
    </row>
    <row r="172" spans="11:292" ht="15.75" hidden="1" customHeight="1" x14ac:dyDescent="0.45">
      <c r="DA172" s="95"/>
      <c r="DB172" s="96"/>
      <c r="DC172" s="96"/>
      <c r="DD172" s="96"/>
      <c r="DE172" s="96"/>
      <c r="DF172" s="96"/>
      <c r="DG172" s="96"/>
      <c r="DQ172" s="96"/>
      <c r="DR172" s="96"/>
      <c r="DS172" s="96"/>
      <c r="DT172" s="96"/>
      <c r="DU172" s="96"/>
      <c r="DV172" s="96"/>
      <c r="EX172" s="96"/>
      <c r="EY172" s="96"/>
      <c r="EZ172" s="96"/>
      <c r="FA172" s="96"/>
      <c r="FB172" s="96"/>
      <c r="FC172" s="96"/>
      <c r="FD172" s="96"/>
      <c r="FE172" s="96"/>
      <c r="FF172" s="96"/>
      <c r="FG172" s="96"/>
      <c r="FH172" s="96"/>
      <c r="GA172" s="96"/>
      <c r="GB172" s="96"/>
      <c r="GC172" s="96"/>
      <c r="GD172" s="96"/>
      <c r="GE172" s="96"/>
      <c r="GF172" s="96"/>
      <c r="GG172" s="96"/>
      <c r="GH172" s="96"/>
      <c r="GI172" s="96"/>
      <c r="GJ172" s="96"/>
      <c r="GK172" s="96"/>
      <c r="GL172" s="96"/>
      <c r="GM172" s="96"/>
      <c r="GN172" s="96"/>
      <c r="GO172" s="96"/>
      <c r="GP172" s="96"/>
      <c r="GQ172" s="96"/>
      <c r="IA172" s="105"/>
      <c r="IB172" s="86"/>
      <c r="IC172" s="86"/>
      <c r="ID172" s="86"/>
      <c r="IE172" s="86"/>
      <c r="IF172" s="86"/>
      <c r="IG172" s="86"/>
      <c r="IH172" s="86"/>
      <c r="II172" s="86"/>
      <c r="IJ172" s="86"/>
      <c r="IK172" s="86"/>
      <c r="IL172" s="86"/>
      <c r="IM172" s="86"/>
      <c r="IN172" s="86"/>
      <c r="IO172" s="86"/>
      <c r="IP172" s="86"/>
      <c r="IQ172" s="86"/>
      <c r="IR172" s="86"/>
      <c r="IS172" s="86"/>
      <c r="IT172" s="86"/>
      <c r="IU172" s="86"/>
      <c r="IV172" s="106"/>
      <c r="IY172" s="105"/>
      <c r="IZ172" s="86"/>
      <c r="JA172" s="86"/>
      <c r="JB172" s="86"/>
      <c r="JC172" s="86"/>
      <c r="JD172" s="86"/>
      <c r="JE172" s="86"/>
      <c r="JF172" s="86"/>
      <c r="JG172" s="86"/>
      <c r="JH172" s="86"/>
      <c r="JI172" s="86"/>
      <c r="JJ172" s="86"/>
      <c r="JK172" s="86"/>
      <c r="JL172" s="86"/>
      <c r="JM172" s="86"/>
      <c r="JN172" s="86"/>
      <c r="JO172" s="86"/>
      <c r="JP172" s="86"/>
      <c r="JQ172" s="86"/>
      <c r="JR172" s="86"/>
      <c r="JS172" s="86"/>
      <c r="JT172" s="86"/>
      <c r="JU172" s="86"/>
      <c r="JV172" s="86"/>
      <c r="JW172" s="86"/>
      <c r="JX172" s="86"/>
      <c r="JY172" s="86"/>
      <c r="JZ172" s="86"/>
      <c r="KA172" s="86"/>
      <c r="KB172" s="86"/>
      <c r="KC172" s="86"/>
      <c r="KD172" s="86"/>
      <c r="KE172" s="86"/>
      <c r="KF172" s="106"/>
    </row>
    <row r="173" spans="11:292" ht="15.75" hidden="1" customHeight="1" x14ac:dyDescent="0.45">
      <c r="DA173" s="95"/>
      <c r="DB173" s="96"/>
      <c r="DC173" s="96"/>
      <c r="DD173" s="96"/>
      <c r="DE173" s="96"/>
      <c r="DF173" s="96"/>
      <c r="DG173" s="96"/>
      <c r="DQ173" s="96"/>
      <c r="DR173" s="96"/>
      <c r="DS173" s="96"/>
      <c r="DT173" s="96"/>
      <c r="DU173" s="96"/>
      <c r="DV173" s="96"/>
      <c r="EX173" s="96"/>
      <c r="EY173" s="96"/>
      <c r="EZ173" s="96"/>
      <c r="FA173" s="96"/>
      <c r="FB173" s="96"/>
      <c r="FC173" s="96"/>
      <c r="FD173" s="96"/>
      <c r="FE173" s="96"/>
      <c r="FF173" s="96"/>
      <c r="FG173" s="96"/>
      <c r="FH173" s="96"/>
      <c r="GA173" s="96"/>
      <c r="GB173" s="96"/>
      <c r="GC173" s="96"/>
      <c r="GD173" s="96"/>
      <c r="GE173" s="96"/>
      <c r="GF173" s="96"/>
      <c r="GG173" s="96"/>
      <c r="GH173" s="96"/>
      <c r="GI173" s="96"/>
      <c r="GJ173" s="96"/>
      <c r="GK173" s="96"/>
      <c r="GL173" s="96"/>
      <c r="GM173" s="96"/>
      <c r="GN173" s="96"/>
      <c r="GO173" s="96"/>
      <c r="GP173" s="96"/>
      <c r="GQ173" s="96"/>
      <c r="IA173" s="105"/>
      <c r="IB173" s="86"/>
      <c r="IC173" s="86"/>
      <c r="ID173" s="86"/>
      <c r="IE173" s="86"/>
      <c r="IF173" s="86"/>
      <c r="IG173" s="86"/>
      <c r="IH173" s="86"/>
      <c r="II173" s="86"/>
      <c r="IJ173" s="86"/>
      <c r="IK173" s="86"/>
      <c r="IL173" s="86"/>
      <c r="IM173" s="86"/>
      <c r="IN173" s="86"/>
      <c r="IO173" s="86"/>
      <c r="IP173" s="86"/>
      <c r="IQ173" s="86"/>
      <c r="IR173" s="86"/>
      <c r="IS173" s="86"/>
      <c r="IT173" s="86"/>
      <c r="IU173" s="86"/>
      <c r="IV173" s="106"/>
      <c r="IY173" s="105"/>
      <c r="IZ173" s="86"/>
      <c r="JA173" s="86"/>
      <c r="JB173" s="86"/>
      <c r="JC173" s="86"/>
      <c r="JD173" s="86"/>
      <c r="JE173" s="86"/>
      <c r="JF173" s="86"/>
      <c r="JG173" s="86"/>
      <c r="JH173" s="86"/>
      <c r="JI173" s="86"/>
      <c r="JJ173" s="86"/>
      <c r="JK173" s="86"/>
      <c r="JL173" s="86"/>
      <c r="JM173" s="86"/>
      <c r="JN173" s="86"/>
      <c r="JO173" s="86"/>
      <c r="JP173" s="86"/>
      <c r="JQ173" s="86"/>
      <c r="JR173" s="86"/>
      <c r="JS173" s="86"/>
      <c r="JT173" s="86"/>
      <c r="JU173" s="86"/>
      <c r="JV173" s="86"/>
      <c r="JW173" s="86"/>
      <c r="JX173" s="86"/>
      <c r="JY173" s="86"/>
      <c r="JZ173" s="86"/>
      <c r="KA173" s="86"/>
      <c r="KB173" s="86"/>
      <c r="KC173" s="86"/>
      <c r="KD173" s="86"/>
      <c r="KE173" s="86"/>
      <c r="KF173" s="106"/>
    </row>
    <row r="174" spans="11:292" ht="15.75" hidden="1" customHeight="1" x14ac:dyDescent="0.45">
      <c r="DA174" s="95"/>
      <c r="DB174" s="96"/>
      <c r="DC174" s="96"/>
      <c r="DD174" s="96"/>
      <c r="DE174" s="96"/>
      <c r="DF174" s="96"/>
      <c r="DG174" s="96"/>
      <c r="DQ174" s="96"/>
      <c r="DR174" s="96"/>
      <c r="DS174" s="96"/>
      <c r="DT174" s="96"/>
      <c r="DU174" s="96"/>
      <c r="DV174" s="96"/>
      <c r="EX174" s="96"/>
      <c r="EY174" s="96"/>
      <c r="EZ174" s="96"/>
      <c r="FA174" s="96"/>
      <c r="FB174" s="96"/>
      <c r="FC174" s="96"/>
      <c r="FD174" s="96"/>
      <c r="FE174" s="96"/>
      <c r="FF174" s="96"/>
      <c r="FG174" s="96"/>
      <c r="FH174" s="96"/>
      <c r="GA174" s="96"/>
      <c r="GB174" s="96"/>
      <c r="GC174" s="96"/>
      <c r="GD174" s="96"/>
      <c r="GE174" s="96"/>
      <c r="GF174" s="96"/>
      <c r="GG174" s="96"/>
      <c r="GH174" s="96"/>
      <c r="GI174" s="96"/>
      <c r="GJ174" s="96"/>
      <c r="GK174" s="96"/>
      <c r="GL174" s="96"/>
      <c r="GM174" s="96"/>
      <c r="GN174" s="96"/>
      <c r="GO174" s="96"/>
      <c r="GP174" s="96"/>
      <c r="GQ174" s="96"/>
      <c r="IA174" s="105"/>
      <c r="IB174" s="86"/>
      <c r="IC174" s="86"/>
      <c r="ID174" s="86"/>
      <c r="IE174" s="86"/>
      <c r="IF174" s="86"/>
      <c r="IG174" s="86"/>
      <c r="IH174" s="86"/>
      <c r="II174" s="86"/>
      <c r="IJ174" s="86"/>
      <c r="IK174" s="86"/>
      <c r="IL174" s="86"/>
      <c r="IM174" s="86"/>
      <c r="IN174" s="86"/>
      <c r="IO174" s="86"/>
      <c r="IP174" s="86"/>
      <c r="IQ174" s="86"/>
      <c r="IR174" s="86"/>
      <c r="IS174" s="86"/>
      <c r="IT174" s="86"/>
      <c r="IU174" s="86"/>
      <c r="IV174" s="106"/>
      <c r="IY174" s="105"/>
      <c r="IZ174" s="86"/>
      <c r="JA174" s="86"/>
      <c r="JB174" s="86"/>
      <c r="JC174" s="86"/>
      <c r="JD174" s="86"/>
      <c r="JE174" s="86"/>
      <c r="JF174" s="86"/>
      <c r="JG174" s="86"/>
      <c r="JH174" s="86"/>
      <c r="JI174" s="86"/>
      <c r="JJ174" s="86"/>
      <c r="JK174" s="86"/>
      <c r="JL174" s="86"/>
      <c r="JM174" s="86"/>
      <c r="JN174" s="86"/>
      <c r="JO174" s="86"/>
      <c r="JP174" s="86"/>
      <c r="JQ174" s="86"/>
      <c r="JR174" s="86"/>
      <c r="JS174" s="86"/>
      <c r="JT174" s="86"/>
      <c r="JU174" s="86"/>
      <c r="JV174" s="86"/>
      <c r="JW174" s="86"/>
      <c r="JX174" s="86"/>
      <c r="JY174" s="86"/>
      <c r="JZ174" s="86"/>
      <c r="KA174" s="86"/>
      <c r="KB174" s="86"/>
      <c r="KC174" s="86"/>
      <c r="KD174" s="86"/>
      <c r="KE174" s="86"/>
      <c r="KF174" s="106"/>
    </row>
    <row r="175" spans="11:292" ht="15.75" hidden="1" customHeight="1" x14ac:dyDescent="0.45">
      <c r="DA175" s="95"/>
      <c r="DB175" s="96"/>
      <c r="DC175" s="96"/>
      <c r="DD175" s="96"/>
      <c r="DE175" s="96"/>
      <c r="DF175" s="96"/>
      <c r="DG175" s="96"/>
      <c r="DQ175" s="96"/>
      <c r="DR175" s="96"/>
      <c r="DS175" s="96"/>
      <c r="DT175" s="96"/>
      <c r="DU175" s="96"/>
      <c r="DV175" s="96"/>
      <c r="EX175" s="96"/>
      <c r="EY175" s="96"/>
      <c r="EZ175" s="96"/>
      <c r="FA175" s="96"/>
      <c r="FB175" s="96"/>
      <c r="FC175" s="96"/>
      <c r="FD175" s="96"/>
      <c r="FE175" s="96"/>
      <c r="FF175" s="96"/>
      <c r="FG175" s="96"/>
      <c r="FH175" s="96"/>
      <c r="GA175" s="96"/>
      <c r="GB175" s="96"/>
      <c r="GC175" s="96"/>
      <c r="GD175" s="96"/>
      <c r="GE175" s="96"/>
      <c r="GF175" s="96"/>
      <c r="GG175" s="96"/>
      <c r="GH175" s="96"/>
      <c r="GI175" s="96"/>
      <c r="GJ175" s="96"/>
      <c r="GK175" s="96"/>
      <c r="GL175" s="96"/>
      <c r="GM175" s="96"/>
      <c r="GN175" s="96"/>
      <c r="GO175" s="96"/>
      <c r="GP175" s="96"/>
      <c r="GQ175" s="96"/>
      <c r="IA175" s="105"/>
      <c r="IB175" s="86"/>
      <c r="IC175" s="86"/>
      <c r="ID175" s="86"/>
      <c r="IE175" s="86"/>
      <c r="IF175" s="86"/>
      <c r="IG175" s="86"/>
      <c r="IH175" s="86"/>
      <c r="II175" s="86"/>
      <c r="IJ175" s="86"/>
      <c r="IK175" s="86"/>
      <c r="IL175" s="86"/>
      <c r="IM175" s="86"/>
      <c r="IN175" s="86"/>
      <c r="IO175" s="86"/>
      <c r="IP175" s="86"/>
      <c r="IQ175" s="86"/>
      <c r="IR175" s="86"/>
      <c r="IS175" s="86"/>
      <c r="IT175" s="86"/>
      <c r="IU175" s="86"/>
      <c r="IV175" s="106"/>
      <c r="IY175" s="105"/>
      <c r="IZ175" s="86"/>
      <c r="JA175" s="86"/>
      <c r="JB175" s="86"/>
      <c r="JC175" s="86"/>
      <c r="JD175" s="86"/>
      <c r="JE175" s="86"/>
      <c r="JF175" s="86"/>
      <c r="JG175" s="86"/>
      <c r="JH175" s="86"/>
      <c r="JI175" s="86"/>
      <c r="JJ175" s="86"/>
      <c r="JK175" s="86"/>
      <c r="JL175" s="86"/>
      <c r="JM175" s="86"/>
      <c r="JN175" s="86"/>
      <c r="JO175" s="86"/>
      <c r="JP175" s="86"/>
      <c r="JQ175" s="86"/>
      <c r="JR175" s="86"/>
      <c r="JS175" s="86"/>
      <c r="JT175" s="86"/>
      <c r="JU175" s="86"/>
      <c r="JV175" s="86"/>
      <c r="JW175" s="86"/>
      <c r="JX175" s="86"/>
      <c r="JY175" s="86"/>
      <c r="JZ175" s="86"/>
      <c r="KA175" s="86"/>
      <c r="KB175" s="86"/>
      <c r="KC175" s="86"/>
      <c r="KD175" s="86"/>
      <c r="KE175" s="86"/>
      <c r="KF175" s="106"/>
    </row>
    <row r="176" spans="11:292" ht="15.75" hidden="1" customHeight="1" x14ac:dyDescent="0.45">
      <c r="DA176" s="95"/>
      <c r="DB176" s="96"/>
      <c r="DC176" s="96"/>
      <c r="DD176" s="96"/>
      <c r="DE176" s="96"/>
      <c r="DF176" s="96"/>
      <c r="DG176" s="96"/>
      <c r="DQ176" s="96"/>
      <c r="DR176" s="96"/>
      <c r="DS176" s="96"/>
      <c r="DT176" s="96"/>
      <c r="DU176" s="96"/>
      <c r="DV176" s="96"/>
      <c r="EX176" s="96"/>
      <c r="EY176" s="96"/>
      <c r="EZ176" s="96"/>
      <c r="FA176" s="96"/>
      <c r="FB176" s="96"/>
      <c r="FC176" s="96"/>
      <c r="FD176" s="96"/>
      <c r="FE176" s="96"/>
      <c r="FF176" s="96"/>
      <c r="FG176" s="96"/>
      <c r="FH176" s="96"/>
      <c r="GA176" s="96"/>
      <c r="GB176" s="96"/>
      <c r="GC176" s="96"/>
      <c r="GD176" s="96"/>
      <c r="GE176" s="96"/>
      <c r="GF176" s="96"/>
      <c r="GG176" s="96"/>
      <c r="GH176" s="96"/>
      <c r="GI176" s="96"/>
      <c r="GJ176" s="96"/>
      <c r="GK176" s="96"/>
      <c r="GL176" s="96"/>
      <c r="GM176" s="96"/>
      <c r="GN176" s="96"/>
      <c r="GO176" s="96"/>
      <c r="GP176" s="96"/>
      <c r="GQ176" s="96"/>
      <c r="IA176" s="105"/>
      <c r="IB176" s="86"/>
      <c r="IC176" s="86"/>
      <c r="ID176" s="86"/>
      <c r="IE176" s="86"/>
      <c r="IF176" s="86"/>
      <c r="IG176" s="86"/>
      <c r="IH176" s="86"/>
      <c r="II176" s="86"/>
      <c r="IJ176" s="86"/>
      <c r="IK176" s="86"/>
      <c r="IL176" s="86"/>
      <c r="IM176" s="86"/>
      <c r="IN176" s="86"/>
      <c r="IO176" s="86"/>
      <c r="IP176" s="86"/>
      <c r="IQ176" s="86"/>
      <c r="IR176" s="86"/>
      <c r="IS176" s="86"/>
      <c r="IT176" s="86"/>
      <c r="IU176" s="86"/>
      <c r="IV176" s="106"/>
      <c r="IY176" s="105"/>
      <c r="IZ176" s="86"/>
      <c r="JA176" s="86"/>
      <c r="JB176" s="86"/>
      <c r="JC176" s="86"/>
      <c r="JD176" s="86"/>
      <c r="JE176" s="86"/>
      <c r="JF176" s="86"/>
      <c r="JG176" s="86"/>
      <c r="JH176" s="86"/>
      <c r="JI176" s="86"/>
      <c r="JJ176" s="86"/>
      <c r="JK176" s="86"/>
      <c r="JL176" s="86"/>
      <c r="JM176" s="86"/>
      <c r="JN176" s="86"/>
      <c r="JO176" s="86"/>
      <c r="JP176" s="86"/>
      <c r="JQ176" s="86"/>
      <c r="JR176" s="86"/>
      <c r="JS176" s="86"/>
      <c r="JT176" s="86"/>
      <c r="JU176" s="86"/>
      <c r="JV176" s="86"/>
      <c r="JW176" s="86"/>
      <c r="JX176" s="86"/>
      <c r="JY176" s="86"/>
      <c r="JZ176" s="86"/>
      <c r="KA176" s="86"/>
      <c r="KB176" s="86"/>
      <c r="KC176" s="86"/>
      <c r="KD176" s="86"/>
      <c r="KE176" s="86"/>
      <c r="KF176" s="106"/>
    </row>
    <row r="177" spans="11:292" ht="15.75" hidden="1" customHeight="1" x14ac:dyDescent="0.45">
      <c r="DA177" s="95"/>
      <c r="DB177" s="96"/>
      <c r="DC177" s="96"/>
      <c r="DD177" s="96"/>
      <c r="DE177" s="96"/>
      <c r="DF177" s="96"/>
      <c r="DG177" s="96"/>
      <c r="DQ177" s="96"/>
      <c r="DR177" s="96"/>
      <c r="DS177" s="96"/>
      <c r="DT177" s="96"/>
      <c r="DU177" s="96"/>
      <c r="DV177" s="96"/>
      <c r="EX177" s="96"/>
      <c r="EY177" s="96"/>
      <c r="EZ177" s="96"/>
      <c r="FA177" s="96"/>
      <c r="FB177" s="96"/>
      <c r="FC177" s="96"/>
      <c r="FD177" s="96"/>
      <c r="FE177" s="96"/>
      <c r="FF177" s="96"/>
      <c r="FG177" s="96"/>
      <c r="FH177" s="96"/>
      <c r="GA177" s="96"/>
      <c r="GB177" s="96"/>
      <c r="GC177" s="96"/>
      <c r="GD177" s="96"/>
      <c r="GE177" s="96"/>
      <c r="GF177" s="96"/>
      <c r="GG177" s="96"/>
      <c r="GH177" s="96"/>
      <c r="GI177" s="96"/>
      <c r="GJ177" s="96"/>
      <c r="GK177" s="96"/>
      <c r="GL177" s="96"/>
      <c r="GM177" s="96"/>
      <c r="GN177" s="96"/>
      <c r="GO177" s="96"/>
      <c r="GP177" s="96"/>
      <c r="GQ177" s="96"/>
      <c r="IA177" s="105"/>
      <c r="IB177" s="86"/>
      <c r="IC177" s="86"/>
      <c r="ID177" s="86"/>
      <c r="IE177" s="86"/>
      <c r="IF177" s="86"/>
      <c r="IG177" s="86"/>
      <c r="IH177" s="86"/>
      <c r="II177" s="86"/>
      <c r="IJ177" s="86"/>
      <c r="IK177" s="86"/>
      <c r="IL177" s="86"/>
      <c r="IM177" s="86"/>
      <c r="IN177" s="86"/>
      <c r="IO177" s="86"/>
      <c r="IP177" s="86"/>
      <c r="IQ177" s="86"/>
      <c r="IR177" s="86"/>
      <c r="IS177" s="86"/>
      <c r="IT177" s="86"/>
      <c r="IU177" s="86"/>
      <c r="IV177" s="106"/>
      <c r="IY177" s="105"/>
      <c r="IZ177" s="86"/>
      <c r="JA177" s="86"/>
      <c r="JB177" s="86"/>
      <c r="JC177" s="86"/>
      <c r="JD177" s="86"/>
      <c r="JE177" s="86"/>
      <c r="JF177" s="86"/>
      <c r="JG177" s="86"/>
      <c r="JH177" s="86"/>
      <c r="JI177" s="86"/>
      <c r="JJ177" s="86"/>
      <c r="JK177" s="86"/>
      <c r="JL177" s="86"/>
      <c r="JM177" s="86"/>
      <c r="JN177" s="86"/>
      <c r="JO177" s="86"/>
      <c r="JP177" s="86"/>
      <c r="JQ177" s="86"/>
      <c r="JR177" s="86"/>
      <c r="JS177" s="86"/>
      <c r="JT177" s="86"/>
      <c r="JU177" s="86"/>
      <c r="JV177" s="86"/>
      <c r="JW177" s="86"/>
      <c r="JX177" s="86"/>
      <c r="JY177" s="86"/>
      <c r="JZ177" s="86"/>
      <c r="KA177" s="86"/>
      <c r="KB177" s="86"/>
      <c r="KC177" s="86"/>
      <c r="KD177" s="86"/>
      <c r="KE177" s="86"/>
      <c r="KF177" s="106"/>
    </row>
    <row r="178" spans="11:292" ht="15.75" hidden="1" customHeight="1" x14ac:dyDescent="0.45">
      <c r="DA178" s="95"/>
      <c r="DB178" s="96"/>
      <c r="DC178" s="96"/>
      <c r="DD178" s="96"/>
      <c r="DE178" s="96"/>
      <c r="DF178" s="96"/>
      <c r="DG178" s="96"/>
      <c r="DQ178" s="96"/>
      <c r="DR178" s="96"/>
      <c r="DS178" s="96"/>
      <c r="DT178" s="96"/>
      <c r="DU178" s="96"/>
      <c r="DV178" s="96"/>
      <c r="EX178" s="96"/>
      <c r="EY178" s="96"/>
      <c r="EZ178" s="96"/>
      <c r="FA178" s="96"/>
      <c r="FB178" s="96"/>
      <c r="FC178" s="96"/>
      <c r="FD178" s="96"/>
      <c r="FE178" s="96"/>
      <c r="FF178" s="96"/>
      <c r="FG178" s="96"/>
      <c r="FH178" s="96"/>
      <c r="GA178" s="96"/>
      <c r="GB178" s="96"/>
      <c r="GC178" s="96"/>
      <c r="GD178" s="96"/>
      <c r="GE178" s="96"/>
      <c r="GF178" s="96"/>
      <c r="GG178" s="96"/>
      <c r="GH178" s="96"/>
      <c r="GI178" s="96"/>
      <c r="GJ178" s="96"/>
      <c r="GK178" s="96"/>
      <c r="GL178" s="96"/>
      <c r="GM178" s="96"/>
      <c r="GN178" s="96"/>
      <c r="GO178" s="96"/>
      <c r="GP178" s="96"/>
      <c r="GQ178" s="96"/>
      <c r="IA178" s="105"/>
      <c r="IB178" s="86"/>
      <c r="IC178" s="86"/>
      <c r="ID178" s="86"/>
      <c r="IE178" s="86"/>
      <c r="IF178" s="86"/>
      <c r="IG178" s="86"/>
      <c r="IH178" s="86"/>
      <c r="II178" s="86"/>
      <c r="IJ178" s="86"/>
      <c r="IK178" s="86"/>
      <c r="IL178" s="86"/>
      <c r="IM178" s="86"/>
      <c r="IN178" s="86"/>
      <c r="IO178" s="86"/>
      <c r="IP178" s="86"/>
      <c r="IQ178" s="86"/>
      <c r="IR178" s="86"/>
      <c r="IS178" s="86"/>
      <c r="IT178" s="86"/>
      <c r="IU178" s="86"/>
      <c r="IV178" s="106"/>
      <c r="IY178" s="105"/>
      <c r="IZ178" s="86"/>
      <c r="JA178" s="86"/>
      <c r="JB178" s="86"/>
      <c r="JC178" s="86"/>
      <c r="JD178" s="86"/>
      <c r="JE178" s="86"/>
      <c r="JF178" s="86"/>
      <c r="JG178" s="86"/>
      <c r="JH178" s="86"/>
      <c r="JI178" s="86"/>
      <c r="JJ178" s="86"/>
      <c r="JK178" s="86"/>
      <c r="JL178" s="86"/>
      <c r="JM178" s="86"/>
      <c r="JN178" s="86"/>
      <c r="JO178" s="86"/>
      <c r="JP178" s="86"/>
      <c r="JQ178" s="86"/>
      <c r="JR178" s="86"/>
      <c r="JS178" s="86"/>
      <c r="JT178" s="86"/>
      <c r="JU178" s="86"/>
      <c r="JV178" s="86"/>
      <c r="JW178" s="86"/>
      <c r="JX178" s="86"/>
      <c r="JY178" s="86"/>
      <c r="JZ178" s="86"/>
      <c r="KA178" s="86"/>
      <c r="KB178" s="86"/>
      <c r="KC178" s="86"/>
      <c r="KD178" s="86"/>
      <c r="KE178" s="86"/>
      <c r="KF178" s="106"/>
    </row>
    <row r="179" spans="11:292" ht="15.75" hidden="1" customHeight="1" x14ac:dyDescent="0.45">
      <c r="DA179" s="95"/>
      <c r="DB179" s="96"/>
      <c r="DC179" s="96"/>
      <c r="DD179" s="96"/>
      <c r="DE179" s="96"/>
      <c r="DF179" s="96"/>
      <c r="DG179" s="96"/>
      <c r="DQ179" s="96"/>
      <c r="DR179" s="96"/>
      <c r="DS179" s="96"/>
      <c r="DT179" s="96"/>
      <c r="DU179" s="96"/>
      <c r="DV179" s="96"/>
      <c r="EX179" s="96"/>
      <c r="EY179" s="96"/>
      <c r="EZ179" s="96"/>
      <c r="FA179" s="96"/>
      <c r="FB179" s="96"/>
      <c r="FC179" s="96"/>
      <c r="FD179" s="96"/>
      <c r="FE179" s="96"/>
      <c r="FF179" s="96"/>
      <c r="FG179" s="96"/>
      <c r="FH179" s="96"/>
      <c r="GA179" s="96"/>
      <c r="GB179" s="96"/>
      <c r="GC179" s="96"/>
      <c r="GD179" s="96"/>
      <c r="GE179" s="96"/>
      <c r="GF179" s="96"/>
      <c r="GG179" s="96"/>
      <c r="GH179" s="96"/>
      <c r="GI179" s="96"/>
      <c r="GJ179" s="96"/>
      <c r="GK179" s="96"/>
      <c r="GL179" s="96"/>
      <c r="GM179" s="96"/>
      <c r="GN179" s="96"/>
      <c r="GO179" s="96"/>
      <c r="GP179" s="96"/>
      <c r="GQ179" s="96"/>
      <c r="IA179" s="105"/>
      <c r="IB179" s="86"/>
      <c r="IC179" s="86"/>
      <c r="ID179" s="86"/>
      <c r="IE179" s="86"/>
      <c r="IF179" s="86"/>
      <c r="IG179" s="86"/>
      <c r="IH179" s="86"/>
      <c r="II179" s="86"/>
      <c r="IJ179" s="86"/>
      <c r="IK179" s="86"/>
      <c r="IL179" s="86"/>
      <c r="IM179" s="86"/>
      <c r="IN179" s="86"/>
      <c r="IO179" s="86"/>
      <c r="IP179" s="86"/>
      <c r="IQ179" s="86"/>
      <c r="IR179" s="86"/>
      <c r="IS179" s="86"/>
      <c r="IT179" s="86"/>
      <c r="IU179" s="86"/>
      <c r="IV179" s="106"/>
      <c r="IY179" s="105"/>
      <c r="IZ179" s="86"/>
      <c r="JA179" s="86"/>
      <c r="JB179" s="86"/>
      <c r="JC179" s="86"/>
      <c r="JD179" s="86"/>
      <c r="JE179" s="86"/>
      <c r="JF179" s="86"/>
      <c r="JG179" s="86"/>
      <c r="JH179" s="86"/>
      <c r="JI179" s="86"/>
      <c r="JJ179" s="86"/>
      <c r="JK179" s="86"/>
      <c r="JL179" s="86"/>
      <c r="JM179" s="86"/>
      <c r="JN179" s="86"/>
      <c r="JO179" s="86"/>
      <c r="JP179" s="86"/>
      <c r="JQ179" s="86"/>
      <c r="JR179" s="86"/>
      <c r="JS179" s="86"/>
      <c r="JT179" s="86"/>
      <c r="JU179" s="86"/>
      <c r="JV179" s="86"/>
      <c r="JW179" s="86"/>
      <c r="JX179" s="86"/>
      <c r="JY179" s="86"/>
      <c r="JZ179" s="86"/>
      <c r="KA179" s="86"/>
      <c r="KB179" s="86"/>
      <c r="KC179" s="86"/>
      <c r="KD179" s="86"/>
      <c r="KE179" s="86"/>
      <c r="KF179" s="106"/>
    </row>
    <row r="180" spans="11:292" ht="15.75" hidden="1" customHeight="1" x14ac:dyDescent="0.45">
      <c r="AA180" s="3"/>
      <c r="DA180" s="95"/>
      <c r="DB180" s="96"/>
      <c r="DC180" s="96"/>
      <c r="DD180" s="96"/>
      <c r="DE180" s="96"/>
      <c r="DF180" s="96"/>
      <c r="DG180" s="96"/>
      <c r="DQ180" s="96"/>
      <c r="DR180" s="96"/>
      <c r="DS180" s="96"/>
      <c r="DT180" s="96"/>
      <c r="DU180" s="96"/>
      <c r="DV180" s="96"/>
      <c r="DW180" s="137"/>
      <c r="EB180" s="16"/>
      <c r="EI180" s="116"/>
      <c r="EJ180" s="96"/>
      <c r="EK180" s="96"/>
      <c r="EL180" s="96"/>
      <c r="EM180" s="96"/>
      <c r="EX180" s="18"/>
      <c r="EY180" s="96"/>
      <c r="EZ180" s="96"/>
      <c r="FA180" s="96"/>
      <c r="FB180" s="96"/>
      <c r="FC180" s="96"/>
      <c r="FD180" s="96"/>
      <c r="FE180" s="96"/>
      <c r="FF180" s="96"/>
      <c r="FG180" s="96"/>
      <c r="FH180" s="96"/>
      <c r="GA180" s="96"/>
      <c r="GB180" s="96"/>
      <c r="GC180" s="96"/>
      <c r="GD180" s="96"/>
      <c r="GE180" s="96"/>
      <c r="GF180" s="96"/>
      <c r="GG180" s="96"/>
      <c r="GH180" s="96"/>
      <c r="GI180" s="96"/>
      <c r="GJ180" s="96"/>
      <c r="GK180" s="96"/>
      <c r="GL180" s="96"/>
      <c r="GM180" s="96"/>
      <c r="GN180" s="96"/>
      <c r="GO180" s="96"/>
      <c r="GP180" s="96"/>
      <c r="GQ180" s="96"/>
      <c r="IA180" s="105"/>
      <c r="IB180" s="86"/>
      <c r="IC180" s="86"/>
      <c r="ID180" s="86"/>
      <c r="IE180" s="86"/>
      <c r="IF180" s="86"/>
      <c r="IG180" s="86"/>
      <c r="IH180" s="86"/>
      <c r="II180" s="86"/>
      <c r="IJ180" s="86"/>
      <c r="IK180" s="86"/>
      <c r="IL180" s="86"/>
      <c r="IM180" s="86"/>
      <c r="IN180" s="86"/>
      <c r="IO180" s="86"/>
      <c r="IP180" s="86"/>
      <c r="IQ180" s="86"/>
      <c r="IR180" s="86"/>
      <c r="IS180" s="86"/>
      <c r="IT180" s="86"/>
      <c r="IU180" s="86"/>
      <c r="IV180" s="106"/>
      <c r="IY180" s="105"/>
      <c r="IZ180" s="86"/>
      <c r="JA180" s="86"/>
      <c r="JB180" s="86"/>
      <c r="JC180" s="86"/>
      <c r="JD180" s="86"/>
      <c r="JE180" s="86"/>
      <c r="JF180" s="86"/>
      <c r="JG180" s="86"/>
      <c r="JH180" s="86"/>
      <c r="JI180" s="86"/>
      <c r="JJ180" s="86"/>
      <c r="JK180" s="86"/>
      <c r="JL180" s="86"/>
      <c r="JM180" s="86"/>
      <c r="JN180" s="86"/>
      <c r="JO180" s="86"/>
      <c r="JP180" s="86"/>
      <c r="JQ180" s="86"/>
      <c r="JR180" s="86"/>
      <c r="JS180" s="86"/>
      <c r="JT180" s="86"/>
      <c r="JU180" s="86"/>
      <c r="JV180" s="86"/>
      <c r="JW180" s="86"/>
      <c r="JX180" s="86"/>
      <c r="JY180" s="86"/>
      <c r="JZ180" s="86"/>
      <c r="KA180" s="86"/>
      <c r="KB180" s="86"/>
      <c r="KC180" s="86"/>
      <c r="KD180" s="86"/>
      <c r="KE180" s="86"/>
      <c r="KF180" s="106"/>
    </row>
    <row r="181" spans="11:292" ht="15.75" hidden="1" customHeight="1" thickBot="1" x14ac:dyDescent="0.5">
      <c r="K181" s="18"/>
      <c r="AA181" s="18"/>
      <c r="DA181" s="95"/>
      <c r="DB181" s="96"/>
      <c r="DC181" s="96"/>
      <c r="DD181" s="96"/>
      <c r="DE181" s="96"/>
      <c r="DF181" s="96"/>
      <c r="DG181" s="96"/>
      <c r="DQ181" s="96"/>
      <c r="DR181" s="96"/>
      <c r="DS181" s="96"/>
      <c r="DT181" s="96"/>
      <c r="DU181" s="96"/>
      <c r="DV181" s="96"/>
      <c r="DW181" s="141"/>
      <c r="DX181" s="96"/>
      <c r="DY181" s="96"/>
      <c r="EI181" s="96"/>
      <c r="EJ181" s="96"/>
      <c r="EK181" s="96"/>
      <c r="EL181" s="96"/>
      <c r="EM181" s="96"/>
      <c r="EX181" s="101"/>
      <c r="EY181" s="101"/>
      <c r="EZ181" s="96"/>
      <c r="FA181" s="96"/>
      <c r="FB181" s="96"/>
      <c r="FC181" s="96"/>
      <c r="FD181" s="96"/>
      <c r="FE181" s="96"/>
      <c r="FF181" s="96"/>
      <c r="FG181" s="96"/>
      <c r="FH181" s="96"/>
      <c r="GA181" s="96"/>
      <c r="GB181" s="96"/>
      <c r="GC181" s="96"/>
      <c r="GD181" s="96"/>
      <c r="GE181" s="96"/>
      <c r="GF181" s="96"/>
      <c r="GG181" s="96"/>
      <c r="GH181" s="96"/>
      <c r="GI181" s="96"/>
      <c r="GJ181" s="96"/>
      <c r="GK181" s="96"/>
      <c r="GL181" s="96"/>
      <c r="GM181" s="96"/>
      <c r="GN181" s="96"/>
      <c r="GO181" s="96"/>
      <c r="GP181" s="96"/>
      <c r="GQ181" s="96"/>
      <c r="IA181" s="105"/>
      <c r="IB181" s="86"/>
      <c r="IC181" s="86"/>
      <c r="ID181" s="86"/>
      <c r="IE181" s="86"/>
      <c r="IF181" s="86"/>
      <c r="IG181" s="86"/>
      <c r="IH181" s="86"/>
      <c r="II181" s="86"/>
      <c r="IJ181" s="86"/>
      <c r="IK181" s="86"/>
      <c r="IL181" s="86"/>
      <c r="IM181" s="86"/>
      <c r="IN181" s="86"/>
      <c r="IO181" s="86"/>
      <c r="IP181" s="86"/>
      <c r="IQ181" s="86"/>
      <c r="IR181" s="86"/>
      <c r="IS181" s="86"/>
      <c r="IT181" s="86"/>
      <c r="IU181" s="86"/>
      <c r="IV181" s="106"/>
      <c r="IY181" s="105"/>
      <c r="IZ181" s="86"/>
      <c r="JA181" s="86"/>
      <c r="JB181" s="86"/>
      <c r="JC181" s="86"/>
      <c r="JD181" s="86"/>
      <c r="JE181" s="86"/>
      <c r="JF181" s="86"/>
      <c r="JG181" s="86"/>
      <c r="JH181" s="86"/>
      <c r="JI181" s="86"/>
      <c r="JJ181" s="86"/>
      <c r="JK181" s="86"/>
      <c r="JL181" s="86"/>
      <c r="JM181" s="86"/>
      <c r="JN181" s="86"/>
      <c r="JO181" s="86"/>
      <c r="JP181" s="86"/>
      <c r="JQ181" s="86"/>
      <c r="JR181" s="86"/>
      <c r="JS181" s="86"/>
      <c r="JT181" s="86"/>
      <c r="JU181" s="86"/>
      <c r="JV181" s="86"/>
      <c r="JW181" s="86"/>
      <c r="JX181" s="86"/>
      <c r="JY181" s="86"/>
      <c r="JZ181" s="86"/>
      <c r="KA181" s="86"/>
      <c r="KB181" s="86"/>
      <c r="KC181" s="86"/>
      <c r="KD181" s="86"/>
      <c r="KE181" s="86"/>
      <c r="KF181" s="106"/>
    </row>
    <row r="182" spans="11:292" ht="15.75" hidden="1" customHeight="1" thickBot="1" x14ac:dyDescent="0.5">
      <c r="K182" s="49"/>
      <c r="L182" s="50"/>
      <c r="M182" s="50"/>
      <c r="N182" s="50"/>
      <c r="O182" s="50"/>
      <c r="P182" s="1186"/>
      <c r="Q182" s="1187"/>
      <c r="R182" s="1187"/>
      <c r="S182" s="1187"/>
      <c r="T182" s="1187"/>
      <c r="U182" s="1187"/>
      <c r="V182" s="1187"/>
      <c r="W182" s="1187"/>
      <c r="X182" s="1188"/>
      <c r="AB182" s="1171"/>
      <c r="AC182" s="1172"/>
      <c r="AD182" s="1172"/>
      <c r="AE182" s="1173"/>
      <c r="AF182" s="1174"/>
      <c r="AG182" s="104"/>
      <c r="AH182" s="107"/>
      <c r="AI182" s="108"/>
      <c r="AJ182" s="108"/>
      <c r="AK182" s="108"/>
      <c r="AL182" s="108"/>
      <c r="AM182" s="108"/>
      <c r="AN182" s="108"/>
      <c r="AO182" s="109"/>
      <c r="DA182" s="95"/>
      <c r="DB182" s="96"/>
      <c r="DC182" s="96"/>
      <c r="DD182" s="96"/>
      <c r="DE182" s="96"/>
      <c r="DF182" s="96"/>
      <c r="DG182" s="96"/>
      <c r="DQ182" s="96"/>
      <c r="DR182" s="96"/>
      <c r="DS182" s="96"/>
      <c r="DT182" s="103"/>
      <c r="DU182" s="96"/>
      <c r="DV182" s="96"/>
      <c r="DW182" s="141"/>
      <c r="DX182" s="96"/>
      <c r="DY182" s="96"/>
      <c r="EI182" s="96"/>
      <c r="EJ182" s="96"/>
      <c r="EK182" s="96"/>
      <c r="EL182" s="96"/>
      <c r="EM182" s="96"/>
      <c r="EX182" s="96"/>
      <c r="EY182" s="96"/>
      <c r="EZ182" s="96"/>
      <c r="FA182" s="96"/>
      <c r="FB182" s="96"/>
      <c r="FC182" s="96"/>
      <c r="FD182" s="96"/>
      <c r="FE182" s="96"/>
      <c r="FF182" s="96"/>
      <c r="FG182" s="96"/>
      <c r="FH182" s="96"/>
      <c r="GA182" s="96"/>
      <c r="GB182" s="96"/>
      <c r="GC182" s="96"/>
      <c r="GD182" s="96"/>
      <c r="GE182" s="96"/>
      <c r="GF182" s="96"/>
      <c r="GG182" s="96"/>
      <c r="GH182" s="96"/>
      <c r="GI182" s="96"/>
      <c r="GJ182" s="96"/>
      <c r="GK182" s="96"/>
      <c r="GL182" s="96"/>
      <c r="GM182" s="96"/>
      <c r="GN182" s="96"/>
      <c r="GO182" s="96"/>
      <c r="GP182" s="96"/>
      <c r="GQ182" s="96"/>
      <c r="IA182" s="105"/>
      <c r="IB182" s="86"/>
      <c r="IC182" s="86"/>
      <c r="ID182" s="86"/>
      <c r="IE182" s="86"/>
      <c r="IF182" s="86"/>
      <c r="IG182" s="86"/>
      <c r="IH182" s="86"/>
      <c r="II182" s="86"/>
      <c r="IJ182" s="86"/>
      <c r="IK182" s="86"/>
      <c r="IL182" s="86"/>
      <c r="IM182" s="86"/>
      <c r="IN182" s="86"/>
      <c r="IO182" s="86"/>
      <c r="IP182" s="86"/>
      <c r="IQ182" s="86"/>
      <c r="IR182" s="86"/>
      <c r="IS182" s="86"/>
      <c r="IT182" s="86"/>
      <c r="IU182" s="86"/>
      <c r="IV182" s="106"/>
      <c r="IY182" s="105"/>
      <c r="IZ182" s="86"/>
      <c r="JA182" s="86"/>
      <c r="JB182" s="86"/>
      <c r="JC182" s="86"/>
      <c r="JD182" s="86"/>
      <c r="JE182" s="86"/>
      <c r="JF182" s="86"/>
      <c r="JG182" s="86"/>
      <c r="JH182" s="86"/>
      <c r="JI182" s="86"/>
      <c r="JJ182" s="86"/>
      <c r="JK182" s="86"/>
      <c r="JL182" s="86"/>
      <c r="JM182" s="86"/>
      <c r="JN182" s="86"/>
      <c r="JO182" s="86"/>
      <c r="JP182" s="86"/>
      <c r="JQ182" s="86"/>
      <c r="JR182" s="86"/>
      <c r="JS182" s="86"/>
      <c r="JT182" s="86"/>
      <c r="JU182" s="86"/>
      <c r="JV182" s="86"/>
      <c r="JW182" s="86"/>
      <c r="JX182" s="86"/>
      <c r="JY182" s="86"/>
      <c r="JZ182" s="86"/>
      <c r="KA182" s="86"/>
      <c r="KB182" s="86"/>
      <c r="KC182" s="86"/>
      <c r="KD182" s="86"/>
      <c r="KE182" s="86"/>
      <c r="KF182" s="106"/>
    </row>
    <row r="183" spans="11:292" ht="15.75" hidden="1" customHeight="1" x14ac:dyDescent="0.45">
      <c r="K183" s="51"/>
      <c r="L183" s="52"/>
      <c r="M183" s="52"/>
      <c r="N183" s="53"/>
      <c r="O183" s="52"/>
      <c r="P183" s="56"/>
      <c r="Q183" s="54"/>
      <c r="R183" s="52"/>
      <c r="S183" s="54"/>
      <c r="T183" s="54"/>
      <c r="U183" s="54"/>
      <c r="V183" s="54"/>
      <c r="W183" s="54"/>
      <c r="X183" s="55"/>
      <c r="AB183" s="1175"/>
      <c r="AC183" s="1176"/>
      <c r="AD183" s="1176"/>
      <c r="AE183" s="1177"/>
      <c r="AF183" s="1178"/>
      <c r="AG183" s="143"/>
      <c r="AH183" s="1179"/>
      <c r="AI183" s="1180"/>
      <c r="AJ183" s="1180"/>
      <c r="AK183" s="1180"/>
      <c r="AL183" s="1180"/>
      <c r="AM183" s="1180"/>
      <c r="AN183" s="1180"/>
      <c r="AO183" s="1181"/>
      <c r="DA183" s="9"/>
      <c r="DB183" s="96"/>
      <c r="DC183" s="96"/>
      <c r="DD183" s="96"/>
      <c r="DE183" s="96"/>
      <c r="DF183" s="96"/>
      <c r="DG183" s="96"/>
      <c r="DQ183" s="96"/>
      <c r="DR183" s="96"/>
      <c r="DS183" s="96"/>
      <c r="DT183" s="96"/>
      <c r="DU183" s="96"/>
      <c r="DV183" s="96"/>
      <c r="DW183" s="141"/>
      <c r="DX183" s="96"/>
      <c r="DY183" s="96"/>
      <c r="EI183" s="96"/>
      <c r="EJ183" s="96"/>
      <c r="EK183" s="96"/>
      <c r="EL183" s="96"/>
      <c r="EM183" s="96"/>
      <c r="EX183" s="96"/>
      <c r="EY183" s="96"/>
      <c r="EZ183" s="96"/>
      <c r="FA183" s="96"/>
      <c r="FB183" s="96"/>
      <c r="FC183" s="96"/>
      <c r="FD183" s="96"/>
      <c r="FE183" s="96"/>
      <c r="FF183" s="96"/>
      <c r="FG183" s="96"/>
      <c r="FH183" s="96"/>
      <c r="GA183" s="96"/>
      <c r="GB183" s="96"/>
      <c r="GC183" s="96"/>
      <c r="GD183" s="96"/>
      <c r="GE183" s="96"/>
      <c r="GF183" s="96"/>
      <c r="GG183" s="96"/>
      <c r="GH183" s="96"/>
      <c r="GI183" s="96"/>
      <c r="GJ183" s="96"/>
      <c r="GK183" s="96"/>
      <c r="GL183" s="96"/>
      <c r="GM183" s="96"/>
      <c r="GN183" s="96"/>
      <c r="GO183" s="96"/>
      <c r="GP183" s="96"/>
      <c r="GQ183" s="96"/>
      <c r="IA183" s="105"/>
      <c r="IB183" s="86"/>
      <c r="IC183" s="86"/>
      <c r="ID183" s="86"/>
      <c r="IE183" s="86"/>
      <c r="IF183" s="86"/>
      <c r="IG183" s="86"/>
      <c r="IH183" s="86"/>
      <c r="II183" s="86"/>
      <c r="IJ183" s="86"/>
      <c r="IK183" s="86"/>
      <c r="IL183" s="86"/>
      <c r="IM183" s="86"/>
      <c r="IN183" s="86"/>
      <c r="IO183" s="86"/>
      <c r="IP183" s="86"/>
      <c r="IQ183" s="86"/>
      <c r="IR183" s="86"/>
      <c r="IS183" s="86"/>
      <c r="IT183" s="86"/>
      <c r="IU183" s="86"/>
      <c r="IV183" s="106"/>
      <c r="IY183" s="105"/>
      <c r="IZ183" s="86"/>
      <c r="JA183" s="86"/>
      <c r="JB183" s="86"/>
      <c r="JC183" s="86"/>
      <c r="JD183" s="86"/>
      <c r="JE183" s="86"/>
      <c r="JF183" s="86"/>
      <c r="JG183" s="86"/>
      <c r="JH183" s="86"/>
      <c r="JI183" s="86"/>
      <c r="JJ183" s="86"/>
      <c r="JK183" s="86"/>
      <c r="JL183" s="86"/>
      <c r="JM183" s="86"/>
      <c r="JN183" s="86"/>
      <c r="JO183" s="86"/>
      <c r="JP183" s="86"/>
      <c r="JQ183" s="86"/>
      <c r="JR183" s="86"/>
      <c r="JS183" s="86"/>
      <c r="JT183" s="86"/>
      <c r="JU183" s="86"/>
      <c r="JV183" s="86"/>
      <c r="JW183" s="86"/>
      <c r="JX183" s="86"/>
      <c r="JY183" s="86"/>
      <c r="JZ183" s="86"/>
      <c r="KA183" s="86"/>
      <c r="KB183" s="86"/>
      <c r="KC183" s="86"/>
      <c r="KD183" s="86"/>
      <c r="KE183" s="86"/>
      <c r="KF183" s="106"/>
    </row>
    <row r="184" spans="11:292" ht="15.75" hidden="1" customHeight="1" thickBot="1" x14ac:dyDescent="0.5">
      <c r="K184" s="47"/>
      <c r="L184" s="17"/>
      <c r="M184" s="17"/>
      <c r="N184" s="48"/>
      <c r="O184" s="17"/>
      <c r="P184" s="643"/>
      <c r="Q184" s="644"/>
      <c r="R184" s="644"/>
      <c r="S184" s="644"/>
      <c r="T184" s="644"/>
      <c r="U184" s="644"/>
      <c r="V184" s="644"/>
      <c r="W184" s="644"/>
      <c r="X184" s="645"/>
      <c r="AB184" s="1145"/>
      <c r="AC184" s="1146"/>
      <c r="AD184" s="1146"/>
      <c r="AE184" s="1147"/>
      <c r="AF184" s="1148"/>
      <c r="AG184" s="144"/>
      <c r="AH184" s="1149"/>
      <c r="AI184" s="1150"/>
      <c r="AJ184" s="1150"/>
      <c r="AK184" s="1150"/>
      <c r="AL184" s="1150"/>
      <c r="AM184" s="1150"/>
      <c r="AN184" s="1150"/>
      <c r="AO184" s="1151"/>
      <c r="DA184" s="9"/>
      <c r="DB184" s="96"/>
      <c r="DC184" s="96"/>
      <c r="DD184" s="96"/>
      <c r="DE184" s="96"/>
      <c r="DF184" s="96"/>
      <c r="DG184" s="96"/>
      <c r="DQ184" s="96"/>
      <c r="DR184" s="96"/>
      <c r="DS184" s="96"/>
      <c r="DT184" s="103"/>
      <c r="DU184" s="96"/>
      <c r="DV184" s="96"/>
      <c r="DW184" s="141"/>
      <c r="DX184" s="96"/>
      <c r="DY184" s="96"/>
      <c r="EI184" s="96"/>
      <c r="EJ184" s="96"/>
      <c r="EK184" s="96"/>
      <c r="EL184" s="96"/>
      <c r="EM184" s="96"/>
      <c r="EX184" s="96"/>
      <c r="EY184" s="96"/>
      <c r="EZ184" s="96"/>
      <c r="FA184" s="96"/>
      <c r="FB184" s="136"/>
      <c r="FC184" s="96"/>
      <c r="FD184" s="96"/>
      <c r="FE184" s="96"/>
      <c r="FF184" s="96"/>
      <c r="FG184" s="96"/>
      <c r="FH184" s="96"/>
      <c r="GA184" s="96"/>
      <c r="GB184" s="96"/>
      <c r="GC184" s="96"/>
      <c r="GD184" s="96"/>
      <c r="GE184" s="96"/>
      <c r="GF184" s="96"/>
      <c r="GG184" s="96"/>
      <c r="GH184" s="96"/>
      <c r="GI184" s="96"/>
      <c r="GJ184" s="96"/>
      <c r="GK184" s="96"/>
      <c r="GL184" s="96"/>
      <c r="GM184" s="96"/>
      <c r="GN184" s="96"/>
      <c r="GO184" s="96"/>
      <c r="GP184" s="96"/>
      <c r="GQ184" s="96"/>
      <c r="IA184" s="105"/>
      <c r="IB184" s="86"/>
      <c r="IC184" s="86"/>
      <c r="ID184" s="86"/>
      <c r="IE184" s="86"/>
      <c r="IF184" s="86"/>
      <c r="IG184" s="86"/>
      <c r="IH184" s="86"/>
      <c r="II184" s="86"/>
      <c r="IJ184" s="86"/>
      <c r="IK184" s="86"/>
      <c r="IL184" s="86"/>
      <c r="IM184" s="86"/>
      <c r="IN184" s="86"/>
      <c r="IO184" s="86"/>
      <c r="IP184" s="86"/>
      <c r="IQ184" s="86"/>
      <c r="IR184" s="86"/>
      <c r="IS184" s="86"/>
      <c r="IT184" s="86"/>
      <c r="IU184" s="86"/>
      <c r="IV184" s="106"/>
      <c r="IY184" s="105"/>
      <c r="IZ184" s="86"/>
      <c r="JA184" s="86"/>
      <c r="JB184" s="86"/>
      <c r="JC184" s="86"/>
      <c r="JD184" s="86"/>
      <c r="JE184" s="86"/>
      <c r="JF184" s="86"/>
      <c r="JG184" s="86"/>
      <c r="JH184" s="86"/>
      <c r="JI184" s="86"/>
      <c r="JJ184" s="86"/>
      <c r="JK184" s="86"/>
      <c r="JL184" s="86"/>
      <c r="JM184" s="86"/>
      <c r="JN184" s="86"/>
      <c r="JO184" s="86"/>
      <c r="JP184" s="86"/>
      <c r="JQ184" s="86"/>
      <c r="JR184" s="86"/>
      <c r="JS184" s="86"/>
      <c r="JT184" s="86"/>
      <c r="JU184" s="86"/>
      <c r="JV184" s="86"/>
      <c r="JW184" s="86"/>
      <c r="JX184" s="86"/>
      <c r="JY184" s="86"/>
      <c r="JZ184" s="86"/>
      <c r="KA184" s="86"/>
      <c r="KB184" s="86"/>
      <c r="KC184" s="86"/>
      <c r="KD184" s="86"/>
      <c r="KE184" s="86"/>
      <c r="KF184" s="106"/>
    </row>
    <row r="185" spans="11:292" ht="15.75" hidden="1" customHeight="1" x14ac:dyDescent="0.45">
      <c r="AB185" s="1152"/>
      <c r="AC185" s="1118"/>
      <c r="AD185" s="1118"/>
      <c r="AE185" s="1157"/>
      <c r="AF185" s="1157"/>
      <c r="AG185" s="1160"/>
      <c r="AH185" s="1163"/>
      <c r="AI185" s="1157"/>
      <c r="AJ185" s="1157"/>
      <c r="AK185" s="1157"/>
      <c r="AL185" s="1157"/>
      <c r="AM185" s="1157"/>
      <c r="AN185" s="1157"/>
      <c r="AO185" s="1164"/>
      <c r="DA185" s="95"/>
      <c r="DB185" s="96"/>
      <c r="DC185" s="96"/>
      <c r="DD185" s="96"/>
      <c r="DE185" s="96"/>
      <c r="DF185" s="96"/>
      <c r="DG185" s="96"/>
      <c r="DQ185" s="96"/>
      <c r="DR185" s="96"/>
      <c r="DS185" s="96"/>
      <c r="DT185" s="96"/>
      <c r="DU185" s="96"/>
      <c r="DV185" s="96"/>
      <c r="DW185" s="141"/>
      <c r="DX185" s="96"/>
      <c r="DY185" s="96"/>
      <c r="EI185" s="96"/>
      <c r="EJ185" s="96"/>
      <c r="EK185" s="96"/>
      <c r="EL185" s="96"/>
      <c r="EM185" s="96"/>
      <c r="EX185" s="96"/>
      <c r="EY185" s="96"/>
      <c r="EZ185" s="96"/>
      <c r="FA185" s="96"/>
      <c r="FB185" s="96"/>
      <c r="FC185" s="96"/>
      <c r="FD185" s="96"/>
      <c r="FE185" s="96"/>
      <c r="FF185" s="96"/>
      <c r="FG185" s="96"/>
      <c r="FH185" s="96"/>
      <c r="GA185" s="96"/>
      <c r="GB185" s="96"/>
      <c r="GC185" s="96"/>
      <c r="GD185" s="96"/>
      <c r="GE185" s="96"/>
      <c r="GF185" s="96"/>
      <c r="GG185" s="96"/>
      <c r="GH185" s="96"/>
      <c r="GI185" s="96"/>
      <c r="GJ185" s="96"/>
      <c r="GK185" s="96"/>
      <c r="GL185" s="96"/>
      <c r="GM185" s="96"/>
      <c r="GN185" s="96"/>
      <c r="GO185" s="96"/>
      <c r="GP185" s="96"/>
      <c r="GQ185" s="96"/>
      <c r="IA185" s="105"/>
      <c r="IB185" s="86"/>
      <c r="IC185" s="86"/>
      <c r="ID185" s="86"/>
      <c r="IE185" s="86"/>
      <c r="IF185" s="86"/>
      <c r="IG185" s="86"/>
      <c r="IH185" s="86"/>
      <c r="II185" s="86"/>
      <c r="IJ185" s="86"/>
      <c r="IK185" s="86"/>
      <c r="IL185" s="86"/>
      <c r="IM185" s="86"/>
      <c r="IN185" s="86"/>
      <c r="IO185" s="86"/>
      <c r="IP185" s="86"/>
      <c r="IQ185" s="86"/>
      <c r="IR185" s="86"/>
      <c r="IS185" s="86"/>
      <c r="IT185" s="86"/>
      <c r="IU185" s="86"/>
      <c r="IV185" s="106"/>
      <c r="IY185" s="105"/>
      <c r="IZ185" s="86"/>
      <c r="JA185" s="86"/>
      <c r="JB185" s="86"/>
      <c r="JC185" s="86"/>
      <c r="JD185" s="86"/>
      <c r="JE185" s="86"/>
      <c r="JF185" s="86"/>
      <c r="JG185" s="86"/>
      <c r="JH185" s="86"/>
      <c r="JI185" s="86"/>
      <c r="JJ185" s="86"/>
      <c r="JK185" s="86"/>
      <c r="JL185" s="86"/>
      <c r="JM185" s="86"/>
      <c r="JN185" s="86"/>
      <c r="JO185" s="86"/>
      <c r="JP185" s="86"/>
      <c r="JQ185" s="86"/>
      <c r="JR185" s="86"/>
      <c r="JS185" s="86"/>
      <c r="JT185" s="86"/>
      <c r="JU185" s="86"/>
      <c r="JV185" s="86"/>
      <c r="JW185" s="86"/>
      <c r="JX185" s="86"/>
      <c r="JY185" s="86"/>
      <c r="JZ185" s="86"/>
      <c r="KA185" s="86"/>
      <c r="KB185" s="86"/>
      <c r="KC185" s="86"/>
      <c r="KD185" s="86"/>
      <c r="KE185" s="86"/>
      <c r="KF185" s="106"/>
    </row>
    <row r="186" spans="11:292" ht="15.75" hidden="1" customHeight="1" x14ac:dyDescent="0.45">
      <c r="AB186" s="1153"/>
      <c r="AC186" s="1154"/>
      <c r="AD186" s="1154"/>
      <c r="AE186" s="1158"/>
      <c r="AF186" s="1158"/>
      <c r="AG186" s="1161"/>
      <c r="AH186" s="1165"/>
      <c r="AI186" s="1158"/>
      <c r="AJ186" s="1158"/>
      <c r="AK186" s="1158"/>
      <c r="AL186" s="1158"/>
      <c r="AM186" s="1158"/>
      <c r="AN186" s="1158"/>
      <c r="AO186" s="1166"/>
      <c r="DA186" s="95"/>
      <c r="DB186" s="96"/>
      <c r="DC186" s="96"/>
      <c r="DD186" s="96"/>
      <c r="DE186" s="96"/>
      <c r="DF186" s="96"/>
      <c r="DG186" s="96"/>
      <c r="DQ186" s="96"/>
      <c r="DR186" s="96"/>
      <c r="DS186" s="96"/>
      <c r="DT186" s="96"/>
      <c r="DU186" s="96"/>
      <c r="DV186" s="96"/>
      <c r="DW186" s="141"/>
      <c r="DX186" s="96"/>
      <c r="DY186" s="96"/>
      <c r="EI186" s="96"/>
      <c r="EJ186" s="96"/>
      <c r="EK186" s="96"/>
      <c r="EL186" s="96"/>
      <c r="EM186" s="96"/>
      <c r="EX186" s="96"/>
      <c r="EY186" s="96"/>
      <c r="EZ186" s="96"/>
      <c r="FA186" s="96"/>
      <c r="FB186" s="96"/>
      <c r="FC186" s="96"/>
      <c r="FD186" s="96"/>
      <c r="FE186" s="96"/>
      <c r="FF186" s="96"/>
      <c r="FG186" s="96"/>
      <c r="FH186" s="96"/>
      <c r="GA186" s="96"/>
      <c r="GB186" s="96"/>
      <c r="GC186" s="96"/>
      <c r="GD186" s="96"/>
      <c r="GE186" s="96"/>
      <c r="GF186" s="96"/>
      <c r="GG186" s="96"/>
      <c r="GH186" s="96"/>
      <c r="GI186" s="96"/>
      <c r="GJ186" s="96"/>
      <c r="GK186" s="96"/>
      <c r="GL186" s="96"/>
      <c r="GM186" s="96"/>
      <c r="GN186" s="96"/>
      <c r="GO186" s="96"/>
      <c r="GP186" s="96"/>
      <c r="GQ186" s="96"/>
      <c r="IA186" s="105"/>
      <c r="IB186" s="86"/>
      <c r="IC186" s="86"/>
      <c r="ID186" s="86"/>
      <c r="IE186" s="86"/>
      <c r="IF186" s="86"/>
      <c r="IG186" s="86"/>
      <c r="IH186" s="86"/>
      <c r="II186" s="86"/>
      <c r="IJ186" s="86"/>
      <c r="IK186" s="86"/>
      <c r="IL186" s="86"/>
      <c r="IM186" s="86"/>
      <c r="IN186" s="86"/>
      <c r="IO186" s="86"/>
      <c r="IP186" s="86"/>
      <c r="IQ186" s="86"/>
      <c r="IR186" s="86"/>
      <c r="IS186" s="86"/>
      <c r="IT186" s="86"/>
      <c r="IU186" s="86"/>
      <c r="IV186" s="106"/>
      <c r="IY186" s="105"/>
      <c r="IZ186" s="86"/>
      <c r="JA186" s="86"/>
      <c r="JB186" s="86"/>
      <c r="JC186" s="86"/>
      <c r="JD186" s="86"/>
      <c r="JE186" s="86"/>
      <c r="JF186" s="86"/>
      <c r="JG186" s="86"/>
      <c r="JH186" s="86"/>
      <c r="JI186" s="86"/>
      <c r="JJ186" s="86"/>
      <c r="JK186" s="86"/>
      <c r="JL186" s="86"/>
      <c r="JM186" s="86"/>
      <c r="JN186" s="86"/>
      <c r="JO186" s="86"/>
      <c r="JP186" s="86"/>
      <c r="JQ186" s="86"/>
      <c r="JR186" s="86"/>
      <c r="JS186" s="86"/>
      <c r="JT186" s="86"/>
      <c r="JU186" s="86"/>
      <c r="JV186" s="86"/>
      <c r="JW186" s="86"/>
      <c r="JX186" s="86"/>
      <c r="JY186" s="86"/>
      <c r="JZ186" s="86"/>
      <c r="KA186" s="86"/>
      <c r="KB186" s="86"/>
      <c r="KC186" s="86"/>
      <c r="KD186" s="86"/>
      <c r="KE186" s="86"/>
      <c r="KF186" s="106"/>
    </row>
    <row r="187" spans="11:292" ht="15.75" hidden="1" customHeight="1" x14ac:dyDescent="0.45">
      <c r="AB187" s="1153"/>
      <c r="AC187" s="1154"/>
      <c r="AD187" s="1154"/>
      <c r="AE187" s="1158"/>
      <c r="AF187" s="1158"/>
      <c r="AG187" s="1161"/>
      <c r="AH187" s="1165"/>
      <c r="AI187" s="1158"/>
      <c r="AJ187" s="1158"/>
      <c r="AK187" s="1158"/>
      <c r="AL187" s="1158"/>
      <c r="AM187" s="1158"/>
      <c r="AN187" s="1158"/>
      <c r="AO187" s="1166"/>
      <c r="DA187" s="95"/>
      <c r="DB187" s="96"/>
      <c r="DC187" s="96"/>
      <c r="DD187" s="96"/>
      <c r="DE187" s="96"/>
      <c r="DF187" s="96"/>
      <c r="DG187" s="96"/>
      <c r="DQ187" s="96"/>
      <c r="DR187" s="96"/>
      <c r="DS187" s="96"/>
      <c r="DT187" s="96"/>
      <c r="DU187" s="96"/>
      <c r="DV187" s="96"/>
      <c r="DW187" s="141"/>
      <c r="DX187" s="96"/>
      <c r="DY187" s="96"/>
      <c r="EI187" s="96"/>
      <c r="EJ187" s="96"/>
      <c r="EK187" s="96"/>
      <c r="EL187" s="96"/>
      <c r="EM187" s="96"/>
      <c r="EX187" s="96"/>
      <c r="EY187" s="96"/>
      <c r="EZ187" s="96"/>
      <c r="FA187" s="96"/>
      <c r="FB187" s="96"/>
      <c r="FC187" s="96"/>
      <c r="FD187" s="96"/>
      <c r="FE187" s="96"/>
      <c r="FF187" s="96"/>
      <c r="FG187" s="96"/>
      <c r="FH187" s="96"/>
      <c r="GA187" s="96"/>
      <c r="GB187" s="96"/>
      <c r="GC187" s="96"/>
      <c r="GD187" s="96"/>
      <c r="GE187" s="96"/>
      <c r="GF187" s="96"/>
      <c r="GG187" s="96"/>
      <c r="GH187" s="96"/>
      <c r="GI187" s="96"/>
      <c r="GJ187" s="96"/>
      <c r="GK187" s="96"/>
      <c r="GL187" s="96"/>
      <c r="GM187" s="96"/>
      <c r="GN187" s="96"/>
      <c r="GO187" s="96"/>
      <c r="GP187" s="96"/>
      <c r="GQ187" s="96"/>
      <c r="IA187" s="105"/>
      <c r="IB187" s="86"/>
      <c r="IC187" s="86"/>
      <c r="ID187" s="86"/>
      <c r="IE187" s="86"/>
      <c r="IF187" s="86"/>
      <c r="IG187" s="86"/>
      <c r="IH187" s="86"/>
      <c r="II187" s="86"/>
      <c r="IJ187" s="86"/>
      <c r="IK187" s="86"/>
      <c r="IL187" s="86"/>
      <c r="IM187" s="86"/>
      <c r="IN187" s="86"/>
      <c r="IO187" s="86"/>
      <c r="IP187" s="86"/>
      <c r="IQ187" s="86"/>
      <c r="IR187" s="86"/>
      <c r="IS187" s="86"/>
      <c r="IT187" s="86"/>
      <c r="IU187" s="86"/>
      <c r="IV187" s="106"/>
      <c r="IY187" s="105"/>
      <c r="IZ187" s="86"/>
      <c r="JA187" s="86"/>
      <c r="JB187" s="86"/>
      <c r="JC187" s="86"/>
      <c r="JD187" s="86"/>
      <c r="JE187" s="86"/>
      <c r="JF187" s="86"/>
      <c r="JG187" s="86"/>
      <c r="JH187" s="86"/>
      <c r="JI187" s="86"/>
      <c r="JJ187" s="86"/>
      <c r="JK187" s="86"/>
      <c r="JL187" s="86"/>
      <c r="JM187" s="86"/>
      <c r="JN187" s="86"/>
      <c r="JO187" s="86"/>
      <c r="JP187" s="86"/>
      <c r="JQ187" s="86"/>
      <c r="JR187" s="86"/>
      <c r="JS187" s="86"/>
      <c r="JT187" s="86"/>
      <c r="JU187" s="86"/>
      <c r="JV187" s="86"/>
      <c r="JW187" s="86"/>
      <c r="JX187" s="86"/>
      <c r="JY187" s="86"/>
      <c r="JZ187" s="86"/>
      <c r="KA187" s="86"/>
      <c r="KB187" s="86"/>
      <c r="KC187" s="86"/>
      <c r="KD187" s="86"/>
      <c r="KE187" s="86"/>
      <c r="KF187" s="106"/>
    </row>
    <row r="188" spans="11:292" ht="15.75" hidden="1" customHeight="1" x14ac:dyDescent="0.45">
      <c r="AB188" s="1153"/>
      <c r="AC188" s="1154"/>
      <c r="AD188" s="1154"/>
      <c r="AE188" s="1158"/>
      <c r="AF188" s="1158"/>
      <c r="AG188" s="1161"/>
      <c r="AH188" s="1165"/>
      <c r="AI188" s="1158"/>
      <c r="AJ188" s="1158"/>
      <c r="AK188" s="1158"/>
      <c r="AL188" s="1158"/>
      <c r="AM188" s="1158"/>
      <c r="AN188" s="1158"/>
      <c r="AO188" s="1166"/>
      <c r="DA188" s="95"/>
      <c r="DB188" s="96"/>
      <c r="DC188" s="96"/>
      <c r="DD188" s="96"/>
      <c r="DE188" s="96"/>
      <c r="DF188" s="96"/>
      <c r="DG188" s="96"/>
      <c r="DQ188" s="96"/>
      <c r="DR188" s="96"/>
      <c r="DS188" s="96"/>
      <c r="DT188" s="96"/>
      <c r="DU188" s="96"/>
      <c r="DV188" s="96"/>
      <c r="DW188" s="141"/>
      <c r="DX188" s="96"/>
      <c r="DY188" s="96"/>
      <c r="EI188" s="96"/>
      <c r="EJ188" s="96"/>
      <c r="EK188" s="96"/>
      <c r="EL188" s="96"/>
      <c r="EM188" s="96"/>
      <c r="EX188" s="96"/>
      <c r="EY188" s="96"/>
      <c r="EZ188" s="96"/>
      <c r="FA188" s="96"/>
      <c r="FB188" s="96"/>
      <c r="FC188" s="96"/>
      <c r="FD188" s="96"/>
      <c r="FE188" s="96"/>
      <c r="FF188" s="96"/>
      <c r="FG188" s="96"/>
      <c r="FH188" s="96"/>
      <c r="GA188" s="96"/>
      <c r="GB188" s="96"/>
      <c r="GC188" s="96"/>
      <c r="GD188" s="96"/>
      <c r="GE188" s="96"/>
      <c r="GF188" s="96"/>
      <c r="GG188" s="96"/>
      <c r="GH188" s="96"/>
      <c r="GI188" s="96"/>
      <c r="GJ188" s="96"/>
      <c r="GK188" s="96"/>
      <c r="GL188" s="96"/>
      <c r="GM188" s="96"/>
      <c r="GN188" s="96"/>
      <c r="GO188" s="96"/>
      <c r="GP188" s="96"/>
      <c r="GQ188" s="96"/>
      <c r="IA188" s="105"/>
      <c r="IB188" s="86"/>
      <c r="IC188" s="86"/>
      <c r="ID188" s="86"/>
      <c r="IE188" s="86"/>
      <c r="IF188" s="86"/>
      <c r="IG188" s="86"/>
      <c r="IH188" s="86"/>
      <c r="II188" s="86"/>
      <c r="IJ188" s="86"/>
      <c r="IK188" s="86"/>
      <c r="IL188" s="86"/>
      <c r="IM188" s="86"/>
      <c r="IN188" s="86"/>
      <c r="IO188" s="86"/>
      <c r="IP188" s="86"/>
      <c r="IQ188" s="86"/>
      <c r="IR188" s="86"/>
      <c r="IS188" s="86"/>
      <c r="IT188" s="86"/>
      <c r="IU188" s="86"/>
      <c r="IV188" s="106"/>
      <c r="IY188" s="105"/>
      <c r="IZ188" s="86"/>
      <c r="JA188" s="86"/>
      <c r="JB188" s="86"/>
      <c r="JC188" s="86"/>
      <c r="JD188" s="86"/>
      <c r="JE188" s="86"/>
      <c r="JF188" s="86"/>
      <c r="JG188" s="86"/>
      <c r="JH188" s="86"/>
      <c r="JI188" s="86"/>
      <c r="JJ188" s="86"/>
      <c r="JK188" s="86"/>
      <c r="JL188" s="86"/>
      <c r="JM188" s="86"/>
      <c r="JN188" s="86"/>
      <c r="JO188" s="86"/>
      <c r="JP188" s="86"/>
      <c r="JQ188" s="86"/>
      <c r="JR188" s="86"/>
      <c r="JS188" s="86"/>
      <c r="JT188" s="86"/>
      <c r="JU188" s="86"/>
      <c r="JV188" s="86"/>
      <c r="JW188" s="86"/>
      <c r="JX188" s="86"/>
      <c r="JY188" s="86"/>
      <c r="JZ188" s="86"/>
      <c r="KA188" s="86"/>
      <c r="KB188" s="86"/>
      <c r="KC188" s="86"/>
      <c r="KD188" s="86"/>
      <c r="KE188" s="86"/>
      <c r="KF188" s="106"/>
    </row>
    <row r="189" spans="11:292" ht="15.75" hidden="1" customHeight="1" x14ac:dyDescent="0.45">
      <c r="AB189" s="1153"/>
      <c r="AC189" s="1154"/>
      <c r="AD189" s="1154"/>
      <c r="AE189" s="1158"/>
      <c r="AF189" s="1158"/>
      <c r="AG189" s="1161"/>
      <c r="AH189" s="1165"/>
      <c r="AI189" s="1158"/>
      <c r="AJ189" s="1158"/>
      <c r="AK189" s="1158"/>
      <c r="AL189" s="1158"/>
      <c r="AM189" s="1158"/>
      <c r="AN189" s="1158"/>
      <c r="AO189" s="1166"/>
      <c r="DA189" s="95"/>
      <c r="DB189" s="96"/>
      <c r="DC189" s="96"/>
      <c r="DD189" s="96"/>
      <c r="DE189" s="96"/>
      <c r="DF189" s="96"/>
      <c r="DG189" s="96"/>
      <c r="DQ189" s="96"/>
      <c r="DR189" s="96"/>
      <c r="DS189" s="96"/>
      <c r="DT189" s="96"/>
      <c r="DU189" s="96"/>
      <c r="DV189" s="96"/>
      <c r="DW189" s="141"/>
      <c r="DX189" s="96"/>
      <c r="DY189" s="96"/>
      <c r="EI189" s="96"/>
      <c r="EJ189" s="96"/>
      <c r="EK189" s="96"/>
      <c r="EL189" s="96"/>
      <c r="EM189" s="96"/>
      <c r="EX189" s="96"/>
      <c r="EY189" s="96"/>
      <c r="EZ189" s="96"/>
      <c r="FA189" s="96"/>
      <c r="FB189" s="96"/>
      <c r="FC189" s="96"/>
      <c r="FD189" s="96"/>
      <c r="FE189" s="96"/>
      <c r="FF189" s="96"/>
      <c r="FG189" s="96"/>
      <c r="FH189" s="96"/>
      <c r="GA189" s="96"/>
      <c r="GB189" s="96"/>
      <c r="GC189" s="96"/>
      <c r="GD189" s="96"/>
      <c r="GE189" s="96"/>
      <c r="GF189" s="96"/>
      <c r="GG189" s="96"/>
      <c r="GH189" s="96"/>
      <c r="GI189" s="96"/>
      <c r="GJ189" s="96"/>
      <c r="GK189" s="96"/>
      <c r="GL189" s="96"/>
      <c r="GM189" s="96"/>
      <c r="GN189" s="96"/>
      <c r="GO189" s="96"/>
      <c r="GP189" s="96"/>
      <c r="GQ189" s="96"/>
      <c r="IA189" s="105"/>
      <c r="IB189" s="86"/>
      <c r="IC189" s="86"/>
      <c r="ID189" s="86"/>
      <c r="IE189" s="86"/>
      <c r="IF189" s="86"/>
      <c r="IG189" s="86"/>
      <c r="IH189" s="86"/>
      <c r="II189" s="86"/>
      <c r="IJ189" s="86"/>
      <c r="IK189" s="86"/>
      <c r="IL189" s="86"/>
      <c r="IM189" s="86"/>
      <c r="IN189" s="86"/>
      <c r="IO189" s="86"/>
      <c r="IP189" s="86"/>
      <c r="IQ189" s="86"/>
      <c r="IR189" s="86"/>
      <c r="IS189" s="86"/>
      <c r="IT189" s="86"/>
      <c r="IU189" s="86"/>
      <c r="IV189" s="106"/>
      <c r="IY189" s="105"/>
      <c r="IZ189" s="86"/>
      <c r="JA189" s="86"/>
      <c r="JB189" s="86"/>
      <c r="JC189" s="86"/>
      <c r="JD189" s="86"/>
      <c r="JE189" s="86"/>
      <c r="JF189" s="86"/>
      <c r="JG189" s="86"/>
      <c r="JH189" s="86"/>
      <c r="JI189" s="86"/>
      <c r="JJ189" s="86"/>
      <c r="JK189" s="86"/>
      <c r="JL189" s="86"/>
      <c r="JM189" s="86"/>
      <c r="JN189" s="86"/>
      <c r="JO189" s="86"/>
      <c r="JP189" s="86"/>
      <c r="JQ189" s="86"/>
      <c r="JR189" s="86"/>
      <c r="JS189" s="86"/>
      <c r="JT189" s="86"/>
      <c r="JU189" s="86"/>
      <c r="JV189" s="86"/>
      <c r="JW189" s="86"/>
      <c r="JX189" s="86"/>
      <c r="JY189" s="86"/>
      <c r="JZ189" s="86"/>
      <c r="KA189" s="86"/>
      <c r="KB189" s="86"/>
      <c r="KC189" s="86"/>
      <c r="KD189" s="86"/>
      <c r="KE189" s="86"/>
      <c r="KF189" s="106"/>
    </row>
    <row r="190" spans="11:292" ht="15.75" hidden="1" customHeight="1" x14ac:dyDescent="0.45">
      <c r="AB190" s="1153"/>
      <c r="AC190" s="1154"/>
      <c r="AD190" s="1154"/>
      <c r="AE190" s="1158"/>
      <c r="AF190" s="1158"/>
      <c r="AG190" s="1161"/>
      <c r="AH190" s="1165"/>
      <c r="AI190" s="1158"/>
      <c r="AJ190" s="1158"/>
      <c r="AK190" s="1158"/>
      <c r="AL190" s="1158"/>
      <c r="AM190" s="1158"/>
      <c r="AN190" s="1158"/>
      <c r="AO190" s="1166"/>
      <c r="DA190" s="95"/>
      <c r="DB190" s="96"/>
      <c r="DC190" s="96"/>
      <c r="DD190" s="96"/>
      <c r="DE190" s="96"/>
      <c r="DF190" s="96"/>
      <c r="DG190" s="96"/>
      <c r="DQ190" s="96"/>
      <c r="DR190" s="96"/>
      <c r="DS190" s="96"/>
      <c r="DT190" s="96"/>
      <c r="DU190" s="96"/>
      <c r="DV190" s="96"/>
      <c r="DW190" s="141"/>
      <c r="DX190" s="96"/>
      <c r="DY190" s="96"/>
      <c r="EI190" s="96"/>
      <c r="EJ190" s="96"/>
      <c r="EK190" s="96"/>
      <c r="EL190" s="96"/>
      <c r="EM190" s="96"/>
      <c r="EX190" s="96"/>
      <c r="EY190" s="96"/>
      <c r="EZ190" s="96"/>
      <c r="FA190" s="96"/>
      <c r="FB190" s="96"/>
      <c r="FC190" s="96"/>
      <c r="FD190" s="96"/>
      <c r="FE190" s="96"/>
      <c r="FF190" s="96"/>
      <c r="FG190" s="96"/>
      <c r="FH190" s="96"/>
      <c r="GA190" s="96"/>
      <c r="GB190" s="96"/>
      <c r="GC190" s="96"/>
      <c r="GD190" s="96"/>
      <c r="GE190" s="96"/>
      <c r="GF190" s="96"/>
      <c r="GG190" s="96"/>
      <c r="GH190" s="96"/>
      <c r="GI190" s="96"/>
      <c r="GJ190" s="96"/>
      <c r="GK190" s="96"/>
      <c r="GL190" s="96"/>
      <c r="GM190" s="96"/>
      <c r="GN190" s="96"/>
      <c r="GO190" s="96"/>
      <c r="GP190" s="96"/>
      <c r="GQ190" s="96"/>
      <c r="IA190" s="105"/>
      <c r="IB190" s="86"/>
      <c r="IC190" s="86"/>
      <c r="ID190" s="86"/>
      <c r="IE190" s="86"/>
      <c r="IF190" s="86"/>
      <c r="IG190" s="86"/>
      <c r="IH190" s="86"/>
      <c r="II190" s="86"/>
      <c r="IJ190" s="86"/>
      <c r="IK190" s="86"/>
      <c r="IL190" s="86"/>
      <c r="IM190" s="86"/>
      <c r="IN190" s="86"/>
      <c r="IO190" s="86"/>
      <c r="IP190" s="86"/>
      <c r="IQ190" s="86"/>
      <c r="IR190" s="86"/>
      <c r="IS190" s="86"/>
      <c r="IT190" s="86"/>
      <c r="IU190" s="86"/>
      <c r="IV190" s="106"/>
      <c r="IY190" s="105"/>
      <c r="IZ190" s="86"/>
      <c r="JA190" s="86"/>
      <c r="JB190" s="86"/>
      <c r="JC190" s="86"/>
      <c r="JD190" s="86"/>
      <c r="JE190" s="86"/>
      <c r="JF190" s="86"/>
      <c r="JG190" s="86"/>
      <c r="JH190" s="86"/>
      <c r="JI190" s="86"/>
      <c r="JJ190" s="86"/>
      <c r="JK190" s="86"/>
      <c r="JL190" s="86"/>
      <c r="JM190" s="86"/>
      <c r="JN190" s="86"/>
      <c r="JO190" s="86"/>
      <c r="JP190" s="86"/>
      <c r="JQ190" s="86"/>
      <c r="JR190" s="86"/>
      <c r="JS190" s="86"/>
      <c r="JT190" s="86"/>
      <c r="JU190" s="86"/>
      <c r="JV190" s="86"/>
      <c r="JW190" s="86"/>
      <c r="JX190" s="86"/>
      <c r="JY190" s="86"/>
      <c r="JZ190" s="86"/>
      <c r="KA190" s="86"/>
      <c r="KB190" s="86"/>
      <c r="KC190" s="86"/>
      <c r="KD190" s="86"/>
      <c r="KE190" s="86"/>
      <c r="KF190" s="106"/>
    </row>
    <row r="191" spans="11:292" ht="15.75" hidden="1" customHeight="1" x14ac:dyDescent="0.45">
      <c r="AB191" s="1153"/>
      <c r="AC191" s="1154"/>
      <c r="AD191" s="1154"/>
      <c r="AE191" s="1158"/>
      <c r="AF191" s="1158"/>
      <c r="AG191" s="1161"/>
      <c r="AH191" s="1165"/>
      <c r="AI191" s="1158"/>
      <c r="AJ191" s="1158"/>
      <c r="AK191" s="1158"/>
      <c r="AL191" s="1158"/>
      <c r="AM191" s="1158"/>
      <c r="AN191" s="1158"/>
      <c r="AO191" s="1166"/>
      <c r="DA191" s="95"/>
      <c r="DB191" s="96"/>
      <c r="DC191" s="96"/>
      <c r="DD191" s="96"/>
      <c r="DE191" s="96"/>
      <c r="DF191" s="96"/>
      <c r="DG191" s="96"/>
      <c r="DQ191" s="96"/>
      <c r="DR191" s="96"/>
      <c r="DS191" s="96"/>
      <c r="DT191" s="96"/>
      <c r="DU191" s="96"/>
      <c r="DV191" s="96"/>
      <c r="DW191" s="141"/>
      <c r="DX191" s="96"/>
      <c r="DY191" s="96"/>
      <c r="EI191" s="96"/>
      <c r="EJ191" s="96"/>
      <c r="EK191" s="96"/>
      <c r="EL191" s="96"/>
      <c r="EM191" s="96"/>
      <c r="EX191" s="96"/>
      <c r="EY191" s="96"/>
      <c r="EZ191" s="96"/>
      <c r="FA191" s="96"/>
      <c r="FB191" s="96"/>
      <c r="FC191" s="96"/>
      <c r="FD191" s="96"/>
      <c r="FE191" s="96"/>
      <c r="FF191" s="96"/>
      <c r="FG191" s="96"/>
      <c r="FH191" s="96"/>
      <c r="GA191" s="96"/>
      <c r="GB191" s="96"/>
      <c r="GC191" s="96"/>
      <c r="GD191" s="96"/>
      <c r="GE191" s="96"/>
      <c r="GF191" s="96"/>
      <c r="GG191" s="96"/>
      <c r="GH191" s="96"/>
      <c r="GI191" s="96"/>
      <c r="GJ191" s="96"/>
      <c r="GK191" s="96"/>
      <c r="GL191" s="96"/>
      <c r="GM191" s="96"/>
      <c r="GN191" s="96"/>
      <c r="GO191" s="96"/>
      <c r="GP191" s="96"/>
      <c r="GQ191" s="96"/>
      <c r="IA191" s="105"/>
      <c r="IB191" s="86"/>
      <c r="IC191" s="86"/>
      <c r="ID191" s="86"/>
      <c r="IE191" s="86"/>
      <c r="IF191" s="86"/>
      <c r="IG191" s="86"/>
      <c r="IH191" s="86"/>
      <c r="II191" s="86"/>
      <c r="IJ191" s="86"/>
      <c r="IK191" s="86"/>
      <c r="IL191" s="86"/>
      <c r="IM191" s="86"/>
      <c r="IN191" s="86"/>
      <c r="IO191" s="86"/>
      <c r="IP191" s="86"/>
      <c r="IQ191" s="86"/>
      <c r="IR191" s="86"/>
      <c r="IS191" s="86"/>
      <c r="IT191" s="86"/>
      <c r="IU191" s="86"/>
      <c r="IV191" s="106"/>
      <c r="IY191" s="105"/>
      <c r="IZ191" s="86"/>
      <c r="JA191" s="86"/>
      <c r="JB191" s="86"/>
      <c r="JC191" s="86"/>
      <c r="JD191" s="86"/>
      <c r="JE191" s="86"/>
      <c r="JF191" s="86"/>
      <c r="JG191" s="86"/>
      <c r="JH191" s="86"/>
      <c r="JI191" s="86"/>
      <c r="JJ191" s="86"/>
      <c r="JK191" s="86"/>
      <c r="JL191" s="86"/>
      <c r="JM191" s="86"/>
      <c r="JN191" s="86"/>
      <c r="JO191" s="86"/>
      <c r="JP191" s="86"/>
      <c r="JQ191" s="86"/>
      <c r="JR191" s="86"/>
      <c r="JS191" s="86"/>
      <c r="JT191" s="86"/>
      <c r="JU191" s="86"/>
      <c r="JV191" s="86"/>
      <c r="JW191" s="86"/>
      <c r="JX191" s="86"/>
      <c r="JY191" s="86"/>
      <c r="JZ191" s="86"/>
      <c r="KA191" s="86"/>
      <c r="KB191" s="86"/>
      <c r="KC191" s="86"/>
      <c r="KD191" s="86"/>
      <c r="KE191" s="86"/>
      <c r="KF191" s="106"/>
    </row>
    <row r="192" spans="11:292" ht="15.75" hidden="1" customHeight="1" x14ac:dyDescent="0.45">
      <c r="AB192" s="1153"/>
      <c r="AC192" s="1154"/>
      <c r="AD192" s="1154"/>
      <c r="AE192" s="1158"/>
      <c r="AF192" s="1158"/>
      <c r="AG192" s="1161"/>
      <c r="AH192" s="1165"/>
      <c r="AI192" s="1158"/>
      <c r="AJ192" s="1158"/>
      <c r="AK192" s="1158"/>
      <c r="AL192" s="1158"/>
      <c r="AM192" s="1158"/>
      <c r="AN192" s="1158"/>
      <c r="AO192" s="1166"/>
      <c r="DA192" s="95"/>
      <c r="DB192" s="96"/>
      <c r="DC192" s="96"/>
      <c r="DD192" s="96"/>
      <c r="DE192" s="96"/>
      <c r="DF192" s="96"/>
      <c r="DG192" s="96"/>
      <c r="DQ192" s="96"/>
      <c r="DR192" s="96"/>
      <c r="DS192" s="96"/>
      <c r="DT192" s="96"/>
      <c r="DU192" s="96"/>
      <c r="DV192" s="96"/>
      <c r="DW192" s="141"/>
      <c r="DX192" s="96"/>
      <c r="DY192" s="96"/>
      <c r="EI192" s="96"/>
      <c r="EJ192" s="96"/>
      <c r="EK192" s="96"/>
      <c r="EL192" s="96"/>
      <c r="EM192" s="96"/>
      <c r="EX192" s="96"/>
      <c r="EY192" s="96"/>
      <c r="EZ192" s="96"/>
      <c r="FA192" s="96"/>
      <c r="FB192" s="96"/>
      <c r="FC192" s="96"/>
      <c r="FD192" s="96"/>
      <c r="FE192" s="96"/>
      <c r="FF192" s="96"/>
      <c r="FG192" s="96"/>
      <c r="FH192" s="96"/>
      <c r="GA192" s="96"/>
      <c r="GB192" s="96"/>
      <c r="GC192" s="96"/>
      <c r="GD192" s="96"/>
      <c r="GE192" s="96"/>
      <c r="GF192" s="96"/>
      <c r="GG192" s="96"/>
      <c r="GH192" s="96"/>
      <c r="GI192" s="96"/>
      <c r="GJ192" s="96"/>
      <c r="GK192" s="96"/>
      <c r="GL192" s="96"/>
      <c r="GM192" s="96"/>
      <c r="GN192" s="96"/>
      <c r="GO192" s="96"/>
      <c r="GP192" s="96"/>
      <c r="GQ192" s="96"/>
      <c r="IA192" s="105"/>
      <c r="IB192" s="86"/>
      <c r="IC192" s="86"/>
      <c r="ID192" s="86"/>
      <c r="IE192" s="86"/>
      <c r="IF192" s="86"/>
      <c r="IG192" s="86"/>
      <c r="IH192" s="86"/>
      <c r="II192" s="86"/>
      <c r="IJ192" s="86"/>
      <c r="IK192" s="86"/>
      <c r="IL192" s="86"/>
      <c r="IM192" s="86"/>
      <c r="IN192" s="86"/>
      <c r="IO192" s="86"/>
      <c r="IP192" s="86"/>
      <c r="IQ192" s="86"/>
      <c r="IR192" s="86"/>
      <c r="IS192" s="86"/>
      <c r="IT192" s="86"/>
      <c r="IU192" s="86"/>
      <c r="IV192" s="106"/>
      <c r="IY192" s="105"/>
      <c r="IZ192" s="86"/>
      <c r="JA192" s="86"/>
      <c r="JB192" s="86"/>
      <c r="JC192" s="86"/>
      <c r="JD192" s="86"/>
      <c r="JE192" s="86"/>
      <c r="JF192" s="86"/>
      <c r="JG192" s="86"/>
      <c r="JH192" s="86"/>
      <c r="JI192" s="86"/>
      <c r="JJ192" s="86"/>
      <c r="JK192" s="86"/>
      <c r="JL192" s="86"/>
      <c r="JM192" s="86"/>
      <c r="JN192" s="86"/>
      <c r="JO192" s="86"/>
      <c r="JP192" s="86"/>
      <c r="JQ192" s="86"/>
      <c r="JR192" s="86"/>
      <c r="JS192" s="86"/>
      <c r="JT192" s="86"/>
      <c r="JU192" s="86"/>
      <c r="JV192" s="86"/>
      <c r="JW192" s="86"/>
      <c r="JX192" s="86"/>
      <c r="JY192" s="86"/>
      <c r="JZ192" s="86"/>
      <c r="KA192" s="86"/>
      <c r="KB192" s="86"/>
      <c r="KC192" s="86"/>
      <c r="KD192" s="86"/>
      <c r="KE192" s="86"/>
      <c r="KF192" s="106"/>
    </row>
    <row r="193" spans="11:292" ht="15.75" hidden="1" customHeight="1" x14ac:dyDescent="0.45">
      <c r="AB193" s="1153"/>
      <c r="AC193" s="1154"/>
      <c r="AD193" s="1154"/>
      <c r="AE193" s="1158"/>
      <c r="AF193" s="1158"/>
      <c r="AG193" s="1161"/>
      <c r="AH193" s="1165"/>
      <c r="AI193" s="1158"/>
      <c r="AJ193" s="1158"/>
      <c r="AK193" s="1158"/>
      <c r="AL193" s="1158"/>
      <c r="AM193" s="1158"/>
      <c r="AN193" s="1158"/>
      <c r="AO193" s="1166"/>
      <c r="DA193" s="95"/>
      <c r="DB193" s="96"/>
      <c r="DC193" s="96"/>
      <c r="DD193" s="96"/>
      <c r="DE193" s="96"/>
      <c r="DF193" s="96"/>
      <c r="DG193" s="96"/>
      <c r="DQ193" s="96"/>
      <c r="DR193" s="96"/>
      <c r="DS193" s="96"/>
      <c r="DT193" s="96"/>
      <c r="DU193" s="96"/>
      <c r="DV193" s="96"/>
      <c r="DW193" s="141"/>
      <c r="DX193" s="96"/>
      <c r="DY193" s="96"/>
      <c r="EI193" s="96"/>
      <c r="EJ193" s="96"/>
      <c r="EK193" s="96"/>
      <c r="EL193" s="96"/>
      <c r="EM193" s="96"/>
      <c r="EX193" s="96"/>
      <c r="EY193" s="96"/>
      <c r="EZ193" s="96"/>
      <c r="FA193" s="96"/>
      <c r="FB193" s="96"/>
      <c r="FC193" s="96"/>
      <c r="FD193" s="96"/>
      <c r="FE193" s="96"/>
      <c r="FF193" s="96"/>
      <c r="FG193" s="96"/>
      <c r="FH193" s="96"/>
      <c r="GA193" s="96"/>
      <c r="GB193" s="96"/>
      <c r="GC193" s="96"/>
      <c r="GD193" s="96"/>
      <c r="GE193" s="96"/>
      <c r="GF193" s="96"/>
      <c r="GG193" s="96"/>
      <c r="GH193" s="96"/>
      <c r="GI193" s="96"/>
      <c r="GJ193" s="96"/>
      <c r="GK193" s="96"/>
      <c r="GL193" s="96"/>
      <c r="GM193" s="96"/>
      <c r="GN193" s="96"/>
      <c r="GO193" s="96"/>
      <c r="GP193" s="96"/>
      <c r="GQ193" s="96"/>
      <c r="IA193" s="105"/>
      <c r="IB193" s="86"/>
      <c r="IC193" s="86"/>
      <c r="ID193" s="86"/>
      <c r="IE193" s="86"/>
      <c r="IF193" s="86"/>
      <c r="IG193" s="86"/>
      <c r="IH193" s="86"/>
      <c r="II193" s="86"/>
      <c r="IJ193" s="86"/>
      <c r="IK193" s="86"/>
      <c r="IL193" s="86"/>
      <c r="IM193" s="86"/>
      <c r="IN193" s="86"/>
      <c r="IO193" s="86"/>
      <c r="IP193" s="86"/>
      <c r="IQ193" s="86"/>
      <c r="IR193" s="86"/>
      <c r="IS193" s="86"/>
      <c r="IT193" s="86"/>
      <c r="IU193" s="86"/>
      <c r="IV193" s="106"/>
      <c r="IY193" s="105"/>
      <c r="IZ193" s="86"/>
      <c r="JA193" s="86"/>
      <c r="JB193" s="86"/>
      <c r="JC193" s="86"/>
      <c r="JD193" s="86"/>
      <c r="JE193" s="86"/>
      <c r="JF193" s="86"/>
      <c r="JG193" s="86"/>
      <c r="JH193" s="86"/>
      <c r="JI193" s="86"/>
      <c r="JJ193" s="86"/>
      <c r="JK193" s="86"/>
      <c r="JL193" s="86"/>
      <c r="JM193" s="86"/>
      <c r="JN193" s="86"/>
      <c r="JO193" s="86"/>
      <c r="JP193" s="86"/>
      <c r="JQ193" s="86"/>
      <c r="JR193" s="86"/>
      <c r="JS193" s="86"/>
      <c r="JT193" s="86"/>
      <c r="JU193" s="86"/>
      <c r="JV193" s="86"/>
      <c r="JW193" s="86"/>
      <c r="JX193" s="86"/>
      <c r="JY193" s="86"/>
      <c r="JZ193" s="86"/>
      <c r="KA193" s="86"/>
      <c r="KB193" s="86"/>
      <c r="KC193" s="86"/>
      <c r="KD193" s="86"/>
      <c r="KE193" s="86"/>
      <c r="KF193" s="106"/>
    </row>
    <row r="194" spans="11:292" ht="15.75" hidden="1" customHeight="1" x14ac:dyDescent="0.45">
      <c r="AB194" s="1153"/>
      <c r="AC194" s="1154"/>
      <c r="AD194" s="1154"/>
      <c r="AE194" s="1158"/>
      <c r="AF194" s="1158"/>
      <c r="AG194" s="1161"/>
      <c r="AH194" s="1165"/>
      <c r="AI194" s="1158"/>
      <c r="AJ194" s="1158"/>
      <c r="AK194" s="1158"/>
      <c r="AL194" s="1158"/>
      <c r="AM194" s="1158"/>
      <c r="AN194" s="1158"/>
      <c r="AO194" s="1166"/>
      <c r="DA194" s="95"/>
      <c r="DB194" s="96"/>
      <c r="DC194" s="96"/>
      <c r="DD194" s="96"/>
      <c r="DE194" s="96"/>
      <c r="DF194" s="96"/>
      <c r="DG194" s="96"/>
      <c r="DQ194" s="96"/>
      <c r="DR194" s="96"/>
      <c r="DS194" s="96"/>
      <c r="DT194" s="96"/>
      <c r="DU194" s="96"/>
      <c r="DV194" s="96"/>
      <c r="DW194" s="141"/>
      <c r="DX194" s="96"/>
      <c r="DY194" s="96"/>
      <c r="EI194" s="96"/>
      <c r="EJ194" s="96"/>
      <c r="EK194" s="96"/>
      <c r="EL194" s="96"/>
      <c r="EM194" s="96"/>
      <c r="EX194" s="96"/>
      <c r="EY194" s="96"/>
      <c r="EZ194" s="96"/>
      <c r="FA194" s="96"/>
      <c r="FB194" s="96"/>
      <c r="FC194" s="96"/>
      <c r="FD194" s="96"/>
      <c r="FE194" s="96"/>
      <c r="FF194" s="96"/>
      <c r="FG194" s="96"/>
      <c r="FH194" s="96"/>
      <c r="GA194" s="96"/>
      <c r="GB194" s="96"/>
      <c r="GC194" s="96"/>
      <c r="GD194" s="96"/>
      <c r="GE194" s="96"/>
      <c r="GF194" s="96"/>
      <c r="GG194" s="96"/>
      <c r="GH194" s="96"/>
      <c r="GI194" s="96"/>
      <c r="GJ194" s="96"/>
      <c r="GK194" s="96"/>
      <c r="GL194" s="96"/>
      <c r="GM194" s="96"/>
      <c r="GN194" s="96"/>
      <c r="GO194" s="96"/>
      <c r="GP194" s="96"/>
      <c r="GQ194" s="96"/>
      <c r="IA194" s="105"/>
      <c r="IB194" s="86"/>
      <c r="IC194" s="86"/>
      <c r="ID194" s="86"/>
      <c r="IE194" s="86"/>
      <c r="IF194" s="86"/>
      <c r="IG194" s="86"/>
      <c r="IH194" s="86"/>
      <c r="II194" s="86"/>
      <c r="IJ194" s="86"/>
      <c r="IK194" s="86"/>
      <c r="IL194" s="86"/>
      <c r="IM194" s="86"/>
      <c r="IN194" s="86"/>
      <c r="IO194" s="86"/>
      <c r="IP194" s="86"/>
      <c r="IQ194" s="86"/>
      <c r="IR194" s="86"/>
      <c r="IS194" s="86"/>
      <c r="IT194" s="86"/>
      <c r="IU194" s="86"/>
      <c r="IV194" s="106"/>
      <c r="IY194" s="105"/>
      <c r="IZ194" s="86"/>
      <c r="JA194" s="86"/>
      <c r="JB194" s="86"/>
      <c r="JC194" s="86"/>
      <c r="JD194" s="86"/>
      <c r="JE194" s="86"/>
      <c r="JF194" s="86"/>
      <c r="JG194" s="86"/>
      <c r="JH194" s="86"/>
      <c r="JI194" s="86"/>
      <c r="JJ194" s="86"/>
      <c r="JK194" s="86"/>
      <c r="JL194" s="86"/>
      <c r="JM194" s="86"/>
      <c r="JN194" s="86"/>
      <c r="JO194" s="86"/>
      <c r="JP194" s="86"/>
      <c r="JQ194" s="86"/>
      <c r="JR194" s="86"/>
      <c r="JS194" s="86"/>
      <c r="JT194" s="86"/>
      <c r="JU194" s="86"/>
      <c r="JV194" s="86"/>
      <c r="JW194" s="86"/>
      <c r="JX194" s="86"/>
      <c r="JY194" s="86"/>
      <c r="JZ194" s="86"/>
      <c r="KA194" s="86"/>
      <c r="KB194" s="86"/>
      <c r="KC194" s="86"/>
      <c r="KD194" s="86"/>
      <c r="KE194" s="86"/>
      <c r="KF194" s="106"/>
    </row>
    <row r="195" spans="11:292" ht="15.75" hidden="1" customHeight="1" x14ac:dyDescent="0.45">
      <c r="AA195" s="74"/>
      <c r="AB195" s="1153"/>
      <c r="AC195" s="1154"/>
      <c r="AD195" s="1154"/>
      <c r="AE195" s="1158"/>
      <c r="AF195" s="1158"/>
      <c r="AG195" s="1161"/>
      <c r="AH195" s="1165"/>
      <c r="AI195" s="1158"/>
      <c r="AJ195" s="1158"/>
      <c r="AK195" s="1158"/>
      <c r="AL195" s="1158"/>
      <c r="AM195" s="1158"/>
      <c r="AN195" s="1158"/>
      <c r="AO195" s="1166"/>
      <c r="DA195" s="95"/>
      <c r="DB195" s="96"/>
      <c r="DC195" s="96"/>
      <c r="DD195" s="96"/>
      <c r="DE195" s="96"/>
      <c r="DF195" s="96"/>
      <c r="DG195" s="96"/>
      <c r="DQ195" s="96"/>
      <c r="DR195" s="96"/>
      <c r="DS195" s="96"/>
      <c r="DT195" s="96"/>
      <c r="DU195" s="96"/>
      <c r="DV195" s="96"/>
      <c r="DW195" s="141"/>
      <c r="DX195" s="96"/>
      <c r="DY195" s="96"/>
      <c r="EI195" s="96"/>
      <c r="EJ195" s="96"/>
      <c r="EK195" s="96"/>
      <c r="EL195" s="96"/>
      <c r="EM195" s="96"/>
      <c r="EX195" s="96"/>
      <c r="EY195" s="96"/>
      <c r="EZ195" s="96"/>
      <c r="FA195" s="96"/>
      <c r="FB195" s="96"/>
      <c r="FC195" s="96"/>
      <c r="FD195" s="96"/>
      <c r="FE195" s="96"/>
      <c r="FF195" s="96"/>
      <c r="FG195" s="96"/>
      <c r="FH195" s="96"/>
      <c r="GA195" s="96"/>
      <c r="GB195" s="96"/>
      <c r="GC195" s="96"/>
      <c r="GD195" s="96"/>
      <c r="GE195" s="96"/>
      <c r="GF195" s="96"/>
      <c r="GG195" s="96"/>
      <c r="GH195" s="96"/>
      <c r="GI195" s="96"/>
      <c r="GJ195" s="96"/>
      <c r="GK195" s="96"/>
      <c r="GL195" s="96"/>
      <c r="GM195" s="96"/>
      <c r="GN195" s="96"/>
      <c r="GO195" s="96"/>
      <c r="GP195" s="96"/>
      <c r="GQ195" s="96"/>
      <c r="IA195" s="105"/>
      <c r="IB195" s="86"/>
      <c r="IC195" s="86"/>
      <c r="ID195" s="86"/>
      <c r="IE195" s="86"/>
      <c r="IF195" s="86"/>
      <c r="IG195" s="86"/>
      <c r="IH195" s="86"/>
      <c r="II195" s="86"/>
      <c r="IJ195" s="86"/>
      <c r="IK195" s="86"/>
      <c r="IL195" s="86"/>
      <c r="IM195" s="86"/>
      <c r="IN195" s="86"/>
      <c r="IO195" s="86"/>
      <c r="IP195" s="86"/>
      <c r="IQ195" s="86"/>
      <c r="IR195" s="86"/>
      <c r="IS195" s="86"/>
      <c r="IT195" s="86"/>
      <c r="IU195" s="86"/>
      <c r="IV195" s="106"/>
      <c r="IY195" s="105"/>
      <c r="IZ195" s="86"/>
      <c r="JA195" s="86"/>
      <c r="JB195" s="86"/>
      <c r="JC195" s="86"/>
      <c r="JD195" s="86"/>
      <c r="JE195" s="86"/>
      <c r="JF195" s="86"/>
      <c r="JG195" s="86"/>
      <c r="JH195" s="86"/>
      <c r="JI195" s="86"/>
      <c r="JJ195" s="86"/>
      <c r="JK195" s="86"/>
      <c r="JL195" s="86"/>
      <c r="JM195" s="86"/>
      <c r="JN195" s="86"/>
      <c r="JO195" s="86"/>
      <c r="JP195" s="86"/>
      <c r="JQ195" s="86"/>
      <c r="JR195" s="86"/>
      <c r="JS195" s="86"/>
      <c r="JT195" s="86"/>
      <c r="JU195" s="86"/>
      <c r="JV195" s="86"/>
      <c r="JW195" s="86"/>
      <c r="JX195" s="86"/>
      <c r="JY195" s="86"/>
      <c r="JZ195" s="86"/>
      <c r="KA195" s="86"/>
      <c r="KB195" s="86"/>
      <c r="KC195" s="86"/>
      <c r="KD195" s="86"/>
      <c r="KE195" s="86"/>
      <c r="KF195" s="106"/>
    </row>
    <row r="196" spans="11:292" ht="15.75" hidden="1" customHeight="1" x14ac:dyDescent="0.45">
      <c r="AB196" s="1153"/>
      <c r="AC196" s="1154"/>
      <c r="AD196" s="1154"/>
      <c r="AE196" s="1158"/>
      <c r="AF196" s="1158"/>
      <c r="AG196" s="1161"/>
      <c r="AH196" s="1165"/>
      <c r="AI196" s="1158"/>
      <c r="AJ196" s="1158"/>
      <c r="AK196" s="1158"/>
      <c r="AL196" s="1158"/>
      <c r="AM196" s="1158"/>
      <c r="AN196" s="1158"/>
      <c r="AO196" s="1166"/>
      <c r="DA196" s="95"/>
      <c r="DB196" s="96"/>
      <c r="DC196" s="96"/>
      <c r="DD196" s="96"/>
      <c r="DE196" s="96"/>
      <c r="DF196" s="96"/>
      <c r="DG196" s="96"/>
      <c r="DQ196" s="96"/>
      <c r="DR196" s="96"/>
      <c r="DS196" s="96"/>
      <c r="DT196" s="96"/>
      <c r="DU196" s="96"/>
      <c r="DV196" s="96"/>
      <c r="DW196" s="141"/>
      <c r="DX196" s="96"/>
      <c r="DY196" s="96"/>
      <c r="EI196" s="96"/>
      <c r="EJ196" s="96"/>
      <c r="EK196" s="96"/>
      <c r="EL196" s="96"/>
      <c r="EM196" s="96"/>
      <c r="EX196" s="96"/>
      <c r="EY196" s="96"/>
      <c r="EZ196" s="96"/>
      <c r="FA196" s="96"/>
      <c r="FB196" s="96"/>
      <c r="FC196" s="96"/>
      <c r="FD196" s="96"/>
      <c r="FE196" s="96"/>
      <c r="FF196" s="96"/>
      <c r="FG196" s="96"/>
      <c r="FH196" s="96"/>
      <c r="GA196" s="96"/>
      <c r="GB196" s="96"/>
      <c r="GC196" s="96"/>
      <c r="GD196" s="96"/>
      <c r="GE196" s="96"/>
      <c r="GF196" s="96"/>
      <c r="GG196" s="96"/>
      <c r="GH196" s="96"/>
      <c r="GI196" s="96"/>
      <c r="GJ196" s="96"/>
      <c r="GK196" s="96"/>
      <c r="GL196" s="96"/>
      <c r="GM196" s="96"/>
      <c r="GN196" s="96"/>
      <c r="GO196" s="96"/>
      <c r="GP196" s="96"/>
      <c r="GQ196" s="96"/>
      <c r="IA196" s="105"/>
      <c r="IB196" s="86"/>
      <c r="IC196" s="86"/>
      <c r="ID196" s="86"/>
      <c r="IE196" s="86"/>
      <c r="IF196" s="86"/>
      <c r="IG196" s="86"/>
      <c r="IH196" s="86"/>
      <c r="II196" s="86"/>
      <c r="IJ196" s="86"/>
      <c r="IK196" s="86"/>
      <c r="IL196" s="86"/>
      <c r="IM196" s="86"/>
      <c r="IN196" s="86"/>
      <c r="IO196" s="86"/>
      <c r="IP196" s="86"/>
      <c r="IQ196" s="86"/>
      <c r="IR196" s="86"/>
      <c r="IS196" s="86"/>
      <c r="IT196" s="86"/>
      <c r="IU196" s="86"/>
      <c r="IV196" s="106"/>
      <c r="IY196" s="105"/>
      <c r="IZ196" s="86"/>
      <c r="JA196" s="86"/>
      <c r="JB196" s="86"/>
      <c r="JC196" s="86"/>
      <c r="JD196" s="86"/>
      <c r="JE196" s="86"/>
      <c r="JF196" s="86"/>
      <c r="JG196" s="86"/>
      <c r="JH196" s="86"/>
      <c r="JI196" s="86"/>
      <c r="JJ196" s="86"/>
      <c r="JK196" s="86"/>
      <c r="JL196" s="86"/>
      <c r="JM196" s="86"/>
      <c r="JN196" s="86"/>
      <c r="JO196" s="86"/>
      <c r="JP196" s="86"/>
      <c r="JQ196" s="86"/>
      <c r="JR196" s="86"/>
      <c r="JS196" s="86"/>
      <c r="JT196" s="86"/>
      <c r="JU196" s="86"/>
      <c r="JV196" s="86"/>
      <c r="JW196" s="86"/>
      <c r="JX196" s="86"/>
      <c r="JY196" s="86"/>
      <c r="JZ196" s="86"/>
      <c r="KA196" s="86"/>
      <c r="KB196" s="86"/>
      <c r="KC196" s="86"/>
      <c r="KD196" s="86"/>
      <c r="KE196" s="86"/>
      <c r="KF196" s="106"/>
    </row>
    <row r="197" spans="11:292" ht="15.75" hidden="1" customHeight="1" x14ac:dyDescent="0.45">
      <c r="AB197" s="1153"/>
      <c r="AC197" s="1154"/>
      <c r="AD197" s="1154"/>
      <c r="AE197" s="1158"/>
      <c r="AF197" s="1158"/>
      <c r="AG197" s="1161"/>
      <c r="AH197" s="1165"/>
      <c r="AI197" s="1158"/>
      <c r="AJ197" s="1158"/>
      <c r="AK197" s="1158"/>
      <c r="AL197" s="1158"/>
      <c r="AM197" s="1158"/>
      <c r="AN197" s="1158"/>
      <c r="AO197" s="1166"/>
      <c r="DA197" s="95"/>
      <c r="DB197" s="96"/>
      <c r="DC197" s="96"/>
      <c r="DD197" s="96"/>
      <c r="DE197" s="96"/>
      <c r="DF197" s="96"/>
      <c r="DG197" s="96"/>
      <c r="DQ197" s="96"/>
      <c r="DR197" s="96"/>
      <c r="DS197" s="96"/>
      <c r="DT197" s="96"/>
      <c r="DU197" s="96"/>
      <c r="DV197" s="96"/>
      <c r="DW197" s="141"/>
      <c r="DX197" s="96"/>
      <c r="DY197" s="96"/>
      <c r="EI197" s="96"/>
      <c r="EJ197" s="96"/>
      <c r="EK197" s="96"/>
      <c r="EL197" s="96"/>
      <c r="EM197" s="96"/>
      <c r="EX197" s="96"/>
      <c r="EY197" s="96"/>
      <c r="EZ197" s="96"/>
      <c r="FA197" s="96"/>
      <c r="FB197" s="96"/>
      <c r="FC197" s="96"/>
      <c r="FD197" s="96"/>
      <c r="FE197" s="96"/>
      <c r="FF197" s="96"/>
      <c r="FG197" s="96"/>
      <c r="FH197" s="96"/>
      <c r="GA197" s="96"/>
      <c r="GB197" s="96"/>
      <c r="GC197" s="96"/>
      <c r="GD197" s="96"/>
      <c r="GE197" s="96"/>
      <c r="GF197" s="96"/>
      <c r="GG197" s="96"/>
      <c r="GH197" s="96"/>
      <c r="GI197" s="96"/>
      <c r="GJ197" s="96"/>
      <c r="GK197" s="96"/>
      <c r="GL197" s="96"/>
      <c r="GM197" s="96"/>
      <c r="GN197" s="96"/>
      <c r="GO197" s="96"/>
      <c r="GP197" s="96"/>
      <c r="GQ197" s="96"/>
      <c r="IA197" s="105"/>
      <c r="IB197" s="86"/>
      <c r="IC197" s="86"/>
      <c r="ID197" s="86"/>
      <c r="IE197" s="86"/>
      <c r="IF197" s="86"/>
      <c r="IG197" s="86"/>
      <c r="IH197" s="86"/>
      <c r="II197" s="86"/>
      <c r="IJ197" s="86"/>
      <c r="IK197" s="86"/>
      <c r="IL197" s="86"/>
      <c r="IM197" s="86"/>
      <c r="IN197" s="86"/>
      <c r="IO197" s="86"/>
      <c r="IP197" s="86"/>
      <c r="IQ197" s="86"/>
      <c r="IR197" s="86"/>
      <c r="IS197" s="86"/>
      <c r="IT197" s="86"/>
      <c r="IU197" s="86"/>
      <c r="IV197" s="106"/>
      <c r="IY197" s="105"/>
      <c r="IZ197" s="86"/>
      <c r="JA197" s="86"/>
      <c r="JB197" s="86"/>
      <c r="JC197" s="86"/>
      <c r="JD197" s="86"/>
      <c r="JE197" s="86"/>
      <c r="JF197" s="86"/>
      <c r="JG197" s="86"/>
      <c r="JH197" s="86"/>
      <c r="JI197" s="86"/>
      <c r="JJ197" s="86"/>
      <c r="JK197" s="86"/>
      <c r="JL197" s="86"/>
      <c r="JM197" s="86"/>
      <c r="JN197" s="86"/>
      <c r="JO197" s="86"/>
      <c r="JP197" s="86"/>
      <c r="JQ197" s="86"/>
      <c r="JR197" s="86"/>
      <c r="JS197" s="86"/>
      <c r="JT197" s="86"/>
      <c r="JU197" s="86"/>
      <c r="JV197" s="86"/>
      <c r="JW197" s="86"/>
      <c r="JX197" s="86"/>
      <c r="JY197" s="86"/>
      <c r="JZ197" s="86"/>
      <c r="KA197" s="86"/>
      <c r="KB197" s="86"/>
      <c r="KC197" s="86"/>
      <c r="KD197" s="86"/>
      <c r="KE197" s="86"/>
      <c r="KF197" s="106"/>
    </row>
    <row r="198" spans="11:292" ht="15.75" hidden="1" customHeight="1" x14ac:dyDescent="0.45">
      <c r="AB198" s="1153"/>
      <c r="AC198" s="1154"/>
      <c r="AD198" s="1154"/>
      <c r="AE198" s="1158"/>
      <c r="AF198" s="1158"/>
      <c r="AG198" s="1161"/>
      <c r="AH198" s="1165"/>
      <c r="AI198" s="1158"/>
      <c r="AJ198" s="1158"/>
      <c r="AK198" s="1158"/>
      <c r="AL198" s="1158"/>
      <c r="AM198" s="1158"/>
      <c r="AN198" s="1158"/>
      <c r="AO198" s="1166"/>
      <c r="DA198" s="95"/>
      <c r="DB198" s="96"/>
      <c r="DC198" s="96"/>
      <c r="DD198" s="96"/>
      <c r="DE198" s="96"/>
      <c r="DF198" s="96"/>
      <c r="DG198" s="96"/>
      <c r="DQ198" s="96"/>
      <c r="DR198" s="96"/>
      <c r="DS198" s="96"/>
      <c r="DT198" s="96"/>
      <c r="DU198" s="96"/>
      <c r="DV198" s="96"/>
      <c r="DW198" s="141"/>
      <c r="DX198" s="96"/>
      <c r="DY198" s="96"/>
      <c r="EI198" s="96"/>
      <c r="EJ198" s="96"/>
      <c r="EK198" s="96"/>
      <c r="EL198" s="96"/>
      <c r="EM198" s="96"/>
      <c r="EX198" s="96"/>
      <c r="EY198" s="96"/>
      <c r="EZ198" s="96"/>
      <c r="FA198" s="96"/>
      <c r="FB198" s="96"/>
      <c r="FC198" s="96"/>
      <c r="FD198" s="96"/>
      <c r="FE198" s="96"/>
      <c r="FF198" s="96"/>
      <c r="FG198" s="96"/>
      <c r="FH198" s="96"/>
      <c r="GA198" s="96"/>
      <c r="GB198" s="96"/>
      <c r="GC198" s="96"/>
      <c r="GD198" s="96"/>
      <c r="GE198" s="96"/>
      <c r="GF198" s="96"/>
      <c r="GG198" s="96"/>
      <c r="GH198" s="96"/>
      <c r="GI198" s="96"/>
      <c r="GJ198" s="96"/>
      <c r="GK198" s="96"/>
      <c r="GL198" s="96"/>
      <c r="GM198" s="96"/>
      <c r="GN198" s="96"/>
      <c r="GO198" s="96"/>
      <c r="GP198" s="96"/>
      <c r="GQ198" s="96"/>
      <c r="IA198" s="105"/>
      <c r="IB198" s="86"/>
      <c r="IC198" s="86"/>
      <c r="ID198" s="86"/>
      <c r="IE198" s="86"/>
      <c r="IF198" s="86"/>
      <c r="IG198" s="86"/>
      <c r="IH198" s="86"/>
      <c r="II198" s="86"/>
      <c r="IJ198" s="86"/>
      <c r="IK198" s="86"/>
      <c r="IL198" s="86"/>
      <c r="IM198" s="86"/>
      <c r="IN198" s="86"/>
      <c r="IO198" s="86"/>
      <c r="IP198" s="86"/>
      <c r="IQ198" s="86"/>
      <c r="IR198" s="86"/>
      <c r="IS198" s="86"/>
      <c r="IT198" s="86"/>
      <c r="IU198" s="86"/>
      <c r="IV198" s="106"/>
      <c r="IY198" s="105"/>
      <c r="IZ198" s="86"/>
      <c r="JA198" s="86"/>
      <c r="JB198" s="86"/>
      <c r="JC198" s="86"/>
      <c r="JD198" s="86"/>
      <c r="JE198" s="86"/>
      <c r="JF198" s="86"/>
      <c r="JG198" s="86"/>
      <c r="JH198" s="86"/>
      <c r="JI198" s="86"/>
      <c r="JJ198" s="86"/>
      <c r="JK198" s="86"/>
      <c r="JL198" s="86"/>
      <c r="JM198" s="86"/>
      <c r="JN198" s="86"/>
      <c r="JO198" s="86"/>
      <c r="JP198" s="86"/>
      <c r="JQ198" s="86"/>
      <c r="JR198" s="86"/>
      <c r="JS198" s="86"/>
      <c r="JT198" s="86"/>
      <c r="JU198" s="86"/>
      <c r="JV198" s="86"/>
      <c r="JW198" s="86"/>
      <c r="JX198" s="86"/>
      <c r="JY198" s="86"/>
      <c r="JZ198" s="86"/>
      <c r="KA198" s="86"/>
      <c r="KB198" s="86"/>
      <c r="KC198" s="86"/>
      <c r="KD198" s="86"/>
      <c r="KE198" s="86"/>
      <c r="KF198" s="106"/>
    </row>
    <row r="199" spans="11:292" ht="15.75" hidden="1" customHeight="1" x14ac:dyDescent="0.45">
      <c r="AB199" s="1155"/>
      <c r="AC199" s="1156"/>
      <c r="AD199" s="1156"/>
      <c r="AE199" s="1159"/>
      <c r="AF199" s="1159"/>
      <c r="AG199" s="1162"/>
      <c r="AH199" s="1167"/>
      <c r="AI199" s="1159"/>
      <c r="AJ199" s="1159"/>
      <c r="AK199" s="1159"/>
      <c r="AL199" s="1159"/>
      <c r="AM199" s="1159"/>
      <c r="AN199" s="1159"/>
      <c r="AO199" s="1168"/>
      <c r="DA199" s="95"/>
      <c r="DB199" s="96"/>
      <c r="DC199" s="96"/>
      <c r="DD199" s="96"/>
      <c r="DE199" s="96"/>
      <c r="DF199" s="96"/>
      <c r="DG199" s="96"/>
      <c r="DQ199" s="96"/>
      <c r="DR199" s="96"/>
      <c r="DS199" s="96"/>
      <c r="DT199" s="96"/>
      <c r="DU199" s="96"/>
      <c r="DV199" s="96"/>
      <c r="DW199" s="141"/>
      <c r="DX199" s="96"/>
      <c r="DY199" s="96"/>
      <c r="EI199" s="96"/>
      <c r="EJ199" s="96"/>
      <c r="EK199" s="96"/>
      <c r="EL199" s="96"/>
      <c r="EM199" s="96"/>
      <c r="EX199" s="96"/>
      <c r="EY199" s="96"/>
      <c r="EZ199" s="96"/>
      <c r="FA199" s="96"/>
      <c r="FB199" s="96"/>
      <c r="FC199" s="96"/>
      <c r="FD199" s="96"/>
      <c r="FE199" s="96"/>
      <c r="FF199" s="96"/>
      <c r="FG199" s="96"/>
      <c r="FH199" s="96"/>
      <c r="GA199" s="96"/>
      <c r="GB199" s="96"/>
      <c r="GC199" s="96"/>
      <c r="GD199" s="96"/>
      <c r="GE199" s="96"/>
      <c r="GF199" s="96"/>
      <c r="GG199" s="96"/>
      <c r="GH199" s="96"/>
      <c r="GI199" s="96"/>
      <c r="GJ199" s="96"/>
      <c r="GK199" s="96"/>
      <c r="GL199" s="96"/>
      <c r="GM199" s="96"/>
      <c r="GN199" s="96"/>
      <c r="GO199" s="96"/>
      <c r="GP199" s="96"/>
      <c r="GQ199" s="96"/>
      <c r="IA199" s="105"/>
      <c r="IB199" s="86"/>
      <c r="IC199" s="86"/>
      <c r="ID199" s="86"/>
      <c r="IE199" s="86"/>
      <c r="IF199" s="86"/>
      <c r="IG199" s="86"/>
      <c r="IH199" s="86"/>
      <c r="II199" s="86"/>
      <c r="IJ199" s="86"/>
      <c r="IK199" s="86"/>
      <c r="IL199" s="86"/>
      <c r="IM199" s="86"/>
      <c r="IN199" s="86"/>
      <c r="IO199" s="86"/>
      <c r="IP199" s="86"/>
      <c r="IQ199" s="86"/>
      <c r="IR199" s="86"/>
      <c r="IS199" s="86"/>
      <c r="IT199" s="86"/>
      <c r="IU199" s="86"/>
      <c r="IV199" s="106"/>
      <c r="IY199" s="105"/>
      <c r="IZ199" s="86"/>
      <c r="JA199" s="86"/>
      <c r="JB199" s="86"/>
      <c r="JC199" s="86"/>
      <c r="JD199" s="86"/>
      <c r="JE199" s="86"/>
      <c r="JF199" s="86"/>
      <c r="JG199" s="86"/>
      <c r="JH199" s="86"/>
      <c r="JI199" s="86"/>
      <c r="JJ199" s="86"/>
      <c r="JK199" s="86"/>
      <c r="JL199" s="86"/>
      <c r="JM199" s="86"/>
      <c r="JN199" s="86"/>
      <c r="JO199" s="86"/>
      <c r="JP199" s="86"/>
      <c r="JQ199" s="86"/>
      <c r="JR199" s="86"/>
      <c r="JS199" s="86"/>
      <c r="JT199" s="86"/>
      <c r="JU199" s="86"/>
      <c r="JV199" s="86"/>
      <c r="JW199" s="86"/>
      <c r="JX199" s="86"/>
      <c r="JY199" s="86"/>
      <c r="JZ199" s="86"/>
      <c r="KA199" s="86"/>
      <c r="KB199" s="86"/>
      <c r="KC199" s="86"/>
      <c r="KD199" s="86"/>
      <c r="KE199" s="86"/>
      <c r="KF199" s="106"/>
    </row>
    <row r="200" spans="11:292" ht="15.75" hidden="1" customHeight="1" x14ac:dyDescent="0.45">
      <c r="AB200" s="1169"/>
      <c r="AC200" s="1170"/>
      <c r="AD200" s="1170"/>
      <c r="AE200" s="1147"/>
      <c r="AF200" s="1148"/>
      <c r="AG200" s="114"/>
      <c r="AH200" s="1149"/>
      <c r="AI200" s="1150"/>
      <c r="AJ200" s="1150"/>
      <c r="AK200" s="1150"/>
      <c r="AL200" s="1150"/>
      <c r="AM200" s="1150"/>
      <c r="AN200" s="1150"/>
      <c r="AO200" s="1151"/>
      <c r="DA200" s="95"/>
      <c r="DB200" s="96"/>
      <c r="DC200" s="96"/>
      <c r="DD200" s="96"/>
      <c r="DE200" s="96"/>
      <c r="DF200" s="96"/>
      <c r="DG200" s="96"/>
      <c r="DQ200" s="96"/>
      <c r="DR200" s="96"/>
      <c r="DS200" s="96"/>
      <c r="DT200" s="96"/>
      <c r="DU200" s="96"/>
      <c r="DV200" s="96"/>
      <c r="DW200" s="141"/>
      <c r="DX200" s="96"/>
      <c r="DY200" s="96"/>
      <c r="EI200" s="96"/>
      <c r="EJ200" s="96"/>
      <c r="EK200" s="96"/>
      <c r="EL200" s="96"/>
      <c r="EM200" s="96"/>
      <c r="EX200" s="18"/>
      <c r="EY200" s="96"/>
      <c r="EZ200" s="96"/>
      <c r="FA200" s="96"/>
      <c r="FB200" s="96"/>
      <c r="FC200" s="96"/>
      <c r="FD200" s="96"/>
      <c r="FE200" s="96"/>
      <c r="FF200" s="96"/>
      <c r="FG200" s="96"/>
      <c r="FH200" s="96"/>
      <c r="GA200" s="96"/>
      <c r="GB200" s="96"/>
      <c r="GC200" s="96"/>
      <c r="GD200" s="96"/>
      <c r="GE200" s="96"/>
      <c r="GF200" s="96"/>
      <c r="GG200" s="96"/>
      <c r="GH200" s="96"/>
      <c r="GI200" s="96"/>
      <c r="GJ200" s="96"/>
      <c r="GK200" s="96"/>
      <c r="GL200" s="96"/>
      <c r="GM200" s="96"/>
      <c r="GN200" s="96"/>
      <c r="GO200" s="96"/>
      <c r="GP200" s="96"/>
      <c r="GQ200" s="96"/>
      <c r="IA200" s="105"/>
      <c r="IB200" s="86"/>
      <c r="IC200" s="86"/>
      <c r="ID200" s="86"/>
      <c r="IE200" s="86"/>
      <c r="IF200" s="86"/>
      <c r="IG200" s="86"/>
      <c r="IH200" s="86"/>
      <c r="II200" s="86"/>
      <c r="IJ200" s="86"/>
      <c r="IK200" s="86"/>
      <c r="IL200" s="86"/>
      <c r="IM200" s="86"/>
      <c r="IN200" s="86"/>
      <c r="IO200" s="86"/>
      <c r="IP200" s="86"/>
      <c r="IQ200" s="86"/>
      <c r="IR200" s="86"/>
      <c r="IS200" s="86"/>
      <c r="IT200" s="86"/>
      <c r="IU200" s="86"/>
      <c r="IV200" s="106"/>
      <c r="IY200" s="105"/>
      <c r="IZ200" s="86"/>
      <c r="JA200" s="86"/>
      <c r="JB200" s="86"/>
      <c r="JC200" s="86"/>
      <c r="JD200" s="86"/>
      <c r="JE200" s="86"/>
      <c r="JF200" s="86"/>
      <c r="JG200" s="86"/>
      <c r="JH200" s="86"/>
      <c r="JI200" s="86"/>
      <c r="JJ200" s="86"/>
      <c r="JK200" s="86"/>
      <c r="JL200" s="86"/>
      <c r="JM200" s="86"/>
      <c r="JN200" s="86"/>
      <c r="JO200" s="86"/>
      <c r="JP200" s="86"/>
      <c r="JQ200" s="86"/>
      <c r="JR200" s="86"/>
      <c r="JS200" s="86"/>
      <c r="JT200" s="86"/>
      <c r="JU200" s="86"/>
      <c r="JV200" s="86"/>
      <c r="JW200" s="86"/>
      <c r="JX200" s="86"/>
      <c r="JY200" s="86"/>
      <c r="JZ200" s="86"/>
      <c r="KA200" s="86"/>
      <c r="KB200" s="86"/>
      <c r="KC200" s="86"/>
      <c r="KD200" s="86"/>
      <c r="KE200" s="86"/>
      <c r="KF200" s="106"/>
    </row>
    <row r="201" spans="11:292" ht="15.75" hidden="1" customHeight="1" thickBot="1" x14ac:dyDescent="0.5">
      <c r="K201" s="18"/>
      <c r="AB201" s="1145"/>
      <c r="AC201" s="1146"/>
      <c r="AD201" s="1146"/>
      <c r="AE201" s="1147"/>
      <c r="AF201" s="1148"/>
      <c r="AG201" s="144"/>
      <c r="AH201" s="1149"/>
      <c r="AI201" s="1150"/>
      <c r="AJ201" s="1150"/>
      <c r="AK201" s="1150"/>
      <c r="AL201" s="1150"/>
      <c r="AM201" s="1150"/>
      <c r="AN201" s="1150"/>
      <c r="AO201" s="1151"/>
      <c r="DA201" s="95"/>
      <c r="DB201" s="96"/>
      <c r="DC201" s="96"/>
      <c r="DD201" s="96"/>
      <c r="DE201" s="96"/>
      <c r="DF201" s="96"/>
      <c r="DG201" s="96"/>
      <c r="DQ201" s="96"/>
      <c r="DR201" s="96"/>
      <c r="DS201" s="96"/>
      <c r="DT201" s="96"/>
      <c r="DU201" s="96"/>
      <c r="DV201" s="96"/>
      <c r="EI201" s="96"/>
      <c r="EJ201" s="96"/>
      <c r="EK201" s="96"/>
      <c r="EL201" s="96"/>
      <c r="EM201" s="96"/>
      <c r="EX201" s="101"/>
      <c r="EY201" s="101"/>
      <c r="EZ201" s="96"/>
      <c r="FA201" s="96"/>
      <c r="FB201" s="96"/>
      <c r="FC201" s="96"/>
      <c r="FD201" s="96"/>
      <c r="FE201" s="96"/>
      <c r="FF201" s="96"/>
      <c r="FG201" s="96"/>
      <c r="FH201" s="96"/>
      <c r="GA201" s="96"/>
      <c r="GB201" s="96"/>
      <c r="GC201" s="96"/>
      <c r="GD201" s="96"/>
      <c r="GE201" s="96"/>
      <c r="GF201" s="96"/>
      <c r="GG201" s="96"/>
      <c r="GH201" s="96"/>
      <c r="GI201" s="96"/>
      <c r="GJ201" s="96"/>
      <c r="GK201" s="96"/>
      <c r="GL201" s="96"/>
      <c r="GM201" s="96"/>
      <c r="GN201" s="96"/>
      <c r="GO201" s="96"/>
      <c r="GP201" s="96"/>
      <c r="GQ201" s="96"/>
      <c r="IA201" s="105"/>
      <c r="IB201" s="86"/>
      <c r="IC201" s="86"/>
      <c r="ID201" s="86"/>
      <c r="IE201" s="86"/>
      <c r="IF201" s="86"/>
      <c r="IG201" s="86"/>
      <c r="IH201" s="86"/>
      <c r="II201" s="86"/>
      <c r="IJ201" s="86"/>
      <c r="IK201" s="86"/>
      <c r="IL201" s="86"/>
      <c r="IM201" s="86"/>
      <c r="IN201" s="86"/>
      <c r="IO201" s="86"/>
      <c r="IP201" s="86"/>
      <c r="IQ201" s="86"/>
      <c r="IR201" s="86"/>
      <c r="IS201" s="86"/>
      <c r="IT201" s="86"/>
      <c r="IU201" s="86"/>
      <c r="IV201" s="106"/>
      <c r="IY201" s="105"/>
      <c r="IZ201" s="86"/>
      <c r="JA201" s="86"/>
      <c r="JB201" s="86"/>
      <c r="JC201" s="86"/>
      <c r="JD201" s="86"/>
      <c r="JE201" s="86"/>
      <c r="JF201" s="86"/>
      <c r="JG201" s="86"/>
      <c r="JH201" s="86"/>
      <c r="JI201" s="86"/>
      <c r="JJ201" s="86"/>
      <c r="JK201" s="86"/>
      <c r="JL201" s="86"/>
      <c r="JM201" s="86"/>
      <c r="JN201" s="86"/>
      <c r="JO201" s="86"/>
      <c r="JP201" s="86"/>
      <c r="JQ201" s="86"/>
      <c r="JR201" s="86"/>
      <c r="JS201" s="86"/>
      <c r="JT201" s="86"/>
      <c r="JU201" s="86"/>
      <c r="JV201" s="86"/>
      <c r="JW201" s="86"/>
      <c r="JX201" s="86"/>
      <c r="JY201" s="86"/>
      <c r="JZ201" s="86"/>
      <c r="KA201" s="86"/>
      <c r="KB201" s="86"/>
      <c r="KC201" s="86"/>
      <c r="KD201" s="86"/>
      <c r="KE201" s="86"/>
      <c r="KF201" s="106"/>
    </row>
    <row r="202" spans="11:292" ht="15.75" hidden="1" customHeight="1" x14ac:dyDescent="0.45">
      <c r="K202" s="49"/>
      <c r="L202" s="50"/>
      <c r="M202" s="50"/>
      <c r="N202" s="59"/>
      <c r="O202" s="50"/>
      <c r="P202" s="713"/>
      <c r="Q202" s="714"/>
      <c r="R202" s="714"/>
      <c r="S202" s="714"/>
      <c r="T202" s="714"/>
      <c r="U202" s="714"/>
      <c r="V202" s="714"/>
      <c r="W202" s="714"/>
      <c r="X202" s="1129"/>
      <c r="AB202" s="1145"/>
      <c r="AC202" s="1146"/>
      <c r="AD202" s="1146"/>
      <c r="AE202" s="1147"/>
      <c r="AF202" s="1148"/>
      <c r="AG202" s="144"/>
      <c r="AH202" s="1149"/>
      <c r="AI202" s="1150"/>
      <c r="AJ202" s="1150"/>
      <c r="AK202" s="1150"/>
      <c r="AL202" s="1150"/>
      <c r="AM202" s="1150"/>
      <c r="AN202" s="1150"/>
      <c r="AO202" s="1151"/>
      <c r="DA202" s="9"/>
      <c r="DB202" s="96"/>
      <c r="DC202" s="96"/>
      <c r="DD202" s="96"/>
      <c r="DE202" s="96"/>
      <c r="DF202" s="96"/>
      <c r="DG202" s="96"/>
      <c r="DQ202" s="96"/>
      <c r="DR202" s="96"/>
      <c r="DS202" s="96"/>
      <c r="DT202" s="103"/>
      <c r="DU202" s="96"/>
      <c r="DV202" s="96"/>
      <c r="EI202" s="96"/>
      <c r="EJ202" s="96"/>
      <c r="EK202" s="96"/>
      <c r="EL202" s="96"/>
      <c r="EM202" s="96"/>
      <c r="EX202" s="96"/>
      <c r="EY202" s="96"/>
      <c r="EZ202" s="96"/>
      <c r="FA202" s="96"/>
      <c r="FB202" s="96"/>
      <c r="FC202" s="96"/>
      <c r="FD202" s="96"/>
      <c r="FE202" s="96"/>
      <c r="FF202" s="96"/>
      <c r="FG202" s="96"/>
      <c r="FH202" s="96"/>
      <c r="GA202" s="96"/>
      <c r="GB202" s="96"/>
      <c r="GC202" s="96"/>
      <c r="GD202" s="96"/>
      <c r="GE202" s="96"/>
      <c r="GF202" s="96"/>
      <c r="GG202" s="96"/>
      <c r="GH202" s="96"/>
      <c r="GI202" s="96"/>
      <c r="GJ202" s="96"/>
      <c r="GK202" s="96"/>
      <c r="GL202" s="96"/>
      <c r="GM202" s="96"/>
      <c r="GN202" s="96"/>
      <c r="GO202" s="96"/>
      <c r="GP202" s="96"/>
      <c r="GQ202" s="96"/>
      <c r="IA202" s="105"/>
      <c r="IB202" s="86"/>
      <c r="IC202" s="86"/>
      <c r="ID202" s="86"/>
      <c r="IE202" s="86"/>
      <c r="IF202" s="86"/>
      <c r="IG202" s="86"/>
      <c r="IH202" s="86"/>
      <c r="II202" s="86"/>
      <c r="IJ202" s="86"/>
      <c r="IK202" s="86"/>
      <c r="IL202" s="86"/>
      <c r="IM202" s="86"/>
      <c r="IN202" s="86"/>
      <c r="IO202" s="86"/>
      <c r="IP202" s="86"/>
      <c r="IQ202" s="86"/>
      <c r="IR202" s="86"/>
      <c r="IS202" s="86"/>
      <c r="IT202" s="86"/>
      <c r="IU202" s="86"/>
      <c r="IV202" s="106"/>
      <c r="IY202" s="105"/>
      <c r="IZ202" s="86"/>
      <c r="JA202" s="86"/>
      <c r="JB202" s="86"/>
      <c r="JC202" s="86"/>
      <c r="JD202" s="86"/>
      <c r="JE202" s="86"/>
      <c r="JF202" s="86"/>
      <c r="JG202" s="86"/>
      <c r="JH202" s="86"/>
      <c r="JI202" s="86"/>
      <c r="JJ202" s="86"/>
      <c r="JK202" s="86"/>
      <c r="JL202" s="86"/>
      <c r="JM202" s="86"/>
      <c r="JN202" s="86"/>
      <c r="JO202" s="86"/>
      <c r="JP202" s="86"/>
      <c r="JQ202" s="86"/>
      <c r="JR202" s="86"/>
      <c r="JS202" s="86"/>
      <c r="JT202" s="86"/>
      <c r="JU202" s="86"/>
      <c r="JV202" s="86"/>
      <c r="JW202" s="86"/>
      <c r="JX202" s="86"/>
      <c r="JY202" s="86"/>
      <c r="JZ202" s="86"/>
      <c r="KA202" s="86"/>
      <c r="KB202" s="86"/>
      <c r="KC202" s="86"/>
      <c r="KD202" s="86"/>
      <c r="KE202" s="86"/>
      <c r="KF202" s="106"/>
    </row>
    <row r="203" spans="11:292" ht="15.75" hidden="1" customHeight="1" thickBot="1" x14ac:dyDescent="0.5">
      <c r="K203" s="57"/>
      <c r="L203" s="58"/>
      <c r="M203" s="58"/>
      <c r="N203" s="60"/>
      <c r="O203" s="52"/>
      <c r="P203" s="728"/>
      <c r="Q203" s="729"/>
      <c r="R203" s="729"/>
      <c r="S203" s="729"/>
      <c r="T203" s="729"/>
      <c r="U203" s="729"/>
      <c r="V203" s="729"/>
      <c r="W203" s="729"/>
      <c r="X203" s="730"/>
      <c r="AB203" s="1138"/>
      <c r="AC203" s="1139"/>
      <c r="AD203" s="1139"/>
      <c r="AE203" s="1140"/>
      <c r="AF203" s="1141"/>
      <c r="AG203" s="115"/>
      <c r="AH203" s="1142"/>
      <c r="AI203" s="1143"/>
      <c r="AJ203" s="1143"/>
      <c r="AK203" s="1143"/>
      <c r="AL203" s="1143"/>
      <c r="AM203" s="1143"/>
      <c r="AN203" s="1143"/>
      <c r="AO203" s="1144"/>
      <c r="DA203" s="9"/>
      <c r="DB203" s="96"/>
      <c r="DC203" s="96"/>
      <c r="DD203" s="96"/>
      <c r="DE203" s="96"/>
      <c r="DF203" s="96"/>
      <c r="DG203" s="96"/>
      <c r="DQ203" s="96"/>
      <c r="DR203" s="96"/>
      <c r="DS203" s="96"/>
      <c r="DT203" s="103"/>
      <c r="DU203" s="96"/>
      <c r="DV203" s="96"/>
      <c r="DW203" s="23"/>
      <c r="DX203" s="23"/>
      <c r="EI203" s="96"/>
      <c r="EJ203" s="96"/>
      <c r="EK203" s="96"/>
      <c r="EL203" s="96"/>
      <c r="EM203" s="96"/>
      <c r="EX203" s="96"/>
      <c r="EY203" s="96"/>
      <c r="EZ203" s="96"/>
      <c r="FA203" s="96"/>
      <c r="FB203" s="96"/>
      <c r="FC203" s="96"/>
      <c r="FD203" s="96"/>
      <c r="FE203" s="96"/>
      <c r="FF203" s="96"/>
      <c r="FG203" s="96"/>
      <c r="FH203" s="96"/>
      <c r="GA203" s="96"/>
      <c r="GB203" s="96"/>
      <c r="GC203" s="96"/>
      <c r="GD203" s="96"/>
      <c r="GE203" s="96"/>
      <c r="GF203" s="96"/>
      <c r="GG203" s="96"/>
      <c r="GH203" s="96"/>
      <c r="GI203" s="96"/>
      <c r="GJ203" s="96"/>
      <c r="GK203" s="96"/>
      <c r="GL203" s="96"/>
      <c r="GM203" s="96"/>
      <c r="GN203" s="96"/>
      <c r="GO203" s="96"/>
      <c r="GP203" s="96"/>
      <c r="GQ203" s="96"/>
      <c r="HI203" s="88"/>
      <c r="HJ203" s="150"/>
      <c r="HK203" s="150"/>
      <c r="HL203" s="150"/>
      <c r="HM203" s="150"/>
      <c r="HN203" s="150"/>
      <c r="HO203" s="150"/>
      <c r="HP203" s="150"/>
      <c r="HQ203" s="150"/>
      <c r="HR203" s="150"/>
      <c r="HS203" s="150"/>
      <c r="HT203" s="150"/>
      <c r="HU203" s="89"/>
      <c r="IA203" s="105"/>
      <c r="IB203" s="86"/>
      <c r="IC203" s="86"/>
      <c r="ID203" s="86"/>
      <c r="IE203" s="86"/>
      <c r="IF203" s="86"/>
      <c r="IG203" s="86"/>
      <c r="IH203" s="86"/>
      <c r="II203" s="86"/>
      <c r="IJ203" s="86"/>
      <c r="IK203" s="86"/>
      <c r="IL203" s="86"/>
      <c r="IM203" s="86"/>
      <c r="IN203" s="86"/>
      <c r="IO203" s="86"/>
      <c r="IP203" s="86"/>
      <c r="IQ203" s="86"/>
      <c r="IR203" s="86"/>
      <c r="IS203" s="86"/>
      <c r="IT203" s="86"/>
      <c r="IU203" s="86"/>
      <c r="IV203" s="106"/>
      <c r="IY203" s="105"/>
      <c r="IZ203" s="86"/>
      <c r="JA203" s="86"/>
      <c r="JB203" s="86"/>
      <c r="JC203" s="86"/>
      <c r="JD203" s="86"/>
      <c r="JE203" s="86"/>
      <c r="JF203" s="86"/>
      <c r="JG203" s="86"/>
      <c r="JH203" s="86"/>
      <c r="JI203" s="86"/>
      <c r="JJ203" s="86"/>
      <c r="JK203" s="86"/>
      <c r="JL203" s="86"/>
      <c r="JM203" s="86"/>
      <c r="JN203" s="86"/>
      <c r="JO203" s="86"/>
      <c r="JP203" s="86"/>
      <c r="JQ203" s="86"/>
      <c r="JR203" s="86"/>
      <c r="JS203" s="86"/>
      <c r="JT203" s="86"/>
      <c r="JU203" s="86"/>
      <c r="JV203" s="86"/>
      <c r="JW203" s="86"/>
      <c r="JX203" s="86"/>
      <c r="JY203" s="86"/>
      <c r="JZ203" s="86"/>
      <c r="KA203" s="86"/>
      <c r="KB203" s="86"/>
      <c r="KC203" s="86"/>
      <c r="KD203" s="86"/>
      <c r="KE203" s="86"/>
      <c r="KF203" s="106"/>
    </row>
    <row r="204" spans="11:292" ht="15.75" hidden="1" customHeight="1" thickBot="1" x14ac:dyDescent="0.5">
      <c r="K204" s="47"/>
      <c r="L204" s="17"/>
      <c r="M204" s="17"/>
      <c r="N204" s="48"/>
      <c r="O204" s="17"/>
      <c r="P204" s="557"/>
      <c r="Q204" s="558"/>
      <c r="R204" s="558"/>
      <c r="S204" s="558"/>
      <c r="T204" s="558"/>
      <c r="U204" s="558"/>
      <c r="V204" s="558"/>
      <c r="W204" s="558"/>
      <c r="X204" s="559"/>
      <c r="DA204" s="9"/>
      <c r="DB204" s="96"/>
      <c r="DC204" s="96"/>
      <c r="DD204" s="96"/>
      <c r="DE204" s="96"/>
      <c r="DF204" s="96"/>
      <c r="DG204" s="96"/>
      <c r="DQ204" s="96"/>
      <c r="DR204" s="96"/>
      <c r="DS204" s="96"/>
      <c r="DT204" s="103"/>
      <c r="DU204" s="96"/>
      <c r="DV204" s="96"/>
      <c r="DW204" s="23"/>
      <c r="DX204" s="23"/>
      <c r="EX204" s="96"/>
      <c r="EY204" s="96"/>
      <c r="EZ204" s="96"/>
      <c r="FA204" s="96"/>
      <c r="FB204" s="136"/>
      <c r="FC204" s="96"/>
      <c r="FD204" s="96"/>
      <c r="FE204" s="96"/>
      <c r="FF204" s="96"/>
      <c r="FG204" s="96"/>
      <c r="FH204" s="96"/>
      <c r="GA204" s="96"/>
      <c r="GB204" s="96"/>
      <c r="GC204" s="96"/>
      <c r="GD204" s="96"/>
      <c r="GE204" s="96"/>
      <c r="GF204" s="96"/>
      <c r="GG204" s="96"/>
      <c r="GH204" s="96"/>
      <c r="GI204" s="96"/>
      <c r="GJ204" s="96"/>
      <c r="GK204" s="96"/>
      <c r="GL204" s="96"/>
      <c r="GM204" s="96"/>
      <c r="GN204" s="96"/>
      <c r="GO204" s="96"/>
      <c r="GP204" s="96"/>
      <c r="GQ204" s="96"/>
      <c r="HI204" s="85"/>
      <c r="HJ204" s="86"/>
      <c r="HK204" s="86"/>
      <c r="HL204" s="86"/>
      <c r="HM204" s="86"/>
      <c r="HN204" s="86"/>
      <c r="HO204" s="86"/>
      <c r="HP204" s="86"/>
      <c r="HQ204" s="86"/>
      <c r="HR204" s="86"/>
      <c r="HS204" s="86"/>
      <c r="HT204" s="86"/>
      <c r="HU204" s="87"/>
      <c r="IA204" s="105"/>
      <c r="IB204" s="86"/>
      <c r="IC204" s="86"/>
      <c r="ID204" s="86"/>
      <c r="IE204" s="86"/>
      <c r="IF204" s="86"/>
      <c r="IG204" s="86"/>
      <c r="IH204" s="86"/>
      <c r="II204" s="86"/>
      <c r="IJ204" s="86"/>
      <c r="IK204" s="86"/>
      <c r="IL204" s="86"/>
      <c r="IM204" s="86"/>
      <c r="IN204" s="86"/>
      <c r="IO204" s="86"/>
      <c r="IP204" s="86"/>
      <c r="IQ204" s="86"/>
      <c r="IR204" s="86"/>
      <c r="IS204" s="86"/>
      <c r="IT204" s="86"/>
      <c r="IU204" s="86"/>
      <c r="IV204" s="106"/>
      <c r="IY204" s="105"/>
      <c r="IZ204" s="86"/>
      <c r="JA204" s="86"/>
      <c r="JB204" s="86"/>
      <c r="JC204" s="86"/>
      <c r="JD204" s="86"/>
      <c r="JE204" s="86"/>
      <c r="JF204" s="86"/>
      <c r="JG204" s="86"/>
      <c r="JH204" s="86"/>
      <c r="JI204" s="86"/>
      <c r="JJ204" s="86"/>
      <c r="JK204" s="86"/>
      <c r="JL204" s="86"/>
      <c r="JM204" s="86"/>
      <c r="JN204" s="86"/>
      <c r="JO204" s="86"/>
      <c r="JP204" s="86"/>
      <c r="JQ204" s="86"/>
      <c r="JR204" s="86"/>
      <c r="JS204" s="86"/>
      <c r="JT204" s="86"/>
      <c r="JU204" s="86"/>
      <c r="JV204" s="86"/>
      <c r="JW204" s="86"/>
      <c r="JX204" s="86"/>
      <c r="JY204" s="86"/>
      <c r="JZ204" s="86"/>
      <c r="KA204" s="86"/>
      <c r="KB204" s="86"/>
      <c r="KC204" s="86"/>
      <c r="KD204" s="86"/>
      <c r="KE204" s="86"/>
      <c r="KF204" s="106"/>
    </row>
    <row r="205" spans="11:292" ht="15.75" hidden="1" customHeight="1" x14ac:dyDescent="0.45">
      <c r="AA205" s="74"/>
      <c r="DA205" s="95"/>
      <c r="DB205" s="96"/>
      <c r="DC205" s="96"/>
      <c r="DD205" s="96"/>
      <c r="DE205" s="96"/>
      <c r="DF205" s="96"/>
      <c r="DG205" s="96"/>
      <c r="DQ205" s="96"/>
      <c r="DR205" s="96"/>
      <c r="DS205" s="96"/>
      <c r="DT205" s="96"/>
      <c r="DU205" s="96"/>
      <c r="DV205" s="96"/>
      <c r="DW205" s="137"/>
      <c r="EB205" s="16"/>
      <c r="EX205" s="96"/>
      <c r="EY205" s="96"/>
      <c r="EZ205" s="96"/>
      <c r="FA205" s="96"/>
      <c r="FB205" s="96"/>
      <c r="FC205" s="96"/>
      <c r="FD205" s="96"/>
      <c r="FE205" s="96"/>
      <c r="FF205" s="96"/>
      <c r="FG205" s="96"/>
      <c r="FH205" s="96"/>
      <c r="GA205" s="96"/>
      <c r="GB205" s="96"/>
      <c r="GC205" s="96"/>
      <c r="GD205" s="96"/>
      <c r="GE205" s="96"/>
      <c r="GF205" s="96"/>
      <c r="GG205" s="96"/>
      <c r="GH205" s="96"/>
      <c r="GI205" s="96"/>
      <c r="GJ205" s="96"/>
      <c r="GK205" s="96"/>
      <c r="GL205" s="96"/>
      <c r="GM205" s="96"/>
      <c r="GN205" s="96"/>
      <c r="GO205" s="96"/>
      <c r="GP205" s="96"/>
      <c r="GQ205" s="96"/>
      <c r="HI205" s="85"/>
      <c r="HJ205" s="86"/>
      <c r="HK205" s="86"/>
      <c r="HL205" s="86"/>
      <c r="HM205" s="86"/>
      <c r="HN205" s="86"/>
      <c r="HO205" s="86"/>
      <c r="HP205" s="86"/>
      <c r="HQ205" s="86"/>
      <c r="HR205" s="86"/>
      <c r="HS205" s="86"/>
      <c r="HT205" s="86"/>
      <c r="HU205" s="87"/>
      <c r="IA205" s="105"/>
      <c r="IB205" s="86"/>
      <c r="IC205" s="86"/>
      <c r="ID205" s="86"/>
      <c r="IE205" s="86"/>
      <c r="IF205" s="86"/>
      <c r="IG205" s="86"/>
      <c r="IH205" s="86"/>
      <c r="II205" s="86"/>
      <c r="IJ205" s="86"/>
      <c r="IK205" s="86"/>
      <c r="IL205" s="86"/>
      <c r="IM205" s="86"/>
      <c r="IN205" s="86"/>
      <c r="IO205" s="86"/>
      <c r="IP205" s="86"/>
      <c r="IQ205" s="86"/>
      <c r="IR205" s="86"/>
      <c r="IS205" s="86"/>
      <c r="IT205" s="86"/>
      <c r="IU205" s="86"/>
      <c r="IV205" s="106"/>
      <c r="IY205" s="105"/>
      <c r="IZ205" s="86"/>
      <c r="JA205" s="86"/>
      <c r="JB205" s="86"/>
      <c r="JC205" s="86"/>
      <c r="JD205" s="86"/>
      <c r="JE205" s="86"/>
      <c r="JF205" s="86"/>
      <c r="JG205" s="86"/>
      <c r="JH205" s="86"/>
      <c r="JI205" s="86"/>
      <c r="JJ205" s="86"/>
      <c r="JK205" s="86"/>
      <c r="JL205" s="86"/>
      <c r="JM205" s="86"/>
      <c r="JN205" s="86"/>
      <c r="JO205" s="86"/>
      <c r="JP205" s="86"/>
      <c r="JQ205" s="86"/>
      <c r="JR205" s="86"/>
      <c r="JS205" s="86"/>
      <c r="JT205" s="86"/>
      <c r="JU205" s="86"/>
      <c r="JV205" s="86"/>
      <c r="JW205" s="86"/>
      <c r="JX205" s="86"/>
      <c r="JY205" s="86"/>
      <c r="JZ205" s="86"/>
      <c r="KA205" s="86"/>
      <c r="KB205" s="86"/>
      <c r="KC205" s="86"/>
      <c r="KD205" s="86"/>
      <c r="KE205" s="86"/>
      <c r="KF205" s="106"/>
    </row>
    <row r="206" spans="11:292" ht="15.75" hidden="1" customHeight="1" thickBot="1" x14ac:dyDescent="0.5">
      <c r="K206" s="497"/>
      <c r="L206" s="497"/>
      <c r="M206" s="497"/>
      <c r="N206" s="497"/>
      <c r="O206" s="497"/>
      <c r="P206" s="497"/>
      <c r="Q206" s="497"/>
      <c r="R206" s="497"/>
      <c r="S206" s="497"/>
      <c r="T206" s="497"/>
      <c r="U206" s="497"/>
      <c r="V206" s="497"/>
      <c r="W206" s="497"/>
      <c r="X206" s="497"/>
      <c r="Y206" s="497"/>
      <c r="Z206" s="497"/>
      <c r="DA206" s="95"/>
      <c r="DB206" s="96"/>
      <c r="DC206" s="96"/>
      <c r="DD206" s="96"/>
      <c r="DE206" s="96"/>
      <c r="DF206" s="96"/>
      <c r="DG206" s="96"/>
      <c r="DQ206" s="96"/>
      <c r="DR206" s="96"/>
      <c r="DS206" s="96"/>
      <c r="DT206" s="96"/>
      <c r="DU206" s="96"/>
      <c r="DV206" s="96"/>
      <c r="DW206" s="141"/>
      <c r="DX206" s="96"/>
      <c r="DY206" s="96"/>
      <c r="EX206" s="96"/>
      <c r="EY206" s="96"/>
      <c r="EZ206" s="96"/>
      <c r="FA206" s="96"/>
      <c r="FB206" s="96"/>
      <c r="FC206" s="96"/>
      <c r="FD206" s="96"/>
      <c r="FE206" s="96"/>
      <c r="FF206" s="96"/>
      <c r="FG206" s="96"/>
      <c r="FH206" s="96"/>
      <c r="GA206" s="96"/>
      <c r="GB206" s="96"/>
      <c r="GC206" s="96"/>
      <c r="GD206" s="96"/>
      <c r="GE206" s="96"/>
      <c r="GF206" s="96"/>
      <c r="GG206" s="96"/>
      <c r="GH206" s="96"/>
      <c r="GI206" s="96"/>
      <c r="GJ206" s="96"/>
      <c r="GK206" s="96"/>
      <c r="GL206" s="96"/>
      <c r="GM206" s="96"/>
      <c r="GN206" s="96"/>
      <c r="GO206" s="96"/>
      <c r="GP206" s="96"/>
      <c r="GQ206" s="96"/>
      <c r="HI206" s="85"/>
      <c r="HJ206" s="86"/>
      <c r="HK206" s="86"/>
      <c r="HL206" s="86"/>
      <c r="HM206" s="86"/>
      <c r="HN206" s="86"/>
      <c r="HO206" s="86"/>
      <c r="HP206" s="86"/>
      <c r="HQ206" s="86"/>
      <c r="HR206" s="86"/>
      <c r="HS206" s="86"/>
      <c r="HT206" s="86"/>
      <c r="HU206" s="87"/>
      <c r="IA206" s="105"/>
      <c r="IB206" s="86"/>
      <c r="IC206" s="86"/>
      <c r="ID206" s="86"/>
      <c r="IE206" s="86"/>
      <c r="IF206" s="86"/>
      <c r="IG206" s="86"/>
      <c r="IH206" s="86"/>
      <c r="II206" s="86"/>
      <c r="IJ206" s="86"/>
      <c r="IK206" s="86"/>
      <c r="IL206" s="86"/>
      <c r="IM206" s="86"/>
      <c r="IN206" s="86"/>
      <c r="IO206" s="86"/>
      <c r="IP206" s="86"/>
      <c r="IQ206" s="86"/>
      <c r="IR206" s="86"/>
      <c r="IS206" s="86"/>
      <c r="IT206" s="86"/>
      <c r="IU206" s="86"/>
      <c r="IV206" s="106"/>
      <c r="IY206" s="105"/>
      <c r="IZ206" s="86"/>
      <c r="JA206" s="86"/>
      <c r="JB206" s="86"/>
      <c r="JC206" s="497"/>
      <c r="JD206" s="497"/>
      <c r="JE206" s="497"/>
      <c r="JF206" s="497"/>
      <c r="JG206" s="497"/>
      <c r="JH206" s="497"/>
      <c r="JI206" s="497"/>
      <c r="JJ206" s="497"/>
      <c r="JK206" s="497"/>
      <c r="JL206" s="497"/>
      <c r="JM206" s="497"/>
      <c r="JN206" s="497"/>
      <c r="JO206" s="497"/>
      <c r="JP206" s="497"/>
      <c r="JQ206" s="497"/>
      <c r="JR206" s="497"/>
      <c r="JS206" s="86"/>
      <c r="JT206" s="86"/>
      <c r="JU206" s="86"/>
      <c r="JV206" s="86"/>
      <c r="JW206" s="86"/>
      <c r="JX206" s="86"/>
      <c r="JY206" s="86"/>
      <c r="JZ206" s="86"/>
      <c r="KA206" s="86"/>
      <c r="KB206" s="86"/>
      <c r="KC206" s="86"/>
      <c r="KD206" s="86"/>
      <c r="KE206" s="86"/>
      <c r="KF206" s="106"/>
    </row>
    <row r="207" spans="11:292" ht="15.75" hidden="1" customHeight="1" x14ac:dyDescent="0.45">
      <c r="K207" s="497"/>
      <c r="L207" s="497"/>
      <c r="M207" s="497"/>
      <c r="N207" s="497"/>
      <c r="O207" s="497"/>
      <c r="P207" s="497"/>
      <c r="Q207" s="497"/>
      <c r="R207" s="497"/>
      <c r="S207" s="497"/>
      <c r="T207" s="497"/>
      <c r="U207" s="497"/>
      <c r="V207" s="497"/>
      <c r="W207" s="497"/>
      <c r="X207" s="497"/>
      <c r="Y207" s="497"/>
      <c r="Z207" s="497"/>
      <c r="AB207" s="568"/>
      <c r="AC207" s="569"/>
      <c r="AD207" s="569"/>
      <c r="AE207" s="569"/>
      <c r="AF207" s="569"/>
      <c r="AG207" s="569"/>
      <c r="AH207" s="569"/>
      <c r="AI207" s="569"/>
      <c r="AJ207" s="569"/>
      <c r="AK207" s="569"/>
      <c r="AL207" s="569"/>
      <c r="AM207" s="569"/>
      <c r="AN207" s="569"/>
      <c r="AO207" s="570"/>
      <c r="DA207" s="95"/>
      <c r="DB207" s="96"/>
      <c r="DC207" s="96"/>
      <c r="DD207" s="96"/>
      <c r="DE207" s="96"/>
      <c r="DF207" s="96"/>
      <c r="DG207" s="96"/>
      <c r="DQ207" s="96"/>
      <c r="DR207" s="96"/>
      <c r="DS207" s="96"/>
      <c r="DT207" s="103"/>
      <c r="DU207" s="96"/>
      <c r="DV207" s="96"/>
      <c r="DW207" s="141"/>
      <c r="DX207" s="96"/>
      <c r="DY207" s="96"/>
      <c r="EX207" s="96"/>
      <c r="EY207" s="96"/>
      <c r="EZ207" s="96"/>
      <c r="FA207" s="96"/>
      <c r="FB207" s="96"/>
      <c r="FC207" s="96"/>
      <c r="FD207" s="96"/>
      <c r="FE207" s="96"/>
      <c r="FF207" s="96"/>
      <c r="FG207" s="96"/>
      <c r="FH207" s="96"/>
      <c r="GA207" s="96"/>
      <c r="GB207" s="96"/>
      <c r="GC207" s="96"/>
      <c r="GD207" s="96"/>
      <c r="GE207" s="96"/>
      <c r="GF207" s="96"/>
      <c r="GG207" s="96"/>
      <c r="GH207" s="96"/>
      <c r="GI207" s="96"/>
      <c r="GJ207" s="96"/>
      <c r="GK207" s="96"/>
      <c r="GL207" s="96"/>
      <c r="GM207" s="96"/>
      <c r="GN207" s="96"/>
      <c r="GO207" s="96"/>
      <c r="GP207" s="96"/>
      <c r="GQ207" s="96"/>
      <c r="HI207" s="85"/>
      <c r="HJ207" s="86"/>
      <c r="HK207" s="86"/>
      <c r="HL207" s="86"/>
      <c r="HM207" s="86"/>
      <c r="HN207" s="86"/>
      <c r="HO207" s="86"/>
      <c r="HP207" s="86"/>
      <c r="HQ207" s="86"/>
      <c r="HR207" s="86"/>
      <c r="HS207" s="86"/>
      <c r="HT207" s="86"/>
      <c r="HU207" s="87"/>
      <c r="IA207" s="105"/>
      <c r="IB207" s="86"/>
      <c r="IC207" s="86"/>
      <c r="ID207" s="86"/>
      <c r="IE207" s="86"/>
      <c r="IF207" s="86"/>
      <c r="IG207" s="86"/>
      <c r="IH207" s="86"/>
      <c r="II207" s="86"/>
      <c r="IJ207" s="86"/>
      <c r="IK207" s="86"/>
      <c r="IL207" s="86"/>
      <c r="IM207" s="86"/>
      <c r="IN207" s="86"/>
      <c r="IO207" s="86"/>
      <c r="IP207" s="86"/>
      <c r="IQ207" s="86"/>
      <c r="IR207" s="86"/>
      <c r="IS207" s="86"/>
      <c r="IT207" s="86"/>
      <c r="IU207" s="86"/>
      <c r="IV207" s="106"/>
      <c r="IY207" s="105"/>
      <c r="IZ207" s="86"/>
      <c r="JA207" s="86"/>
      <c r="JB207" s="86"/>
      <c r="JC207" s="497"/>
      <c r="JD207" s="497"/>
      <c r="JE207" s="497"/>
      <c r="JF207" s="497"/>
      <c r="JG207" s="497"/>
      <c r="JH207" s="497"/>
      <c r="JI207" s="497"/>
      <c r="JJ207" s="497"/>
      <c r="JK207" s="497"/>
      <c r="JL207" s="497"/>
      <c r="JM207" s="497"/>
      <c r="JN207" s="497"/>
      <c r="JO207" s="497"/>
      <c r="JP207" s="497"/>
      <c r="JQ207" s="497"/>
      <c r="JR207" s="497"/>
      <c r="JS207" s="86"/>
      <c r="JT207" s="86"/>
      <c r="JU207" s="86"/>
      <c r="JV207" s="86"/>
      <c r="JW207" s="86"/>
      <c r="JX207" s="86"/>
      <c r="JY207" s="86"/>
      <c r="JZ207" s="86"/>
      <c r="KA207" s="86"/>
      <c r="KB207" s="86"/>
      <c r="KC207" s="86"/>
      <c r="KD207" s="86"/>
      <c r="KE207" s="86"/>
      <c r="KF207" s="106"/>
    </row>
    <row r="208" spans="11:292" ht="15.75" hidden="1" customHeight="1" x14ac:dyDescent="0.45">
      <c r="K208" s="497"/>
      <c r="L208" s="497"/>
      <c r="M208" s="497"/>
      <c r="N208" s="497"/>
      <c r="O208" s="497"/>
      <c r="P208" s="497"/>
      <c r="Q208" s="497"/>
      <c r="R208" s="497"/>
      <c r="S208" s="497"/>
      <c r="T208" s="497"/>
      <c r="U208" s="497"/>
      <c r="V208" s="497"/>
      <c r="W208" s="497"/>
      <c r="X208" s="497"/>
      <c r="Y208" s="497"/>
      <c r="Z208" s="497"/>
      <c r="AB208" s="571"/>
      <c r="AC208" s="572"/>
      <c r="AD208" s="572"/>
      <c r="AE208" s="572"/>
      <c r="AF208" s="572"/>
      <c r="AG208" s="572"/>
      <c r="AH208" s="572"/>
      <c r="AI208" s="572"/>
      <c r="AJ208" s="572"/>
      <c r="AK208" s="572"/>
      <c r="AL208" s="572"/>
      <c r="AM208" s="572"/>
      <c r="AN208" s="572"/>
      <c r="AO208" s="573"/>
      <c r="DA208" s="95"/>
      <c r="DB208" s="96"/>
      <c r="DC208" s="96"/>
      <c r="DD208" s="96"/>
      <c r="DE208" s="96"/>
      <c r="DF208" s="96"/>
      <c r="DG208" s="96"/>
      <c r="DQ208" s="96"/>
      <c r="DR208" s="96"/>
      <c r="DS208" s="96"/>
      <c r="DT208" s="96"/>
      <c r="DU208" s="96"/>
      <c r="DV208" s="96"/>
      <c r="DW208" s="141"/>
      <c r="DX208" s="96"/>
      <c r="DY208" s="96"/>
      <c r="EX208" s="96"/>
      <c r="EY208" s="96"/>
      <c r="EZ208" s="96"/>
      <c r="FA208" s="96"/>
      <c r="FB208" s="96"/>
      <c r="FC208" s="96"/>
      <c r="FD208" s="96"/>
      <c r="FE208" s="96"/>
      <c r="FF208" s="96"/>
      <c r="FG208" s="96"/>
      <c r="FH208" s="96"/>
      <c r="GA208" s="96"/>
      <c r="GB208" s="96"/>
      <c r="GC208" s="96"/>
      <c r="GD208" s="96"/>
      <c r="GE208" s="96"/>
      <c r="GF208" s="96"/>
      <c r="GG208" s="96"/>
      <c r="GH208" s="96"/>
      <c r="GI208" s="96"/>
      <c r="GJ208" s="96"/>
      <c r="GK208" s="96"/>
      <c r="GL208" s="96"/>
      <c r="GM208" s="96"/>
      <c r="GN208" s="96"/>
      <c r="GO208" s="96"/>
      <c r="GP208" s="96"/>
      <c r="GQ208" s="96"/>
      <c r="HI208" s="85"/>
      <c r="HJ208" s="86"/>
      <c r="HK208" s="86"/>
      <c r="HL208" s="86"/>
      <c r="HM208" s="86"/>
      <c r="HN208" s="86"/>
      <c r="HO208" s="86"/>
      <c r="HP208" s="86"/>
      <c r="HQ208" s="86"/>
      <c r="HR208" s="86"/>
      <c r="HS208" s="86"/>
      <c r="HT208" s="86"/>
      <c r="HU208" s="87"/>
      <c r="IA208" s="105"/>
      <c r="IB208" s="86"/>
      <c r="IC208" s="86"/>
      <c r="ID208" s="86"/>
      <c r="IE208" s="86"/>
      <c r="IF208" s="86"/>
      <c r="IG208" s="86"/>
      <c r="IH208" s="86"/>
      <c r="II208" s="86"/>
      <c r="IJ208" s="86"/>
      <c r="IK208" s="86"/>
      <c r="IL208" s="86"/>
      <c r="IM208" s="86"/>
      <c r="IN208" s="86"/>
      <c r="IO208" s="86"/>
      <c r="IP208" s="86"/>
      <c r="IQ208" s="86"/>
      <c r="IR208" s="86"/>
      <c r="IS208" s="86"/>
      <c r="IT208" s="86"/>
      <c r="IU208" s="86"/>
      <c r="IV208" s="106"/>
      <c r="IY208" s="105"/>
      <c r="IZ208" s="86"/>
      <c r="JA208" s="86"/>
      <c r="JB208" s="86"/>
      <c r="JC208" s="497"/>
      <c r="JD208" s="497"/>
      <c r="JE208" s="497"/>
      <c r="JF208" s="497"/>
      <c r="JG208" s="497"/>
      <c r="JH208" s="497"/>
      <c r="JI208" s="497"/>
      <c r="JJ208" s="497"/>
      <c r="JK208" s="497"/>
      <c r="JL208" s="497"/>
      <c r="JM208" s="497"/>
      <c r="JN208" s="497"/>
      <c r="JO208" s="497"/>
      <c r="JP208" s="497"/>
      <c r="JQ208" s="497"/>
      <c r="JR208" s="497"/>
      <c r="JS208" s="86"/>
      <c r="JT208" s="86"/>
      <c r="JU208" s="86"/>
      <c r="JV208" s="86"/>
      <c r="JW208" s="86"/>
      <c r="JX208" s="86"/>
      <c r="JY208" s="86"/>
      <c r="JZ208" s="86"/>
      <c r="KA208" s="86"/>
      <c r="KB208" s="86"/>
      <c r="KC208" s="86"/>
      <c r="KD208" s="86"/>
      <c r="KE208" s="86"/>
      <c r="KF208" s="106"/>
    </row>
    <row r="209" spans="10:292" ht="15.75" hidden="1" customHeight="1" x14ac:dyDescent="0.45">
      <c r="K209" s="497"/>
      <c r="L209" s="497"/>
      <c r="M209" s="497"/>
      <c r="N209" s="497"/>
      <c r="O209" s="497"/>
      <c r="P209" s="497"/>
      <c r="Q209" s="497"/>
      <c r="R209" s="497"/>
      <c r="S209" s="497"/>
      <c r="T209" s="497"/>
      <c r="U209" s="497"/>
      <c r="V209" s="497"/>
      <c r="W209" s="497"/>
      <c r="X209" s="497"/>
      <c r="Y209" s="497"/>
      <c r="Z209" s="497"/>
      <c r="AB209" s="571"/>
      <c r="AC209" s="572"/>
      <c r="AD209" s="572"/>
      <c r="AE209" s="572"/>
      <c r="AF209" s="572"/>
      <c r="AG209" s="572"/>
      <c r="AH209" s="572"/>
      <c r="AI209" s="572"/>
      <c r="AJ209" s="572"/>
      <c r="AK209" s="572"/>
      <c r="AL209" s="572"/>
      <c r="AM209" s="572"/>
      <c r="AN209" s="572"/>
      <c r="AO209" s="573"/>
      <c r="DA209" s="95"/>
      <c r="DB209" s="96"/>
      <c r="DC209" s="96"/>
      <c r="DD209" s="96"/>
      <c r="DE209" s="96"/>
      <c r="DF209" s="96"/>
      <c r="DG209" s="96"/>
      <c r="DQ209" s="96"/>
      <c r="DR209" s="96"/>
      <c r="DS209" s="96"/>
      <c r="DT209" s="96"/>
      <c r="DU209" s="96"/>
      <c r="DV209" s="96"/>
      <c r="DW209" s="141"/>
      <c r="DX209" s="96"/>
      <c r="DY209" s="96"/>
      <c r="EX209" s="96"/>
      <c r="EY209" s="96"/>
      <c r="EZ209" s="96"/>
      <c r="FA209" s="96"/>
      <c r="FB209" s="96"/>
      <c r="FC209" s="96"/>
      <c r="FD209" s="96"/>
      <c r="FE209" s="96"/>
      <c r="FF209" s="96"/>
      <c r="FG209" s="96"/>
      <c r="FH209" s="96"/>
      <c r="GA209" s="96"/>
      <c r="GB209" s="96"/>
      <c r="GC209" s="96"/>
      <c r="GD209" s="96"/>
      <c r="GE209" s="96"/>
      <c r="GF209" s="96"/>
      <c r="GG209" s="96"/>
      <c r="GH209" s="96"/>
      <c r="GI209" s="96"/>
      <c r="GJ209" s="96"/>
      <c r="GK209" s="96"/>
      <c r="GL209" s="96"/>
      <c r="GM209" s="96"/>
      <c r="GN209" s="96"/>
      <c r="GO209" s="96"/>
      <c r="GP209" s="96"/>
      <c r="GQ209" s="96"/>
      <c r="HI209" s="85"/>
      <c r="HJ209" s="86"/>
      <c r="HK209" s="86"/>
      <c r="HL209" s="86"/>
      <c r="HM209" s="86"/>
      <c r="HN209" s="86"/>
      <c r="HO209" s="86"/>
      <c r="HP209" s="86"/>
      <c r="HQ209" s="86"/>
      <c r="HR209" s="86"/>
      <c r="HS209" s="86"/>
      <c r="HT209" s="86"/>
      <c r="HU209" s="87"/>
      <c r="IA209" s="105"/>
      <c r="IB209" s="86"/>
      <c r="IC209" s="86"/>
      <c r="ID209" s="86"/>
      <c r="IE209" s="86"/>
      <c r="IF209" s="86"/>
      <c r="IG209" s="86"/>
      <c r="IH209" s="86"/>
      <c r="II209" s="86"/>
      <c r="IJ209" s="86"/>
      <c r="IK209" s="86"/>
      <c r="IL209" s="86"/>
      <c r="IM209" s="86"/>
      <c r="IN209" s="86"/>
      <c r="IO209" s="86"/>
      <c r="IP209" s="86"/>
      <c r="IQ209" s="86"/>
      <c r="IR209" s="86"/>
      <c r="IS209" s="86"/>
      <c r="IT209" s="86"/>
      <c r="IU209" s="86"/>
      <c r="IV209" s="106"/>
      <c r="IY209" s="105"/>
      <c r="IZ209" s="86"/>
      <c r="JA209" s="86"/>
      <c r="JB209" s="86"/>
      <c r="JC209" s="497"/>
      <c r="JD209" s="497"/>
      <c r="JE209" s="497"/>
      <c r="JF209" s="497"/>
      <c r="JG209" s="497"/>
      <c r="JH209" s="497"/>
      <c r="JI209" s="497"/>
      <c r="JJ209" s="497"/>
      <c r="JK209" s="497"/>
      <c r="JL209" s="497"/>
      <c r="JM209" s="497"/>
      <c r="JN209" s="497"/>
      <c r="JO209" s="497"/>
      <c r="JP209" s="497"/>
      <c r="JQ209" s="497"/>
      <c r="JR209" s="497"/>
      <c r="JS209" s="86"/>
      <c r="JT209" s="86"/>
      <c r="JU209" s="86"/>
      <c r="JV209" s="86"/>
      <c r="JW209" s="86"/>
      <c r="JX209" s="86"/>
      <c r="JY209" s="86"/>
      <c r="JZ209" s="86"/>
      <c r="KA209" s="86"/>
      <c r="KB209" s="86"/>
      <c r="KC209" s="86"/>
      <c r="KD209" s="86"/>
      <c r="KE209" s="86"/>
      <c r="KF209" s="106"/>
    </row>
    <row r="210" spans="10:292" ht="15.75" hidden="1" customHeight="1" x14ac:dyDescent="0.45">
      <c r="K210" s="497"/>
      <c r="L210" s="497"/>
      <c r="M210" s="497"/>
      <c r="N210" s="497"/>
      <c r="O210" s="497"/>
      <c r="P210" s="497"/>
      <c r="Q210" s="497"/>
      <c r="R210" s="497"/>
      <c r="S210" s="497"/>
      <c r="T210" s="497"/>
      <c r="U210" s="497"/>
      <c r="V210" s="497"/>
      <c r="W210" s="497"/>
      <c r="X210" s="497"/>
      <c r="Y210" s="497"/>
      <c r="Z210" s="497"/>
      <c r="AB210" s="571"/>
      <c r="AC210" s="572"/>
      <c r="AD210" s="572"/>
      <c r="AE210" s="572"/>
      <c r="AF210" s="572"/>
      <c r="AG210" s="572"/>
      <c r="AH210" s="572"/>
      <c r="AI210" s="572"/>
      <c r="AJ210" s="572"/>
      <c r="AK210" s="572"/>
      <c r="AL210" s="572"/>
      <c r="AM210" s="572"/>
      <c r="AN210" s="572"/>
      <c r="AO210" s="573"/>
      <c r="DA210" s="95"/>
      <c r="DB210" s="96"/>
      <c r="DC210" s="96"/>
      <c r="DD210" s="96"/>
      <c r="DE210" s="96"/>
      <c r="DF210" s="96"/>
      <c r="DG210" s="96"/>
      <c r="DQ210" s="96"/>
      <c r="DR210" s="96"/>
      <c r="DS210" s="96"/>
      <c r="DT210" s="96"/>
      <c r="DU210" s="96"/>
      <c r="DV210" s="96"/>
      <c r="EX210" s="96"/>
      <c r="EY210" s="96"/>
      <c r="EZ210" s="96"/>
      <c r="FA210" s="96"/>
      <c r="FB210" s="96"/>
      <c r="FC210" s="96"/>
      <c r="FD210" s="96"/>
      <c r="FE210" s="96"/>
      <c r="FF210" s="96"/>
      <c r="FG210" s="96"/>
      <c r="FH210" s="96"/>
      <c r="GA210" s="96"/>
      <c r="GB210" s="96"/>
      <c r="GC210" s="96"/>
      <c r="GD210" s="96"/>
      <c r="GE210" s="96"/>
      <c r="GF210" s="96"/>
      <c r="GG210" s="96"/>
      <c r="GH210" s="96"/>
      <c r="GI210" s="96"/>
      <c r="GJ210" s="96"/>
      <c r="GK210" s="96"/>
      <c r="GL210" s="96"/>
      <c r="GM210" s="96"/>
      <c r="GN210" s="96"/>
      <c r="GO210" s="96"/>
      <c r="GP210" s="96"/>
      <c r="GQ210" s="96"/>
      <c r="HI210" s="85"/>
      <c r="HJ210" s="86"/>
      <c r="HK210" s="86"/>
      <c r="HL210" s="86"/>
      <c r="HM210" s="86"/>
      <c r="HN210" s="86"/>
      <c r="HO210" s="86"/>
      <c r="HP210" s="86"/>
      <c r="HQ210" s="86"/>
      <c r="HR210" s="86"/>
      <c r="HS210" s="86"/>
      <c r="HT210" s="86"/>
      <c r="HU210" s="87"/>
      <c r="IA210" s="105"/>
      <c r="IB210" s="86"/>
      <c r="IC210" s="86"/>
      <c r="ID210" s="86"/>
      <c r="IE210" s="86"/>
      <c r="IF210" s="86"/>
      <c r="IG210" s="86"/>
      <c r="IH210" s="86"/>
      <c r="II210" s="86"/>
      <c r="IJ210" s="86"/>
      <c r="IK210" s="86"/>
      <c r="IL210" s="86"/>
      <c r="IM210" s="86"/>
      <c r="IN210" s="86"/>
      <c r="IO210" s="86"/>
      <c r="IP210" s="86"/>
      <c r="IQ210" s="86"/>
      <c r="IR210" s="86"/>
      <c r="IS210" s="86"/>
      <c r="IT210" s="86"/>
      <c r="IU210" s="86"/>
      <c r="IV210" s="106"/>
      <c r="IY210" s="105"/>
      <c r="IZ210" s="86"/>
      <c r="JA210" s="86"/>
      <c r="JB210" s="86"/>
      <c r="JC210" s="497"/>
      <c r="JD210" s="497"/>
      <c r="JE210" s="497"/>
      <c r="JF210" s="497"/>
      <c r="JG210" s="497"/>
      <c r="JH210" s="497"/>
      <c r="JI210" s="497"/>
      <c r="JJ210" s="497"/>
      <c r="JK210" s="497"/>
      <c r="JL210" s="497"/>
      <c r="JM210" s="497"/>
      <c r="JN210" s="497"/>
      <c r="JO210" s="497"/>
      <c r="JP210" s="497"/>
      <c r="JQ210" s="497"/>
      <c r="JR210" s="497"/>
      <c r="JS210" s="86"/>
      <c r="JT210" s="86"/>
      <c r="JU210" s="86"/>
      <c r="JV210" s="86"/>
      <c r="JW210" s="86"/>
      <c r="JX210" s="86"/>
      <c r="JY210" s="86"/>
      <c r="JZ210" s="86"/>
      <c r="KA210" s="86"/>
      <c r="KB210" s="86"/>
      <c r="KC210" s="86"/>
      <c r="KD210" s="86"/>
      <c r="KE210" s="86"/>
      <c r="KF210" s="106"/>
    </row>
    <row r="211" spans="10:292" ht="15.75" hidden="1" customHeight="1" x14ac:dyDescent="0.45">
      <c r="K211" s="497"/>
      <c r="L211" s="497"/>
      <c r="M211" s="497"/>
      <c r="N211" s="497"/>
      <c r="O211" s="497"/>
      <c r="P211" s="497"/>
      <c r="Q211" s="497"/>
      <c r="R211" s="497"/>
      <c r="S211" s="497"/>
      <c r="T211" s="497"/>
      <c r="U211" s="497"/>
      <c r="V211" s="497"/>
      <c r="W211" s="497"/>
      <c r="X211" s="497"/>
      <c r="Y211" s="497"/>
      <c r="Z211" s="497"/>
      <c r="AB211" s="571"/>
      <c r="AC211" s="572"/>
      <c r="AD211" s="572"/>
      <c r="AE211" s="572"/>
      <c r="AF211" s="572"/>
      <c r="AG211" s="572"/>
      <c r="AH211" s="572"/>
      <c r="AI211" s="572"/>
      <c r="AJ211" s="572"/>
      <c r="AK211" s="572"/>
      <c r="AL211" s="572"/>
      <c r="AM211" s="572"/>
      <c r="AN211" s="572"/>
      <c r="AO211" s="573"/>
      <c r="DA211" s="95"/>
      <c r="DB211" s="96"/>
      <c r="DC211" s="96"/>
      <c r="DD211" s="96"/>
      <c r="DE211" s="96"/>
      <c r="DF211" s="96"/>
      <c r="DG211" s="96"/>
      <c r="DQ211" s="96"/>
      <c r="DR211" s="1135"/>
      <c r="DS211" s="498"/>
      <c r="DT211" s="96"/>
      <c r="DU211" s="96"/>
      <c r="DV211" s="96"/>
      <c r="EX211" s="96"/>
      <c r="EY211" s="96"/>
      <c r="EZ211" s="96"/>
      <c r="FA211" s="96"/>
      <c r="FB211" s="96"/>
      <c r="FC211" s="96"/>
      <c r="FD211" s="96"/>
      <c r="FE211" s="96"/>
      <c r="FF211" s="96"/>
      <c r="FG211" s="96"/>
      <c r="FH211" s="96"/>
      <c r="GA211" s="96"/>
      <c r="GB211" s="96"/>
      <c r="GC211" s="96"/>
      <c r="GD211" s="96"/>
      <c r="GE211" s="96"/>
      <c r="GF211" s="96"/>
      <c r="GG211" s="96"/>
      <c r="GH211" s="96"/>
      <c r="GI211" s="96"/>
      <c r="GJ211" s="96"/>
      <c r="GK211" s="96"/>
      <c r="GL211" s="96"/>
      <c r="GM211" s="96"/>
      <c r="GN211" s="96"/>
      <c r="GO211" s="96"/>
      <c r="GP211" s="96"/>
      <c r="GQ211" s="96"/>
      <c r="HI211" s="85"/>
      <c r="HJ211" s="86"/>
      <c r="HK211" s="86"/>
      <c r="HL211" s="86"/>
      <c r="HM211" s="86"/>
      <c r="HN211" s="86"/>
      <c r="HO211" s="86"/>
      <c r="HP211" s="86"/>
      <c r="HQ211" s="86"/>
      <c r="HR211" s="86"/>
      <c r="HS211" s="86"/>
      <c r="HT211" s="86"/>
      <c r="HU211" s="87"/>
      <c r="IA211" s="105"/>
      <c r="IB211" s="86"/>
      <c r="IC211" s="86"/>
      <c r="ID211" s="86"/>
      <c r="IE211" s="86"/>
      <c r="IF211" s="86"/>
      <c r="IG211" s="86"/>
      <c r="IH211" s="86"/>
      <c r="II211" s="86"/>
      <c r="IJ211" s="86"/>
      <c r="IK211" s="86"/>
      <c r="IL211" s="86"/>
      <c r="IM211" s="86"/>
      <c r="IN211" s="86"/>
      <c r="IO211" s="86"/>
      <c r="IP211" s="86"/>
      <c r="IQ211" s="86"/>
      <c r="IR211" s="86"/>
      <c r="IS211" s="86"/>
      <c r="IT211" s="86"/>
      <c r="IU211" s="86"/>
      <c r="IV211" s="106"/>
      <c r="IY211" s="105"/>
      <c r="IZ211" s="86"/>
      <c r="JA211" s="86"/>
      <c r="JB211" s="86"/>
      <c r="JC211" s="497"/>
      <c r="JD211" s="497"/>
      <c r="JE211" s="497"/>
      <c r="JF211" s="497"/>
      <c r="JG211" s="497"/>
      <c r="JH211" s="497"/>
      <c r="JI211" s="497"/>
      <c r="JJ211" s="497"/>
      <c r="JK211" s="497"/>
      <c r="JL211" s="497"/>
      <c r="JM211" s="497"/>
      <c r="JN211" s="497"/>
      <c r="JO211" s="497"/>
      <c r="JP211" s="497"/>
      <c r="JQ211" s="497"/>
      <c r="JR211" s="497"/>
      <c r="JS211" s="86"/>
      <c r="JT211" s="86"/>
      <c r="JU211" s="86"/>
      <c r="JV211" s="86"/>
      <c r="JW211" s="86"/>
      <c r="JX211" s="86"/>
      <c r="JY211" s="86"/>
      <c r="JZ211" s="86"/>
      <c r="KA211" s="86"/>
      <c r="KB211" s="86"/>
      <c r="KC211" s="86"/>
      <c r="KD211" s="86"/>
      <c r="KE211" s="86"/>
      <c r="KF211" s="106"/>
    </row>
    <row r="212" spans="10:292" ht="15.75" hidden="1" customHeight="1" x14ac:dyDescent="0.45">
      <c r="AB212" s="571"/>
      <c r="AC212" s="572"/>
      <c r="AD212" s="572"/>
      <c r="AE212" s="572"/>
      <c r="AF212" s="572"/>
      <c r="AG212" s="572"/>
      <c r="AH212" s="572"/>
      <c r="AI212" s="572"/>
      <c r="AJ212" s="572"/>
      <c r="AK212" s="572"/>
      <c r="AL212" s="572"/>
      <c r="AM212" s="572"/>
      <c r="AN212" s="572"/>
      <c r="AO212" s="573"/>
      <c r="DA212" s="95"/>
      <c r="DB212" s="96"/>
      <c r="DC212" s="96"/>
      <c r="DD212" s="96"/>
      <c r="DE212" s="96"/>
      <c r="DF212" s="96"/>
      <c r="DG212" s="96"/>
      <c r="DQ212" s="96"/>
      <c r="DR212" s="1136"/>
      <c r="DS212" s="499"/>
      <c r="DT212" s="96"/>
      <c r="DU212" s="96"/>
      <c r="DV212" s="96"/>
      <c r="EX212" s="96"/>
      <c r="EY212" s="96"/>
      <c r="EZ212" s="96"/>
      <c r="FA212" s="96"/>
      <c r="FB212" s="96"/>
      <c r="FC212" s="96"/>
      <c r="FD212" s="96"/>
      <c r="FE212" s="96"/>
      <c r="FF212" s="96"/>
      <c r="FG212" s="96"/>
      <c r="FH212" s="96"/>
      <c r="GA212" s="96"/>
      <c r="GB212" s="96"/>
      <c r="GC212" s="96"/>
      <c r="GD212" s="96"/>
      <c r="GE212" s="96"/>
      <c r="GF212" s="96"/>
      <c r="GG212" s="96"/>
      <c r="GH212" s="96"/>
      <c r="GI212" s="96"/>
      <c r="GJ212" s="96"/>
      <c r="GK212" s="96"/>
      <c r="GL212" s="96"/>
      <c r="GM212" s="96"/>
      <c r="GN212" s="96"/>
      <c r="GO212" s="96"/>
      <c r="GP212" s="96"/>
      <c r="GQ212" s="96"/>
      <c r="HI212" s="85"/>
      <c r="HJ212" s="86"/>
      <c r="HK212" s="86"/>
      <c r="HL212" s="86"/>
      <c r="HM212" s="86"/>
      <c r="HN212" s="86"/>
      <c r="HO212" s="86"/>
      <c r="HP212" s="86"/>
      <c r="HQ212" s="86"/>
      <c r="HR212" s="86"/>
      <c r="HS212" s="86"/>
      <c r="HT212" s="86"/>
      <c r="HU212" s="87"/>
      <c r="IA212" s="105"/>
      <c r="IB212" s="86"/>
      <c r="IC212" s="86"/>
      <c r="ID212" s="86"/>
      <c r="IE212" s="86"/>
      <c r="IF212" s="86"/>
      <c r="IG212" s="86"/>
      <c r="IH212" s="86"/>
      <c r="II212" s="86"/>
      <c r="IJ212" s="86"/>
      <c r="IK212" s="86"/>
      <c r="IL212" s="86"/>
      <c r="IM212" s="86"/>
      <c r="IN212" s="86"/>
      <c r="IO212" s="86"/>
      <c r="IP212" s="86"/>
      <c r="IQ212" s="86"/>
      <c r="IR212" s="86"/>
      <c r="IS212" s="86"/>
      <c r="IT212" s="86"/>
      <c r="IU212" s="86"/>
      <c r="IV212" s="106"/>
      <c r="IY212" s="105"/>
      <c r="IZ212" s="86"/>
      <c r="JA212" s="86"/>
      <c r="JB212" s="86"/>
      <c r="JC212" s="86"/>
      <c r="JD212" s="86"/>
      <c r="JE212" s="86"/>
      <c r="JF212" s="86"/>
      <c r="JG212" s="86"/>
      <c r="JH212" s="86"/>
      <c r="JI212" s="86"/>
      <c r="JJ212" s="86"/>
      <c r="JK212" s="86"/>
      <c r="JL212" s="86"/>
      <c r="JM212" s="86"/>
      <c r="JN212" s="86"/>
      <c r="JO212" s="86"/>
      <c r="JP212" s="86"/>
      <c r="JQ212" s="86"/>
      <c r="JR212" s="86"/>
      <c r="JS212" s="86"/>
      <c r="JT212" s="86"/>
      <c r="JU212" s="86"/>
      <c r="JV212" s="86"/>
      <c r="JW212" s="86"/>
      <c r="JX212" s="86"/>
      <c r="JY212" s="86"/>
      <c r="JZ212" s="86"/>
      <c r="KA212" s="86"/>
      <c r="KB212" s="86"/>
      <c r="KC212" s="86"/>
      <c r="KD212" s="86"/>
      <c r="KE212" s="86"/>
      <c r="KF212" s="106"/>
    </row>
    <row r="213" spans="10:292" ht="15.75" hidden="1" customHeight="1" x14ac:dyDescent="0.45">
      <c r="AB213" s="571"/>
      <c r="AC213" s="572"/>
      <c r="AD213" s="572"/>
      <c r="AE213" s="572"/>
      <c r="AF213" s="572"/>
      <c r="AG213" s="572"/>
      <c r="AH213" s="572"/>
      <c r="AI213" s="572"/>
      <c r="AJ213" s="572"/>
      <c r="AK213" s="572"/>
      <c r="AL213" s="572"/>
      <c r="AM213" s="572"/>
      <c r="AN213" s="572"/>
      <c r="AO213" s="573"/>
      <c r="DA213" s="95"/>
      <c r="DB213" s="96"/>
      <c r="DC213" s="96"/>
      <c r="DD213" s="96"/>
      <c r="DE213" s="96"/>
      <c r="DF213" s="96"/>
      <c r="DG213" s="96"/>
      <c r="DQ213" s="96"/>
      <c r="DR213" s="1136"/>
      <c r="DS213" s="499"/>
      <c r="DT213" s="96"/>
      <c r="DU213" s="96"/>
      <c r="DV213" s="96"/>
      <c r="EX213" s="96"/>
      <c r="EY213" s="96"/>
      <c r="EZ213" s="96"/>
      <c r="FA213" s="96"/>
      <c r="FB213" s="96"/>
      <c r="FC213" s="96"/>
      <c r="FD213" s="96"/>
      <c r="FE213" s="96"/>
      <c r="FF213" s="96"/>
      <c r="FG213" s="96"/>
      <c r="FH213" s="96"/>
      <c r="GA213" s="96"/>
      <c r="GB213" s="96"/>
      <c r="GC213" s="96"/>
      <c r="GD213" s="96"/>
      <c r="GE213" s="96"/>
      <c r="GF213" s="96"/>
      <c r="GG213" s="96"/>
      <c r="GH213" s="96"/>
      <c r="GI213" s="96"/>
      <c r="GJ213" s="96"/>
      <c r="GK213" s="96"/>
      <c r="GL213" s="96"/>
      <c r="GM213" s="96"/>
      <c r="GN213" s="96"/>
      <c r="GO213" s="96"/>
      <c r="GP213" s="96"/>
      <c r="GQ213" s="96"/>
      <c r="HI213" s="85"/>
      <c r="HJ213" s="86"/>
      <c r="HK213" s="86"/>
      <c r="HL213" s="86"/>
      <c r="HM213" s="86"/>
      <c r="HN213" s="86"/>
      <c r="HO213" s="86"/>
      <c r="HP213" s="86"/>
      <c r="HQ213" s="86"/>
      <c r="HR213" s="86"/>
      <c r="HS213" s="86"/>
      <c r="HT213" s="86"/>
      <c r="HU213" s="87"/>
      <c r="IA213" s="105"/>
      <c r="IB213" s="86"/>
      <c r="IC213" s="86"/>
      <c r="ID213" s="86"/>
      <c r="IE213" s="86"/>
      <c r="IF213" s="86"/>
      <c r="IG213" s="86"/>
      <c r="IH213" s="86"/>
      <c r="II213" s="86"/>
      <c r="IJ213" s="86"/>
      <c r="IK213" s="86"/>
      <c r="IL213" s="86"/>
      <c r="IM213" s="86"/>
      <c r="IN213" s="86"/>
      <c r="IO213" s="86"/>
      <c r="IP213" s="86"/>
      <c r="IQ213" s="86"/>
      <c r="IR213" s="86"/>
      <c r="IS213" s="86"/>
      <c r="IT213" s="86"/>
      <c r="IU213" s="86"/>
      <c r="IV213" s="106"/>
      <c r="IY213" s="105"/>
      <c r="IZ213" s="86"/>
      <c r="JA213" s="86"/>
      <c r="JB213" s="86"/>
      <c r="JC213" s="86"/>
      <c r="JD213" s="86"/>
      <c r="JE213" s="86"/>
      <c r="JF213" s="86"/>
      <c r="JG213" s="86"/>
      <c r="JH213" s="86"/>
      <c r="JI213" s="86"/>
      <c r="JJ213" s="86"/>
      <c r="JK213" s="86"/>
      <c r="JL213" s="86"/>
      <c r="JM213" s="86"/>
      <c r="JN213" s="86"/>
      <c r="JO213" s="86"/>
      <c r="JP213" s="86"/>
      <c r="JQ213" s="86"/>
      <c r="JR213" s="86"/>
      <c r="JS213" s="86"/>
      <c r="JT213" s="86"/>
      <c r="JU213" s="86"/>
      <c r="JV213" s="86"/>
      <c r="JW213" s="86"/>
      <c r="JX213" s="86"/>
      <c r="JY213" s="86"/>
      <c r="JZ213" s="86"/>
      <c r="KA213" s="86"/>
      <c r="KB213" s="86"/>
      <c r="KC213" s="86"/>
      <c r="KD213" s="86"/>
      <c r="KE213" s="86"/>
      <c r="KF213" s="106"/>
    </row>
    <row r="214" spans="10:292" ht="15.75" hidden="1" customHeight="1" x14ac:dyDescent="0.45">
      <c r="AB214" s="571"/>
      <c r="AC214" s="572"/>
      <c r="AD214" s="572"/>
      <c r="AE214" s="572"/>
      <c r="AF214" s="572"/>
      <c r="AG214" s="572"/>
      <c r="AH214" s="572"/>
      <c r="AI214" s="572"/>
      <c r="AJ214" s="572"/>
      <c r="AK214" s="572"/>
      <c r="AL214" s="572"/>
      <c r="AM214" s="572"/>
      <c r="AN214" s="572"/>
      <c r="AO214" s="573"/>
      <c r="DA214" s="95"/>
      <c r="DB214" s="96"/>
      <c r="DC214" s="96"/>
      <c r="DD214" s="96"/>
      <c r="DE214" s="96"/>
      <c r="DF214" s="96"/>
      <c r="DG214" s="96"/>
      <c r="DQ214" s="96"/>
      <c r="DR214" s="1136"/>
      <c r="DS214" s="499"/>
      <c r="DT214" s="96"/>
      <c r="DU214" s="96"/>
      <c r="DV214" s="96"/>
      <c r="EX214" s="96"/>
      <c r="EY214" s="96"/>
      <c r="EZ214" s="96"/>
      <c r="FA214" s="96"/>
      <c r="FB214" s="96"/>
      <c r="FC214" s="96"/>
      <c r="FD214" s="96"/>
      <c r="FE214" s="96"/>
      <c r="FF214" s="96"/>
      <c r="FG214" s="96"/>
      <c r="FH214" s="96"/>
      <c r="GA214" s="96"/>
      <c r="GB214" s="96"/>
      <c r="GC214" s="96"/>
      <c r="GD214" s="96"/>
      <c r="GE214" s="96"/>
      <c r="GF214" s="96"/>
      <c r="GG214" s="96"/>
      <c r="GH214" s="96"/>
      <c r="GI214" s="96"/>
      <c r="GJ214" s="96"/>
      <c r="GK214" s="96"/>
      <c r="GL214" s="96"/>
      <c r="GM214" s="96"/>
      <c r="GN214" s="96"/>
      <c r="GO214" s="96"/>
      <c r="GP214" s="96"/>
      <c r="GQ214" s="96"/>
      <c r="HI214" s="85"/>
      <c r="HJ214" s="86"/>
      <c r="HK214" s="86"/>
      <c r="HL214" s="86"/>
      <c r="HM214" s="86"/>
      <c r="HN214" s="86"/>
      <c r="HO214" s="86"/>
      <c r="HP214" s="86"/>
      <c r="HQ214" s="86"/>
      <c r="HR214" s="86"/>
      <c r="HS214" s="86"/>
      <c r="HT214" s="86"/>
      <c r="HU214" s="87"/>
      <c r="IA214" s="105"/>
      <c r="IB214" s="86"/>
      <c r="IC214" s="86"/>
      <c r="ID214" s="86"/>
      <c r="IE214" s="86"/>
      <c r="IF214" s="86"/>
      <c r="IG214" s="86"/>
      <c r="IH214" s="86"/>
      <c r="II214" s="86"/>
      <c r="IJ214" s="86"/>
      <c r="IK214" s="86"/>
      <c r="IL214" s="86"/>
      <c r="IM214" s="86"/>
      <c r="IN214" s="86"/>
      <c r="IO214" s="86"/>
      <c r="IP214" s="86"/>
      <c r="IQ214" s="86"/>
      <c r="IR214" s="86"/>
      <c r="IS214" s="86"/>
      <c r="IT214" s="86"/>
      <c r="IU214" s="86"/>
      <c r="IV214" s="106"/>
      <c r="IY214" s="105"/>
      <c r="IZ214" s="86"/>
      <c r="JA214" s="86"/>
      <c r="JB214" s="86"/>
      <c r="JC214" s="86"/>
      <c r="JD214" s="86"/>
      <c r="JE214" s="86"/>
      <c r="JF214" s="86"/>
      <c r="JG214" s="86"/>
      <c r="JH214" s="86"/>
      <c r="JI214" s="86"/>
      <c r="JJ214" s="86"/>
      <c r="JK214" s="86"/>
      <c r="JL214" s="86"/>
      <c r="JM214" s="86"/>
      <c r="JN214" s="86"/>
      <c r="JO214" s="86"/>
      <c r="JP214" s="86"/>
      <c r="JQ214" s="86"/>
      <c r="JR214" s="86"/>
      <c r="JS214" s="86"/>
      <c r="JT214" s="86"/>
      <c r="JU214" s="86"/>
      <c r="JV214" s="86"/>
      <c r="JW214" s="86"/>
      <c r="JX214" s="86"/>
      <c r="JY214" s="86"/>
      <c r="JZ214" s="86"/>
      <c r="KA214" s="86"/>
      <c r="KB214" s="86"/>
      <c r="KC214" s="86"/>
      <c r="KD214" s="86"/>
      <c r="KE214" s="86"/>
      <c r="KF214" s="106"/>
    </row>
    <row r="215" spans="10:292" ht="15.75" hidden="1" customHeight="1" x14ac:dyDescent="0.45">
      <c r="AB215" s="571"/>
      <c r="AC215" s="572"/>
      <c r="AD215" s="572"/>
      <c r="AE215" s="572"/>
      <c r="AF215" s="572"/>
      <c r="AG215" s="572"/>
      <c r="AH215" s="572"/>
      <c r="AI215" s="572"/>
      <c r="AJ215" s="572"/>
      <c r="AK215" s="572"/>
      <c r="AL215" s="572"/>
      <c r="AM215" s="572"/>
      <c r="AN215" s="572"/>
      <c r="AO215" s="573"/>
      <c r="DA215" s="95"/>
      <c r="DB215" s="96"/>
      <c r="DC215" s="96"/>
      <c r="DD215" s="96"/>
      <c r="DE215" s="96"/>
      <c r="DF215" s="96"/>
      <c r="DG215" s="96"/>
      <c r="DQ215" s="96"/>
      <c r="DR215" s="1136"/>
      <c r="DS215" s="499"/>
      <c r="DT215" s="96"/>
      <c r="DU215" s="96"/>
      <c r="DV215" s="96"/>
      <c r="EX215" s="96"/>
      <c r="EY215" s="96"/>
      <c r="EZ215" s="96"/>
      <c r="FA215" s="96"/>
      <c r="FB215" s="96"/>
      <c r="FC215" s="96"/>
      <c r="FD215" s="96"/>
      <c r="FE215" s="96"/>
      <c r="FF215" s="96"/>
      <c r="FG215" s="96"/>
      <c r="FH215" s="96"/>
      <c r="GA215" s="96"/>
      <c r="GB215" s="96"/>
      <c r="GC215" s="96"/>
      <c r="GD215" s="96"/>
      <c r="GE215" s="96"/>
      <c r="GF215" s="96"/>
      <c r="GG215" s="96"/>
      <c r="GH215" s="96"/>
      <c r="GI215" s="96"/>
      <c r="GJ215" s="96"/>
      <c r="GK215" s="96"/>
      <c r="GL215" s="96"/>
      <c r="GM215" s="96"/>
      <c r="GN215" s="96"/>
      <c r="GO215" s="96"/>
      <c r="GP215" s="96"/>
      <c r="GQ215" s="96"/>
      <c r="HI215" s="85"/>
      <c r="HJ215" s="86"/>
      <c r="HK215" s="86"/>
      <c r="HL215" s="86"/>
      <c r="HM215" s="86"/>
      <c r="HN215" s="86"/>
      <c r="HO215" s="86"/>
      <c r="HP215" s="86"/>
      <c r="HQ215" s="86"/>
      <c r="HR215" s="86"/>
      <c r="HS215" s="86"/>
      <c r="HT215" s="86"/>
      <c r="HU215" s="87"/>
      <c r="IA215" s="105"/>
      <c r="IB215" s="86"/>
      <c r="IC215" s="86"/>
      <c r="ID215" s="86"/>
      <c r="IE215" s="86"/>
      <c r="IF215" s="86"/>
      <c r="IG215" s="86"/>
      <c r="IH215" s="86"/>
      <c r="II215" s="86"/>
      <c r="IJ215" s="86"/>
      <c r="IK215" s="86"/>
      <c r="IL215" s="86"/>
      <c r="IM215" s="86"/>
      <c r="IN215" s="86"/>
      <c r="IO215" s="86"/>
      <c r="IP215" s="86"/>
      <c r="IQ215" s="86"/>
      <c r="IR215" s="86"/>
      <c r="IS215" s="86"/>
      <c r="IT215" s="86"/>
      <c r="IU215" s="86"/>
      <c r="IV215" s="106"/>
      <c r="IY215" s="105"/>
      <c r="IZ215" s="86"/>
      <c r="JA215" s="86"/>
      <c r="JB215" s="86"/>
      <c r="JC215" s="86"/>
      <c r="JD215" s="86"/>
      <c r="JE215" s="86"/>
      <c r="JF215" s="86"/>
      <c r="JG215" s="86"/>
      <c r="JH215" s="86"/>
      <c r="JI215" s="86"/>
      <c r="JJ215" s="86"/>
      <c r="JK215" s="86"/>
      <c r="JL215" s="86"/>
      <c r="JM215" s="86"/>
      <c r="JN215" s="86"/>
      <c r="JO215" s="86"/>
      <c r="JP215" s="86"/>
      <c r="JQ215" s="86"/>
      <c r="JR215" s="86"/>
      <c r="JS215" s="86"/>
      <c r="JT215" s="86"/>
      <c r="JU215" s="86"/>
      <c r="JV215" s="86"/>
      <c r="JW215" s="86"/>
      <c r="JX215" s="86"/>
      <c r="JY215" s="86"/>
      <c r="JZ215" s="86"/>
      <c r="KA215" s="86"/>
      <c r="KB215" s="86"/>
      <c r="KC215" s="86"/>
      <c r="KD215" s="86"/>
      <c r="KE215" s="86"/>
      <c r="KF215" s="106"/>
    </row>
    <row r="216" spans="10:292" ht="15.75" hidden="1" customHeight="1" x14ac:dyDescent="0.45">
      <c r="AB216" s="571"/>
      <c r="AC216" s="572"/>
      <c r="AD216" s="572"/>
      <c r="AE216" s="572"/>
      <c r="AF216" s="572"/>
      <c r="AG216" s="572"/>
      <c r="AH216" s="572"/>
      <c r="AI216" s="572"/>
      <c r="AJ216" s="572"/>
      <c r="AK216" s="572"/>
      <c r="AL216" s="572"/>
      <c r="AM216" s="572"/>
      <c r="AN216" s="572"/>
      <c r="AO216" s="573"/>
      <c r="DA216" s="95"/>
      <c r="DB216" s="96"/>
      <c r="DC216" s="96"/>
      <c r="DD216" s="96"/>
      <c r="DE216" s="96"/>
      <c r="DF216" s="96"/>
      <c r="DG216" s="96"/>
      <c r="DQ216" s="96"/>
      <c r="DR216" s="1136"/>
      <c r="DS216" s="499"/>
      <c r="DT216" s="96"/>
      <c r="DU216" s="96"/>
      <c r="DV216" s="96"/>
      <c r="EX216" s="96"/>
      <c r="EY216" s="96"/>
      <c r="EZ216" s="96"/>
      <c r="FA216" s="96"/>
      <c r="FB216" s="96"/>
      <c r="FC216" s="96"/>
      <c r="FD216" s="96"/>
      <c r="FE216" s="96"/>
      <c r="FF216" s="96"/>
      <c r="FG216" s="96"/>
      <c r="FH216" s="96"/>
      <c r="GA216" s="96"/>
      <c r="GB216" s="96"/>
      <c r="GC216" s="96"/>
      <c r="GD216" s="96"/>
      <c r="GE216" s="96"/>
      <c r="GF216" s="96"/>
      <c r="GG216" s="96"/>
      <c r="GH216" s="96"/>
      <c r="GI216" s="96"/>
      <c r="GJ216" s="96"/>
      <c r="GK216" s="96"/>
      <c r="GL216" s="96"/>
      <c r="GM216" s="96"/>
      <c r="GN216" s="96"/>
      <c r="GO216" s="96"/>
      <c r="GP216" s="96"/>
      <c r="GQ216" s="96"/>
      <c r="HI216" s="85"/>
      <c r="HJ216" s="86"/>
      <c r="HK216" s="86"/>
      <c r="HL216" s="86"/>
      <c r="HM216" s="86"/>
      <c r="HN216" s="86"/>
      <c r="HO216" s="86"/>
      <c r="HP216" s="86"/>
      <c r="HQ216" s="86"/>
      <c r="HR216" s="86"/>
      <c r="HS216" s="86"/>
      <c r="HT216" s="86"/>
      <c r="HU216" s="87"/>
      <c r="IA216" s="105"/>
      <c r="IB216" s="86"/>
      <c r="IC216" s="86"/>
      <c r="ID216" s="86"/>
      <c r="IE216" s="86"/>
      <c r="IF216" s="86"/>
      <c r="IG216" s="86"/>
      <c r="IH216" s="86"/>
      <c r="II216" s="86"/>
      <c r="IJ216" s="86"/>
      <c r="IK216" s="86"/>
      <c r="IL216" s="86"/>
      <c r="IM216" s="86"/>
      <c r="IN216" s="86"/>
      <c r="IO216" s="86"/>
      <c r="IP216" s="86"/>
      <c r="IQ216" s="86"/>
      <c r="IR216" s="86"/>
      <c r="IS216" s="86"/>
      <c r="IT216" s="86"/>
      <c r="IU216" s="86"/>
      <c r="IV216" s="106"/>
      <c r="IY216" s="105"/>
      <c r="IZ216" s="86"/>
      <c r="JA216" s="86"/>
      <c r="JB216" s="86"/>
      <c r="JC216" s="86"/>
      <c r="JD216" s="86"/>
      <c r="JE216" s="86"/>
      <c r="JF216" s="86"/>
      <c r="JG216" s="86"/>
      <c r="JH216" s="86"/>
      <c r="JI216" s="86"/>
      <c r="JJ216" s="86"/>
      <c r="JK216" s="86"/>
      <c r="JL216" s="86"/>
      <c r="JM216" s="86"/>
      <c r="JN216" s="86"/>
      <c r="JO216" s="86"/>
      <c r="JP216" s="86"/>
      <c r="JQ216" s="86"/>
      <c r="JR216" s="86"/>
      <c r="JS216" s="86"/>
      <c r="JT216" s="86"/>
      <c r="JU216" s="86"/>
      <c r="JV216" s="86"/>
      <c r="JW216" s="86"/>
      <c r="JX216" s="86"/>
      <c r="JY216" s="86"/>
      <c r="JZ216" s="86"/>
      <c r="KA216" s="86"/>
      <c r="KB216" s="86"/>
      <c r="KC216" s="86"/>
      <c r="KD216" s="86"/>
      <c r="KE216" s="86"/>
      <c r="KF216" s="106"/>
    </row>
    <row r="217" spans="10:292" ht="15.75" hidden="1" customHeight="1" x14ac:dyDescent="0.45">
      <c r="AB217" s="571"/>
      <c r="AC217" s="572"/>
      <c r="AD217" s="572"/>
      <c r="AE217" s="572"/>
      <c r="AF217" s="572"/>
      <c r="AG217" s="572"/>
      <c r="AH217" s="572"/>
      <c r="AI217" s="572"/>
      <c r="AJ217" s="572"/>
      <c r="AK217" s="572"/>
      <c r="AL217" s="572"/>
      <c r="AM217" s="572"/>
      <c r="AN217" s="572"/>
      <c r="AO217" s="573"/>
      <c r="DA217" s="95"/>
      <c r="DB217" s="96"/>
      <c r="DC217" s="96"/>
      <c r="DD217" s="96"/>
      <c r="DE217" s="96"/>
      <c r="DF217" s="96"/>
      <c r="DG217" s="96"/>
      <c r="DQ217" s="96"/>
      <c r="DR217" s="1136"/>
      <c r="DS217" s="499"/>
      <c r="DT217" s="96"/>
      <c r="DU217" s="96"/>
      <c r="DV217" s="96"/>
      <c r="EX217" s="96"/>
      <c r="EY217" s="96"/>
      <c r="EZ217" s="96"/>
      <c r="FA217" s="96"/>
      <c r="FB217" s="96"/>
      <c r="FC217" s="96"/>
      <c r="FD217" s="96"/>
      <c r="FE217" s="96"/>
      <c r="FF217" s="96"/>
      <c r="FG217" s="96"/>
      <c r="FH217" s="96"/>
      <c r="GA217" s="96"/>
      <c r="GB217" s="96"/>
      <c r="GC217" s="96"/>
      <c r="GD217" s="96"/>
      <c r="GE217" s="96"/>
      <c r="GF217" s="96"/>
      <c r="GG217" s="96"/>
      <c r="GH217" s="96"/>
      <c r="GI217" s="96"/>
      <c r="GJ217" s="96"/>
      <c r="GK217" s="96"/>
      <c r="GL217" s="96"/>
      <c r="GM217" s="96"/>
      <c r="GN217" s="96"/>
      <c r="GO217" s="96"/>
      <c r="GP217" s="96"/>
      <c r="GQ217" s="96"/>
      <c r="HI217" s="85"/>
      <c r="HJ217" s="86"/>
      <c r="HK217" s="86"/>
      <c r="HL217" s="86"/>
      <c r="HM217" s="86"/>
      <c r="HN217" s="86"/>
      <c r="HO217" s="86"/>
      <c r="HP217" s="86"/>
      <c r="HQ217" s="86"/>
      <c r="HR217" s="86"/>
      <c r="HS217" s="86"/>
      <c r="HT217" s="86"/>
      <c r="HU217" s="87"/>
      <c r="IA217" s="105"/>
      <c r="IB217" s="86"/>
      <c r="IC217" s="86"/>
      <c r="ID217" s="86"/>
      <c r="IE217" s="86"/>
      <c r="IF217" s="86"/>
      <c r="IG217" s="86"/>
      <c r="IH217" s="86"/>
      <c r="II217" s="86"/>
      <c r="IJ217" s="86"/>
      <c r="IK217" s="86"/>
      <c r="IL217" s="86"/>
      <c r="IM217" s="86"/>
      <c r="IN217" s="86"/>
      <c r="IO217" s="86"/>
      <c r="IP217" s="86"/>
      <c r="IQ217" s="86"/>
      <c r="IR217" s="86"/>
      <c r="IS217" s="86"/>
      <c r="IT217" s="86"/>
      <c r="IU217" s="86"/>
      <c r="IV217" s="106"/>
      <c r="IY217" s="105"/>
      <c r="IZ217" s="86"/>
      <c r="JA217" s="86"/>
      <c r="JB217" s="86"/>
      <c r="JC217" s="86"/>
      <c r="JD217" s="86"/>
      <c r="JE217" s="86"/>
      <c r="JF217" s="86"/>
      <c r="JG217" s="86"/>
      <c r="JH217" s="86"/>
      <c r="JI217" s="86"/>
      <c r="JJ217" s="86"/>
      <c r="JK217" s="86"/>
      <c r="JL217" s="86"/>
      <c r="JM217" s="86"/>
      <c r="JN217" s="86"/>
      <c r="JO217" s="86"/>
      <c r="JP217" s="86"/>
      <c r="JQ217" s="86"/>
      <c r="JR217" s="86"/>
      <c r="JS217" s="86"/>
      <c r="JT217" s="86"/>
      <c r="JU217" s="86"/>
      <c r="JV217" s="86"/>
      <c r="JW217" s="86"/>
      <c r="JX217" s="86"/>
      <c r="JY217" s="86"/>
      <c r="JZ217" s="86"/>
      <c r="KA217" s="86"/>
      <c r="KB217" s="86"/>
      <c r="KC217" s="86"/>
      <c r="KD217" s="86"/>
      <c r="KE217" s="86"/>
      <c r="KF217" s="106"/>
    </row>
    <row r="218" spans="10:292" ht="15.75" hidden="1" customHeight="1" x14ac:dyDescent="0.45">
      <c r="AB218" s="571"/>
      <c r="AC218" s="572"/>
      <c r="AD218" s="572"/>
      <c r="AE218" s="572"/>
      <c r="AF218" s="572"/>
      <c r="AG218" s="572"/>
      <c r="AH218" s="572"/>
      <c r="AI218" s="572"/>
      <c r="AJ218" s="572"/>
      <c r="AK218" s="572"/>
      <c r="AL218" s="572"/>
      <c r="AM218" s="572"/>
      <c r="AN218" s="572"/>
      <c r="AO218" s="573"/>
      <c r="DA218" s="95"/>
      <c r="DB218" s="96"/>
      <c r="DC218" s="96"/>
      <c r="DD218" s="96"/>
      <c r="DE218" s="96"/>
      <c r="DF218" s="96"/>
      <c r="DG218" s="96"/>
      <c r="DQ218" s="96"/>
      <c r="DR218" s="1136"/>
      <c r="DS218" s="499"/>
      <c r="DT218" s="96"/>
      <c r="DU218" s="96"/>
      <c r="DV218" s="96"/>
      <c r="EX218" s="96"/>
      <c r="EY218" s="96"/>
      <c r="EZ218" s="96"/>
      <c r="FA218" s="96"/>
      <c r="FB218" s="96"/>
      <c r="FC218" s="96"/>
      <c r="FD218" s="96"/>
      <c r="FE218" s="96"/>
      <c r="FF218" s="96"/>
      <c r="FG218" s="96"/>
      <c r="FH218" s="96"/>
      <c r="GA218" s="96"/>
      <c r="GB218" s="96"/>
      <c r="GC218" s="96"/>
      <c r="GD218" s="96"/>
      <c r="GE218" s="96"/>
      <c r="GF218" s="96"/>
      <c r="GG218" s="96"/>
      <c r="GH218" s="96"/>
      <c r="GI218" s="96"/>
      <c r="GJ218" s="96"/>
      <c r="GK218" s="96"/>
      <c r="GL218" s="96"/>
      <c r="GM218" s="96"/>
      <c r="GN218" s="96"/>
      <c r="GO218" s="96"/>
      <c r="GP218" s="96"/>
      <c r="GQ218" s="96"/>
      <c r="HI218" s="85"/>
      <c r="HJ218" s="86"/>
      <c r="HK218" s="86"/>
      <c r="HL218" s="86"/>
      <c r="HM218" s="86"/>
      <c r="HN218" s="86"/>
      <c r="HO218" s="86"/>
      <c r="HP218" s="86"/>
      <c r="HQ218" s="86"/>
      <c r="HR218" s="86"/>
      <c r="HS218" s="86"/>
      <c r="HT218" s="86"/>
      <c r="HU218" s="87"/>
      <c r="IA218" s="105"/>
      <c r="IB218" s="86"/>
      <c r="IC218" s="86"/>
      <c r="ID218" s="86"/>
      <c r="IE218" s="86"/>
      <c r="IF218" s="86"/>
      <c r="IG218" s="86"/>
      <c r="IH218" s="86"/>
      <c r="II218" s="86"/>
      <c r="IJ218" s="86"/>
      <c r="IK218" s="86"/>
      <c r="IL218" s="86"/>
      <c r="IM218" s="86"/>
      <c r="IN218" s="86"/>
      <c r="IO218" s="86"/>
      <c r="IP218" s="86"/>
      <c r="IQ218" s="86"/>
      <c r="IR218" s="86"/>
      <c r="IS218" s="86"/>
      <c r="IT218" s="86"/>
      <c r="IU218" s="86"/>
      <c r="IV218" s="106"/>
      <c r="IY218" s="105"/>
      <c r="IZ218" s="86"/>
      <c r="JA218" s="86"/>
      <c r="JB218" s="86"/>
      <c r="JC218" s="86"/>
      <c r="JD218" s="86"/>
      <c r="JE218" s="86"/>
      <c r="JF218" s="86"/>
      <c r="JG218" s="86"/>
      <c r="JH218" s="86"/>
      <c r="JI218" s="86"/>
      <c r="JJ218" s="86"/>
      <c r="JK218" s="86"/>
      <c r="JL218" s="86"/>
      <c r="JM218" s="86"/>
      <c r="JN218" s="86"/>
      <c r="JO218" s="86"/>
      <c r="JP218" s="86"/>
      <c r="JQ218" s="86"/>
      <c r="JR218" s="86"/>
      <c r="JS218" s="86"/>
      <c r="JT218" s="86"/>
      <c r="JU218" s="86"/>
      <c r="JV218" s="86"/>
      <c r="JW218" s="86"/>
      <c r="JX218" s="86"/>
      <c r="JY218" s="86"/>
      <c r="JZ218" s="86"/>
      <c r="KA218" s="86"/>
      <c r="KB218" s="86"/>
      <c r="KC218" s="86"/>
      <c r="KD218" s="86"/>
      <c r="KE218" s="86"/>
      <c r="KF218" s="106"/>
    </row>
    <row r="219" spans="10:292" ht="15.75" hidden="1" customHeight="1" x14ac:dyDescent="0.45">
      <c r="AB219" s="571"/>
      <c r="AC219" s="572"/>
      <c r="AD219" s="572"/>
      <c r="AE219" s="572"/>
      <c r="AF219" s="572"/>
      <c r="AG219" s="572"/>
      <c r="AH219" s="572"/>
      <c r="AI219" s="572"/>
      <c r="AJ219" s="572"/>
      <c r="AK219" s="572"/>
      <c r="AL219" s="572"/>
      <c r="AM219" s="572"/>
      <c r="AN219" s="572"/>
      <c r="AO219" s="573"/>
      <c r="DA219" s="95"/>
      <c r="DB219" s="96"/>
      <c r="DC219" s="96"/>
      <c r="DD219" s="96"/>
      <c r="DE219" s="96"/>
      <c r="DF219" s="96"/>
      <c r="DG219" s="96"/>
      <c r="DQ219" s="96"/>
      <c r="DR219" s="1136"/>
      <c r="DS219" s="499"/>
      <c r="DT219" s="96"/>
      <c r="DU219" s="96"/>
      <c r="DV219" s="96"/>
      <c r="EX219" s="96"/>
      <c r="EY219" s="96"/>
      <c r="EZ219" s="96"/>
      <c r="FA219" s="96"/>
      <c r="FB219" s="96"/>
      <c r="FC219" s="96"/>
      <c r="FD219" s="96"/>
      <c r="FE219" s="96"/>
      <c r="FF219" s="96"/>
      <c r="FG219" s="96"/>
      <c r="FH219" s="96"/>
      <c r="GA219" s="96"/>
      <c r="GB219" s="96"/>
      <c r="GC219" s="96"/>
      <c r="GD219" s="96"/>
      <c r="GE219" s="96"/>
      <c r="GF219" s="96"/>
      <c r="GG219" s="96"/>
      <c r="GH219" s="96"/>
      <c r="GI219" s="96"/>
      <c r="GJ219" s="96"/>
      <c r="GK219" s="96"/>
      <c r="GL219" s="96"/>
      <c r="GM219" s="96"/>
      <c r="GN219" s="96"/>
      <c r="GO219" s="96"/>
      <c r="GP219" s="96"/>
      <c r="GQ219" s="96"/>
      <c r="HI219" s="85"/>
      <c r="HJ219" s="86"/>
      <c r="HK219" s="86"/>
      <c r="HL219" s="86"/>
      <c r="HM219" s="86"/>
      <c r="HN219" s="86"/>
      <c r="HO219" s="86"/>
      <c r="HP219" s="86"/>
      <c r="HQ219" s="86"/>
      <c r="HR219" s="86"/>
      <c r="HS219" s="86"/>
      <c r="HT219" s="86"/>
      <c r="HU219" s="87"/>
      <c r="IA219" s="105"/>
      <c r="IB219" s="86"/>
      <c r="IC219" s="86"/>
      <c r="ID219" s="86"/>
      <c r="IE219" s="86"/>
      <c r="IF219" s="86"/>
      <c r="IG219" s="86"/>
      <c r="IH219" s="86"/>
      <c r="II219" s="86"/>
      <c r="IJ219" s="86"/>
      <c r="IK219" s="86"/>
      <c r="IL219" s="86"/>
      <c r="IM219" s="86"/>
      <c r="IN219" s="86"/>
      <c r="IO219" s="86"/>
      <c r="IP219" s="86"/>
      <c r="IQ219" s="86"/>
      <c r="IR219" s="86"/>
      <c r="IS219" s="86"/>
      <c r="IT219" s="86"/>
      <c r="IU219" s="86"/>
      <c r="IV219" s="106"/>
      <c r="IY219" s="105"/>
      <c r="IZ219" s="86"/>
      <c r="JA219" s="86"/>
      <c r="JB219" s="86"/>
      <c r="JC219" s="86"/>
      <c r="JD219" s="86"/>
      <c r="JE219" s="86"/>
      <c r="JF219" s="86"/>
      <c r="JG219" s="86"/>
      <c r="JH219" s="86"/>
      <c r="JI219" s="86"/>
      <c r="JJ219" s="86"/>
      <c r="JK219" s="86"/>
      <c r="JL219" s="86"/>
      <c r="JM219" s="86"/>
      <c r="JN219" s="86"/>
      <c r="JO219" s="86"/>
      <c r="JP219" s="86"/>
      <c r="JQ219" s="86"/>
      <c r="JR219" s="86"/>
      <c r="JS219" s="86"/>
      <c r="JT219" s="86"/>
      <c r="JU219" s="86"/>
      <c r="JV219" s="86"/>
      <c r="JW219" s="86"/>
      <c r="JX219" s="86"/>
      <c r="JY219" s="86"/>
      <c r="JZ219" s="86"/>
      <c r="KA219" s="86"/>
      <c r="KB219" s="86"/>
      <c r="KC219" s="86"/>
      <c r="KD219" s="86"/>
      <c r="KE219" s="86"/>
      <c r="KF219" s="106"/>
    </row>
    <row r="220" spans="10:292" ht="15.75" hidden="1" customHeight="1" x14ac:dyDescent="0.45">
      <c r="AB220" s="571"/>
      <c r="AC220" s="572"/>
      <c r="AD220" s="572"/>
      <c r="AE220" s="572"/>
      <c r="AF220" s="572"/>
      <c r="AG220" s="572"/>
      <c r="AH220" s="572"/>
      <c r="AI220" s="572"/>
      <c r="AJ220" s="572"/>
      <c r="AK220" s="572"/>
      <c r="AL220" s="572"/>
      <c r="AM220" s="572"/>
      <c r="AN220" s="572"/>
      <c r="AO220" s="573"/>
      <c r="DA220" s="95"/>
      <c r="DB220" s="96"/>
      <c r="DC220" s="96"/>
      <c r="DD220" s="96"/>
      <c r="DE220" s="96"/>
      <c r="DF220" s="96"/>
      <c r="DG220" s="96"/>
      <c r="DQ220" s="96"/>
      <c r="DR220" s="1137"/>
      <c r="DS220" s="500"/>
      <c r="DT220" s="96"/>
      <c r="DU220" s="96"/>
      <c r="DV220" s="96"/>
      <c r="DW220" s="141"/>
      <c r="DX220" s="96"/>
      <c r="DY220" s="96"/>
      <c r="EX220" s="96"/>
      <c r="EY220" s="96"/>
      <c r="EZ220" s="96"/>
      <c r="FA220" s="96"/>
      <c r="FB220" s="96"/>
      <c r="FC220" s="96"/>
      <c r="FD220" s="96"/>
      <c r="FE220" s="96"/>
      <c r="FF220" s="96"/>
      <c r="FG220" s="96"/>
      <c r="FH220" s="96"/>
      <c r="GA220" s="96"/>
      <c r="GB220" s="96"/>
      <c r="GC220" s="96"/>
      <c r="GD220" s="96"/>
      <c r="GE220" s="96"/>
      <c r="GF220" s="96"/>
      <c r="GG220" s="96"/>
      <c r="GH220" s="96"/>
      <c r="GI220" s="96"/>
      <c r="GJ220" s="96"/>
      <c r="GK220" s="96"/>
      <c r="GL220" s="96"/>
      <c r="GM220" s="96"/>
      <c r="GN220" s="96"/>
      <c r="GO220" s="96"/>
      <c r="GP220" s="96"/>
      <c r="GQ220" s="96"/>
      <c r="HI220" s="85"/>
      <c r="HJ220" s="86"/>
      <c r="HK220" s="86"/>
      <c r="HL220" s="86"/>
      <c r="HM220" s="86"/>
      <c r="HN220" s="86"/>
      <c r="HO220" s="86"/>
      <c r="HP220" s="86"/>
      <c r="HQ220" s="86"/>
      <c r="HR220" s="86"/>
      <c r="HS220" s="86"/>
      <c r="HT220" s="86"/>
      <c r="HU220" s="87"/>
      <c r="IA220" s="105"/>
      <c r="IB220" s="86"/>
      <c r="IC220" s="86"/>
      <c r="ID220" s="86"/>
      <c r="IE220" s="86"/>
      <c r="IF220" s="86"/>
      <c r="IG220" s="86"/>
      <c r="IH220" s="86"/>
      <c r="II220" s="86"/>
      <c r="IJ220" s="86"/>
      <c r="IK220" s="86"/>
      <c r="IL220" s="86"/>
      <c r="IM220" s="86"/>
      <c r="IN220" s="86"/>
      <c r="IO220" s="86"/>
      <c r="IP220" s="86"/>
      <c r="IQ220" s="86"/>
      <c r="IR220" s="86"/>
      <c r="IS220" s="86"/>
      <c r="IT220" s="86"/>
      <c r="IU220" s="86"/>
      <c r="IV220" s="106"/>
      <c r="IY220" s="105"/>
      <c r="IZ220" s="86"/>
      <c r="JA220" s="86"/>
      <c r="JB220" s="86"/>
      <c r="JC220" s="497"/>
      <c r="JD220" s="497"/>
      <c r="JE220" s="497"/>
      <c r="JF220" s="497"/>
      <c r="JG220" s="497"/>
      <c r="JH220" s="497"/>
      <c r="JI220" s="497"/>
      <c r="JJ220" s="497"/>
      <c r="JK220" s="497"/>
      <c r="JL220" s="497"/>
      <c r="JM220" s="497"/>
      <c r="JN220" s="497"/>
      <c r="JO220" s="497"/>
      <c r="JP220" s="497"/>
      <c r="JQ220" s="497"/>
      <c r="JR220" s="497"/>
      <c r="JS220" s="86"/>
      <c r="JT220" s="86"/>
      <c r="JU220" s="86"/>
      <c r="JV220" s="86"/>
      <c r="JW220" s="86"/>
      <c r="JX220" s="86"/>
      <c r="JY220" s="86"/>
      <c r="JZ220" s="86"/>
      <c r="KA220" s="86"/>
      <c r="KB220" s="86"/>
      <c r="KC220" s="86"/>
      <c r="KD220" s="86"/>
      <c r="KE220" s="86"/>
      <c r="KF220" s="106"/>
    </row>
    <row r="221" spans="10:292" ht="15.75" hidden="1" customHeight="1" x14ac:dyDescent="0.45">
      <c r="J221" s="3"/>
      <c r="N221" s="497"/>
      <c r="O221" s="497"/>
      <c r="P221" s="497"/>
      <c r="Q221" s="497"/>
      <c r="R221" s="497"/>
      <c r="S221" s="497"/>
      <c r="T221" s="497"/>
      <c r="U221" s="497"/>
      <c r="V221" s="497"/>
      <c r="W221" s="497"/>
      <c r="X221" s="497"/>
      <c r="Y221" s="497"/>
      <c r="Z221" s="497"/>
      <c r="AB221" s="571"/>
      <c r="AC221" s="572"/>
      <c r="AD221" s="572"/>
      <c r="AE221" s="572"/>
      <c r="AF221" s="572"/>
      <c r="AG221" s="572"/>
      <c r="AH221" s="572"/>
      <c r="AI221" s="572"/>
      <c r="AJ221" s="572"/>
      <c r="AK221" s="572"/>
      <c r="AL221" s="572"/>
      <c r="AM221" s="572"/>
      <c r="AN221" s="572"/>
      <c r="AO221" s="573"/>
      <c r="DA221" s="95"/>
      <c r="DB221" s="96"/>
      <c r="DC221" s="96"/>
      <c r="DD221" s="96"/>
      <c r="DE221" s="96"/>
      <c r="DF221" s="96"/>
      <c r="DG221" s="96"/>
      <c r="DQ221" s="96"/>
      <c r="DR221" s="96"/>
      <c r="DS221" s="96"/>
      <c r="DT221" s="96"/>
      <c r="DU221" s="96"/>
      <c r="DV221" s="96"/>
      <c r="EX221" s="96"/>
      <c r="EY221" s="96"/>
      <c r="EZ221" s="96"/>
      <c r="FA221" s="96"/>
      <c r="FB221" s="96"/>
      <c r="FC221" s="96"/>
      <c r="FD221" s="96"/>
      <c r="FE221" s="96"/>
      <c r="FF221" s="96"/>
      <c r="FG221" s="96"/>
      <c r="FH221" s="96"/>
      <c r="GA221" s="96"/>
      <c r="GB221" s="96"/>
      <c r="GC221" s="96"/>
      <c r="GD221" s="96"/>
      <c r="GE221" s="96"/>
      <c r="GF221" s="96"/>
      <c r="GG221" s="96"/>
      <c r="GH221" s="96"/>
      <c r="GI221" s="96"/>
      <c r="GJ221" s="96"/>
      <c r="GK221" s="96"/>
      <c r="GL221" s="96"/>
      <c r="GM221" s="96"/>
      <c r="GN221" s="96"/>
      <c r="GO221" s="96"/>
      <c r="GP221" s="96"/>
      <c r="GQ221" s="96"/>
      <c r="HI221" s="85"/>
      <c r="HJ221" s="86"/>
      <c r="HK221" s="86"/>
      <c r="HL221" s="86"/>
      <c r="HM221" s="86"/>
      <c r="HN221" s="86"/>
      <c r="HO221" s="86"/>
      <c r="HP221" s="86"/>
      <c r="HQ221" s="86"/>
      <c r="HR221" s="86"/>
      <c r="HS221" s="86"/>
      <c r="HT221" s="86"/>
      <c r="HU221" s="87"/>
      <c r="IA221" s="105"/>
      <c r="IB221" s="86"/>
      <c r="IC221" s="86"/>
      <c r="ID221" s="86"/>
      <c r="IE221" s="86"/>
      <c r="IF221" s="86"/>
      <c r="IG221" s="86"/>
      <c r="IH221" s="86"/>
      <c r="II221" s="86"/>
      <c r="IJ221" s="86"/>
      <c r="IK221" s="86"/>
      <c r="IL221" s="86"/>
      <c r="IM221" s="86"/>
      <c r="IN221" s="86"/>
      <c r="IO221" s="86"/>
      <c r="IP221" s="86"/>
      <c r="IQ221" s="86"/>
      <c r="IR221" s="86"/>
      <c r="IS221" s="86"/>
      <c r="IT221" s="86"/>
      <c r="IU221" s="86"/>
      <c r="IV221" s="106"/>
      <c r="IY221" s="105"/>
      <c r="IZ221" s="86"/>
      <c r="JA221" s="86"/>
      <c r="JB221" s="86"/>
      <c r="JC221" s="497"/>
      <c r="JD221" s="497"/>
      <c r="JE221" s="497"/>
      <c r="JF221" s="497"/>
      <c r="JG221" s="497"/>
      <c r="JH221" s="497"/>
      <c r="JI221" s="497"/>
      <c r="JJ221" s="497"/>
      <c r="JK221" s="497"/>
      <c r="JL221" s="497"/>
      <c r="JM221" s="497"/>
      <c r="JN221" s="497"/>
      <c r="JO221" s="497"/>
      <c r="JP221" s="497"/>
      <c r="JQ221" s="497"/>
      <c r="JR221" s="497"/>
      <c r="JS221" s="86"/>
      <c r="JT221" s="86"/>
      <c r="JU221" s="86"/>
      <c r="JV221" s="86"/>
      <c r="JW221" s="86"/>
      <c r="JX221" s="86"/>
      <c r="JY221" s="86"/>
      <c r="JZ221" s="86"/>
      <c r="KA221" s="86"/>
      <c r="KB221" s="86"/>
      <c r="KC221" s="86"/>
      <c r="KD221" s="86"/>
      <c r="KE221" s="86"/>
      <c r="KF221" s="106"/>
    </row>
    <row r="222" spans="10:292" ht="15.75" hidden="1" customHeight="1" thickBot="1" x14ac:dyDescent="0.5">
      <c r="N222" s="497"/>
      <c r="O222" s="497"/>
      <c r="P222" s="497"/>
      <c r="Q222" s="497"/>
      <c r="R222" s="497"/>
      <c r="S222" s="497"/>
      <c r="T222" s="497"/>
      <c r="U222" s="497"/>
      <c r="V222" s="497"/>
      <c r="W222" s="497"/>
      <c r="X222" s="497"/>
      <c r="Y222" s="497"/>
      <c r="Z222" s="497"/>
      <c r="AB222" s="571"/>
      <c r="AC222" s="572"/>
      <c r="AD222" s="572"/>
      <c r="AE222" s="572"/>
      <c r="AF222" s="572"/>
      <c r="AG222" s="572"/>
      <c r="AH222" s="572"/>
      <c r="AI222" s="572"/>
      <c r="AJ222" s="572"/>
      <c r="AK222" s="572"/>
      <c r="AL222" s="572"/>
      <c r="AM222" s="572"/>
      <c r="AN222" s="572"/>
      <c r="AO222" s="573"/>
      <c r="DA222" s="95"/>
      <c r="DB222" s="96"/>
      <c r="DC222" s="96"/>
      <c r="DD222" s="96"/>
      <c r="DE222" s="96"/>
      <c r="DF222" s="96"/>
      <c r="DG222" s="96"/>
      <c r="DQ222" s="96"/>
      <c r="DR222" s="96"/>
      <c r="DS222" s="96"/>
      <c r="DT222" s="96"/>
      <c r="DU222" s="96"/>
      <c r="DV222" s="96"/>
      <c r="EX222" s="96"/>
      <c r="EY222" s="96"/>
      <c r="EZ222" s="96"/>
      <c r="FA222" s="96"/>
      <c r="FB222" s="96"/>
      <c r="FC222" s="96"/>
      <c r="FD222" s="96"/>
      <c r="FE222" s="96"/>
      <c r="FF222" s="96"/>
      <c r="FG222" s="96"/>
      <c r="FH222" s="96"/>
      <c r="GA222" s="96"/>
      <c r="GB222" s="96"/>
      <c r="GC222" s="96"/>
      <c r="GD222" s="96"/>
      <c r="GE222" s="96"/>
      <c r="GF222" s="96"/>
      <c r="GG222" s="96"/>
      <c r="GH222" s="96"/>
      <c r="GI222" s="96"/>
      <c r="GJ222" s="96"/>
      <c r="GK222" s="96"/>
      <c r="GL222" s="96"/>
      <c r="GM222" s="96"/>
      <c r="GN222" s="96"/>
      <c r="GO222" s="96"/>
      <c r="GP222" s="96"/>
      <c r="GQ222" s="96"/>
      <c r="HI222" s="85"/>
      <c r="HJ222" s="86"/>
      <c r="HK222" s="86"/>
      <c r="HL222" s="86"/>
      <c r="HM222" s="86"/>
      <c r="HN222" s="86"/>
      <c r="HO222" s="86"/>
      <c r="HP222" s="86"/>
      <c r="HQ222" s="86"/>
      <c r="HR222" s="86"/>
      <c r="HS222" s="86"/>
      <c r="HT222" s="86"/>
      <c r="HU222" s="87"/>
      <c r="IA222" s="105"/>
      <c r="IB222" s="86"/>
      <c r="IC222" s="86"/>
      <c r="ID222" s="86"/>
      <c r="IE222" s="86"/>
      <c r="IF222" s="86"/>
      <c r="IG222" s="86"/>
      <c r="IH222" s="86"/>
      <c r="II222" s="86"/>
      <c r="IJ222" s="86"/>
      <c r="IK222" s="86"/>
      <c r="IL222" s="86"/>
      <c r="IM222" s="86"/>
      <c r="IN222" s="86"/>
      <c r="IO222" s="86"/>
      <c r="IP222" s="86"/>
      <c r="IQ222" s="86"/>
      <c r="IR222" s="86"/>
      <c r="IS222" s="86"/>
      <c r="IT222" s="86"/>
      <c r="IU222" s="86"/>
      <c r="IV222" s="106"/>
      <c r="IY222" s="105"/>
      <c r="IZ222" s="86"/>
      <c r="JA222" s="86"/>
      <c r="JB222" s="86"/>
      <c r="JC222" s="497"/>
      <c r="JD222" s="497"/>
      <c r="JE222" s="497"/>
      <c r="JF222" s="497"/>
      <c r="JG222" s="497"/>
      <c r="JH222" s="497"/>
      <c r="JI222" s="497"/>
      <c r="JJ222" s="497"/>
      <c r="JK222" s="497"/>
      <c r="JL222" s="497"/>
      <c r="JM222" s="497"/>
      <c r="JN222" s="497"/>
      <c r="JO222" s="497"/>
      <c r="JP222" s="497"/>
      <c r="JQ222" s="497"/>
      <c r="JR222" s="497"/>
      <c r="JS222" s="86"/>
      <c r="JT222" s="86"/>
      <c r="JU222" s="86"/>
      <c r="JV222" s="86"/>
      <c r="JW222" s="86"/>
      <c r="JX222" s="86"/>
      <c r="JY222" s="86"/>
      <c r="JZ222" s="86"/>
      <c r="KA222" s="86"/>
      <c r="KB222" s="86"/>
      <c r="KC222" s="86"/>
      <c r="KD222" s="86"/>
      <c r="KE222" s="86"/>
      <c r="KF222" s="106"/>
    </row>
    <row r="223" spans="10:292" ht="15.75" hidden="1" customHeight="1" x14ac:dyDescent="0.45">
      <c r="K223" s="49"/>
      <c r="L223" s="50"/>
      <c r="M223" s="50"/>
      <c r="N223" s="50"/>
      <c r="O223" s="50"/>
      <c r="P223" s="1123"/>
      <c r="Q223" s="1124"/>
      <c r="R223" s="1124"/>
      <c r="S223" s="1124"/>
      <c r="T223" s="1124"/>
      <c r="U223" s="1124"/>
      <c r="V223" s="1124"/>
      <c r="W223" s="1124"/>
      <c r="X223" s="1125"/>
      <c r="AB223" s="571"/>
      <c r="AC223" s="572"/>
      <c r="AD223" s="572"/>
      <c r="AE223" s="572"/>
      <c r="AF223" s="572"/>
      <c r="AG223" s="572"/>
      <c r="AH223" s="572"/>
      <c r="AI223" s="572"/>
      <c r="AJ223" s="572"/>
      <c r="AK223" s="572"/>
      <c r="AL223" s="572"/>
      <c r="AM223" s="572"/>
      <c r="AN223" s="572"/>
      <c r="AO223" s="573"/>
      <c r="DA223" s="95"/>
      <c r="DB223" s="96"/>
      <c r="DC223" s="96"/>
      <c r="DD223" s="96"/>
      <c r="DE223" s="96"/>
      <c r="DF223" s="96"/>
      <c r="DG223" s="96"/>
      <c r="DQ223" s="96"/>
      <c r="DR223" s="96"/>
      <c r="DS223" s="96"/>
      <c r="DT223" s="103"/>
      <c r="DU223" s="96"/>
      <c r="DV223" s="96"/>
      <c r="DW223" s="23"/>
      <c r="DX223" s="23"/>
      <c r="EX223" s="96"/>
      <c r="EY223" s="96"/>
      <c r="EZ223" s="96"/>
      <c r="FA223" s="96"/>
      <c r="FB223" s="96"/>
      <c r="FC223" s="96"/>
      <c r="FD223" s="96"/>
      <c r="FE223" s="96"/>
      <c r="FF223" s="96"/>
      <c r="FG223" s="96"/>
      <c r="FH223" s="96"/>
      <c r="GA223" s="96"/>
      <c r="GB223" s="96"/>
      <c r="GC223" s="96"/>
      <c r="GD223" s="96"/>
      <c r="GE223" s="96"/>
      <c r="GF223" s="96"/>
      <c r="GG223" s="96"/>
      <c r="GH223" s="96"/>
      <c r="GI223" s="96"/>
      <c r="GJ223" s="96"/>
      <c r="GK223" s="96"/>
      <c r="GL223" s="96"/>
      <c r="GM223" s="96"/>
      <c r="GN223" s="96"/>
      <c r="GO223" s="96"/>
      <c r="GP223" s="96"/>
      <c r="GQ223" s="96"/>
      <c r="HI223" s="85"/>
      <c r="HJ223" s="86"/>
      <c r="HK223" s="86"/>
      <c r="HL223" s="86"/>
      <c r="HM223" s="86"/>
      <c r="HN223" s="86"/>
      <c r="HO223" s="86"/>
      <c r="HP223" s="86"/>
      <c r="HQ223" s="86"/>
      <c r="HR223" s="86"/>
      <c r="HS223" s="86"/>
      <c r="HT223" s="86"/>
      <c r="HU223" s="87"/>
      <c r="IA223" s="105"/>
      <c r="IB223" s="86"/>
      <c r="IC223" s="86"/>
      <c r="ID223" s="86"/>
      <c r="IE223" s="86"/>
      <c r="IF223" s="86"/>
      <c r="IG223" s="86"/>
      <c r="IH223" s="86"/>
      <c r="II223" s="86"/>
      <c r="IJ223" s="86"/>
      <c r="IK223" s="86"/>
      <c r="IL223" s="86"/>
      <c r="IM223" s="86"/>
      <c r="IN223" s="86"/>
      <c r="IO223" s="86"/>
      <c r="IP223" s="86"/>
      <c r="IQ223" s="86"/>
      <c r="IR223" s="86"/>
      <c r="IS223" s="86"/>
      <c r="IT223" s="86"/>
      <c r="IU223" s="86"/>
      <c r="IV223" s="106"/>
      <c r="IY223" s="105"/>
      <c r="IZ223" s="86"/>
      <c r="JA223" s="86"/>
      <c r="JB223" s="86"/>
      <c r="JC223" s="497"/>
      <c r="JD223" s="497"/>
      <c r="JE223" s="497"/>
      <c r="JF223" s="497"/>
      <c r="JG223" s="497"/>
      <c r="JH223" s="497"/>
      <c r="JI223" s="497"/>
      <c r="JJ223" s="497"/>
      <c r="JK223" s="497"/>
      <c r="JL223" s="497"/>
      <c r="JM223" s="497"/>
      <c r="JN223" s="497"/>
      <c r="JO223" s="497"/>
      <c r="JP223" s="497"/>
      <c r="JQ223" s="497"/>
      <c r="JR223" s="497"/>
      <c r="JS223" s="86"/>
      <c r="JT223" s="86"/>
      <c r="JU223" s="86"/>
      <c r="JV223" s="86"/>
      <c r="JW223" s="86"/>
      <c r="JX223" s="86"/>
      <c r="JY223" s="86"/>
      <c r="JZ223" s="86"/>
      <c r="KA223" s="86"/>
      <c r="KB223" s="86"/>
      <c r="KC223" s="86"/>
      <c r="KD223" s="86"/>
      <c r="KE223" s="86"/>
      <c r="KF223" s="106"/>
    </row>
    <row r="224" spans="10:292" ht="15.75" hidden="1" customHeight="1" thickBot="1" x14ac:dyDescent="0.5">
      <c r="K224" s="61"/>
      <c r="L224" s="62"/>
      <c r="M224" s="62"/>
      <c r="N224" s="62"/>
      <c r="O224" s="62"/>
      <c r="P224" s="1126"/>
      <c r="Q224" s="1127"/>
      <c r="R224" s="1127"/>
      <c r="S224" s="1127"/>
      <c r="T224" s="1127"/>
      <c r="U224" s="1127"/>
      <c r="V224" s="1127"/>
      <c r="W224" s="1127"/>
      <c r="X224" s="1128"/>
      <c r="AB224" s="571"/>
      <c r="AC224" s="572"/>
      <c r="AD224" s="572"/>
      <c r="AE224" s="572"/>
      <c r="AF224" s="572"/>
      <c r="AG224" s="572"/>
      <c r="AH224" s="572"/>
      <c r="AI224" s="572"/>
      <c r="AJ224" s="572"/>
      <c r="AK224" s="572"/>
      <c r="AL224" s="572"/>
      <c r="AM224" s="572"/>
      <c r="AN224" s="572"/>
      <c r="AO224" s="573"/>
      <c r="DA224" s="95"/>
      <c r="DB224" s="96"/>
      <c r="DC224" s="96"/>
      <c r="DD224" s="96"/>
      <c r="DE224" s="96"/>
      <c r="DF224" s="96"/>
      <c r="DG224" s="96"/>
      <c r="DQ224" s="96"/>
      <c r="DR224" s="96"/>
      <c r="DS224" s="96"/>
      <c r="DT224" s="96"/>
      <c r="DU224" s="96"/>
      <c r="DV224" s="96"/>
      <c r="DW224" s="23"/>
      <c r="DX224" s="23"/>
      <c r="EX224" s="96"/>
      <c r="EY224" s="96"/>
      <c r="EZ224" s="96"/>
      <c r="FA224" s="96"/>
      <c r="FB224" s="96"/>
      <c r="FC224" s="96"/>
      <c r="FD224" s="96"/>
      <c r="FE224" s="96"/>
      <c r="FF224" s="96"/>
      <c r="FG224" s="96"/>
      <c r="FH224" s="96"/>
      <c r="GA224" s="96"/>
      <c r="GB224" s="96"/>
      <c r="GC224" s="96"/>
      <c r="GD224" s="96"/>
      <c r="GE224" s="96"/>
      <c r="GF224" s="96"/>
      <c r="GG224" s="96"/>
      <c r="GH224" s="96"/>
      <c r="GI224" s="96"/>
      <c r="GJ224" s="96"/>
      <c r="GK224" s="96"/>
      <c r="GL224" s="96"/>
      <c r="GM224" s="96"/>
      <c r="GN224" s="96"/>
      <c r="GO224" s="96"/>
      <c r="GP224" s="96"/>
      <c r="GQ224" s="96"/>
      <c r="HI224" s="85"/>
      <c r="HJ224" s="86"/>
      <c r="HK224" s="86"/>
      <c r="HL224" s="86"/>
      <c r="HM224" s="86"/>
      <c r="HN224" s="86"/>
      <c r="HO224" s="86"/>
      <c r="HP224" s="86"/>
      <c r="HQ224" s="86"/>
      <c r="HR224" s="86"/>
      <c r="HS224" s="86"/>
      <c r="HT224" s="86"/>
      <c r="HU224" s="87"/>
      <c r="IA224" s="105"/>
      <c r="IB224" s="86"/>
      <c r="IC224" s="86"/>
      <c r="ID224" s="86"/>
      <c r="IE224" s="86"/>
      <c r="IF224" s="86"/>
      <c r="IG224" s="86"/>
      <c r="IH224" s="86"/>
      <c r="II224" s="86"/>
      <c r="IJ224" s="86"/>
      <c r="IK224" s="86"/>
      <c r="IL224" s="86"/>
      <c r="IM224" s="86"/>
      <c r="IN224" s="86"/>
      <c r="IO224" s="86"/>
      <c r="IP224" s="86"/>
      <c r="IQ224" s="86"/>
      <c r="IR224" s="86"/>
      <c r="IS224" s="86"/>
      <c r="IT224" s="86"/>
      <c r="IU224" s="86"/>
      <c r="IV224" s="106"/>
      <c r="IY224" s="105"/>
      <c r="IZ224" s="86"/>
      <c r="JA224" s="86"/>
      <c r="JB224" s="86"/>
      <c r="JC224" s="86"/>
      <c r="JD224" s="86"/>
      <c r="JE224" s="86"/>
      <c r="JF224" s="86"/>
      <c r="JG224" s="86"/>
      <c r="JH224" s="86"/>
      <c r="JI224" s="86"/>
      <c r="JJ224" s="86"/>
      <c r="JK224" s="86"/>
      <c r="JL224" s="86"/>
      <c r="JM224" s="86"/>
      <c r="JN224" s="86"/>
      <c r="JO224" s="86"/>
      <c r="JP224" s="86"/>
      <c r="JQ224" s="86"/>
      <c r="JR224" s="86"/>
      <c r="JS224" s="86"/>
      <c r="JT224" s="86"/>
      <c r="JU224" s="86"/>
      <c r="JV224" s="86"/>
      <c r="JW224" s="86"/>
      <c r="JX224" s="86"/>
      <c r="JY224" s="86"/>
      <c r="JZ224" s="86"/>
      <c r="KA224" s="86"/>
      <c r="KB224" s="86"/>
      <c r="KC224" s="86"/>
      <c r="KD224" s="86"/>
      <c r="KE224" s="86"/>
      <c r="KF224" s="106"/>
    </row>
    <row r="225" spans="28:292" ht="15.75" hidden="1" customHeight="1" x14ac:dyDescent="0.45">
      <c r="AB225" s="571"/>
      <c r="AC225" s="572"/>
      <c r="AD225" s="572"/>
      <c r="AE225" s="572"/>
      <c r="AF225" s="572"/>
      <c r="AG225" s="572"/>
      <c r="AH225" s="572"/>
      <c r="AI225" s="572"/>
      <c r="AJ225" s="572"/>
      <c r="AK225" s="572"/>
      <c r="AL225" s="572"/>
      <c r="AM225" s="572"/>
      <c r="AN225" s="572"/>
      <c r="AO225" s="573"/>
      <c r="DA225" s="95"/>
      <c r="DB225" s="96"/>
      <c r="DC225" s="96"/>
      <c r="DD225" s="96"/>
      <c r="DE225" s="96"/>
      <c r="DF225" s="96"/>
      <c r="DG225" s="96"/>
      <c r="DQ225" s="96"/>
      <c r="DR225" s="96"/>
      <c r="DS225" s="96"/>
      <c r="DT225" s="96"/>
      <c r="DU225" s="96"/>
      <c r="DV225" s="96"/>
      <c r="EX225" s="96"/>
      <c r="EY225" s="96"/>
      <c r="EZ225" s="96"/>
      <c r="FA225" s="96"/>
      <c r="FB225" s="96"/>
      <c r="FC225" s="96"/>
      <c r="FD225" s="96"/>
      <c r="FE225" s="96"/>
      <c r="FF225" s="96"/>
      <c r="FG225" s="96"/>
      <c r="FH225" s="96"/>
      <c r="GA225" s="96"/>
      <c r="GB225" s="96"/>
      <c r="GC225" s="96"/>
      <c r="GD225" s="96"/>
      <c r="GE225" s="96"/>
      <c r="GF225" s="96"/>
      <c r="GG225" s="96"/>
      <c r="GH225" s="96"/>
      <c r="GI225" s="96"/>
      <c r="GJ225" s="96"/>
      <c r="GK225" s="96"/>
      <c r="GL225" s="96"/>
      <c r="GM225" s="96"/>
      <c r="GN225" s="96"/>
      <c r="GO225" s="96"/>
      <c r="GP225" s="96"/>
      <c r="GQ225" s="96"/>
      <c r="HI225" s="85"/>
      <c r="HJ225" s="86"/>
      <c r="HK225" s="86"/>
      <c r="HL225" s="86"/>
      <c r="HM225" s="86"/>
      <c r="HN225" s="86"/>
      <c r="HO225" s="86"/>
      <c r="HP225" s="86"/>
      <c r="HQ225" s="86"/>
      <c r="HR225" s="86"/>
      <c r="HS225" s="86"/>
      <c r="HT225" s="86"/>
      <c r="HU225" s="87"/>
      <c r="IA225" s="105"/>
      <c r="IB225" s="86"/>
      <c r="IC225" s="86"/>
      <c r="ID225" s="86"/>
      <c r="IE225" s="86"/>
      <c r="IF225" s="86"/>
      <c r="IG225" s="86"/>
      <c r="IH225" s="86"/>
      <c r="II225" s="86"/>
      <c r="IJ225" s="86"/>
      <c r="IK225" s="86"/>
      <c r="IL225" s="86"/>
      <c r="IM225" s="86"/>
      <c r="IN225" s="86"/>
      <c r="IO225" s="86"/>
      <c r="IP225" s="86"/>
      <c r="IQ225" s="86"/>
      <c r="IR225" s="86"/>
      <c r="IS225" s="86"/>
      <c r="IT225" s="86"/>
      <c r="IU225" s="86"/>
      <c r="IV225" s="106"/>
      <c r="IY225" s="105"/>
      <c r="IZ225" s="86"/>
      <c r="JA225" s="86"/>
      <c r="JB225" s="86"/>
      <c r="JC225" s="86"/>
      <c r="JD225" s="86"/>
      <c r="JE225" s="86"/>
      <c r="JF225" s="86"/>
      <c r="JG225" s="86"/>
      <c r="JH225" s="86"/>
      <c r="JI225" s="86"/>
      <c r="JJ225" s="86"/>
      <c r="JK225" s="86"/>
      <c r="JL225" s="86"/>
      <c r="JM225" s="86"/>
      <c r="JN225" s="86"/>
      <c r="JO225" s="86"/>
      <c r="JP225" s="86"/>
      <c r="JQ225" s="86"/>
      <c r="JR225" s="86"/>
      <c r="JS225" s="86"/>
      <c r="JT225" s="86"/>
      <c r="JU225" s="86"/>
      <c r="JV225" s="86"/>
      <c r="JW225" s="86"/>
      <c r="JX225" s="86"/>
      <c r="JY225" s="86"/>
      <c r="JZ225" s="86"/>
      <c r="KA225" s="86"/>
      <c r="KB225" s="86"/>
      <c r="KC225" s="86"/>
      <c r="KD225" s="86"/>
      <c r="KE225" s="86"/>
      <c r="KF225" s="106"/>
    </row>
    <row r="226" spans="28:292" ht="15.75" hidden="1" customHeight="1" x14ac:dyDescent="0.45">
      <c r="AB226" s="571"/>
      <c r="AC226" s="572"/>
      <c r="AD226" s="572"/>
      <c r="AE226" s="572"/>
      <c r="AF226" s="572"/>
      <c r="AG226" s="572"/>
      <c r="AH226" s="572"/>
      <c r="AI226" s="572"/>
      <c r="AJ226" s="572"/>
      <c r="AK226" s="572"/>
      <c r="AL226" s="572"/>
      <c r="AM226" s="572"/>
      <c r="AN226" s="572"/>
      <c r="AO226" s="573"/>
      <c r="DA226" s="95"/>
      <c r="DB226" s="96"/>
      <c r="DC226" s="96"/>
      <c r="DD226" s="96"/>
      <c r="DE226" s="96"/>
      <c r="DF226" s="96"/>
      <c r="DG226" s="96"/>
      <c r="DQ226" s="96"/>
      <c r="DR226" s="96"/>
      <c r="DS226" s="96"/>
      <c r="DT226" s="96"/>
      <c r="DU226" s="96"/>
      <c r="DV226" s="96"/>
      <c r="EX226" s="96"/>
      <c r="EY226" s="96"/>
      <c r="EZ226" s="96"/>
      <c r="FA226" s="96"/>
      <c r="FB226" s="96"/>
      <c r="FC226" s="96"/>
      <c r="FD226" s="96"/>
      <c r="FE226" s="96"/>
      <c r="FF226" s="96"/>
      <c r="FG226" s="96"/>
      <c r="FH226" s="96"/>
      <c r="GA226" s="96"/>
      <c r="GB226" s="96"/>
      <c r="GC226" s="96"/>
      <c r="GD226" s="96"/>
      <c r="GE226" s="96"/>
      <c r="GF226" s="96"/>
      <c r="GG226" s="96"/>
      <c r="GH226" s="96"/>
      <c r="GI226" s="96"/>
      <c r="GJ226" s="96"/>
      <c r="GK226" s="96"/>
      <c r="GL226" s="96"/>
      <c r="GM226" s="96"/>
      <c r="GN226" s="96"/>
      <c r="GO226" s="96"/>
      <c r="GP226" s="96"/>
      <c r="GQ226" s="96"/>
      <c r="HI226" s="85"/>
      <c r="HJ226" s="86"/>
      <c r="HK226" s="86"/>
      <c r="HL226" s="86"/>
      <c r="HM226" s="86"/>
      <c r="HN226" s="86"/>
      <c r="HO226" s="86"/>
      <c r="HP226" s="86"/>
      <c r="HQ226" s="86"/>
      <c r="HR226" s="86"/>
      <c r="HS226" s="86"/>
      <c r="HT226" s="86"/>
      <c r="HU226" s="87"/>
      <c r="IA226" s="105"/>
      <c r="IB226" s="86"/>
      <c r="IC226" s="86"/>
      <c r="ID226" s="86"/>
      <c r="IE226" s="86"/>
      <c r="IF226" s="86"/>
      <c r="IG226" s="86"/>
      <c r="IH226" s="86"/>
      <c r="II226" s="86"/>
      <c r="IJ226" s="86"/>
      <c r="IK226" s="86"/>
      <c r="IL226" s="86"/>
      <c r="IM226" s="86"/>
      <c r="IN226" s="86"/>
      <c r="IO226" s="86"/>
      <c r="IP226" s="86"/>
      <c r="IQ226" s="86"/>
      <c r="IR226" s="86"/>
      <c r="IS226" s="86"/>
      <c r="IT226" s="86"/>
      <c r="IU226" s="86"/>
      <c r="IV226" s="106"/>
      <c r="IY226" s="105"/>
      <c r="IZ226" s="86"/>
      <c r="JA226" s="86"/>
      <c r="JB226" s="86"/>
      <c r="JC226" s="86"/>
      <c r="JD226" s="86"/>
      <c r="JE226" s="86"/>
      <c r="JF226" s="86"/>
      <c r="JG226" s="86"/>
      <c r="JH226" s="86"/>
      <c r="JI226" s="86"/>
      <c r="JJ226" s="86"/>
      <c r="JK226" s="86"/>
      <c r="JL226" s="86"/>
      <c r="JM226" s="86"/>
      <c r="JN226" s="86"/>
      <c r="JO226" s="86"/>
      <c r="JP226" s="86"/>
      <c r="JQ226" s="86"/>
      <c r="JR226" s="86"/>
      <c r="JS226" s="86"/>
      <c r="JT226" s="86"/>
      <c r="JU226" s="86"/>
      <c r="JV226" s="86"/>
      <c r="JW226" s="86"/>
      <c r="JX226" s="86"/>
      <c r="JY226" s="86"/>
      <c r="JZ226" s="86"/>
      <c r="KA226" s="86"/>
      <c r="KB226" s="86"/>
      <c r="KC226" s="86"/>
      <c r="KD226" s="86"/>
      <c r="KE226" s="86"/>
      <c r="KF226" s="106"/>
    </row>
    <row r="227" spans="28:292" ht="15.75" hidden="1" customHeight="1" x14ac:dyDescent="0.45">
      <c r="AB227" s="571"/>
      <c r="AC227" s="572"/>
      <c r="AD227" s="572"/>
      <c r="AE227" s="572"/>
      <c r="AF227" s="572"/>
      <c r="AG227" s="572"/>
      <c r="AH227" s="572"/>
      <c r="AI227" s="572"/>
      <c r="AJ227" s="572"/>
      <c r="AK227" s="572"/>
      <c r="AL227" s="572"/>
      <c r="AM227" s="572"/>
      <c r="AN227" s="572"/>
      <c r="AO227" s="573"/>
      <c r="DA227" s="95"/>
      <c r="DB227" s="96"/>
      <c r="DC227" s="96"/>
      <c r="DD227" s="96"/>
      <c r="DE227" s="96"/>
      <c r="DF227" s="96"/>
      <c r="DG227" s="96"/>
      <c r="DQ227" s="96"/>
      <c r="DR227" s="96"/>
      <c r="DS227" s="96"/>
      <c r="DT227" s="96"/>
      <c r="DU227" s="96"/>
      <c r="DV227" s="96"/>
      <c r="EX227" s="96"/>
      <c r="EY227" s="96"/>
      <c r="EZ227" s="96"/>
      <c r="FA227" s="96"/>
      <c r="FB227" s="96"/>
      <c r="FC227" s="96"/>
      <c r="FD227" s="96"/>
      <c r="FE227" s="96"/>
      <c r="FF227" s="96"/>
      <c r="FG227" s="96"/>
      <c r="FH227" s="96"/>
      <c r="GA227" s="96"/>
      <c r="GB227" s="96"/>
      <c r="GC227" s="96"/>
      <c r="GD227" s="96"/>
      <c r="GE227" s="96"/>
      <c r="GF227" s="96"/>
      <c r="GG227" s="96"/>
      <c r="GH227" s="96"/>
      <c r="GI227" s="96"/>
      <c r="GJ227" s="96"/>
      <c r="GK227" s="96"/>
      <c r="GL227" s="96"/>
      <c r="GM227" s="96"/>
      <c r="GN227" s="96"/>
      <c r="GO227" s="96"/>
      <c r="GP227" s="96"/>
      <c r="GQ227" s="96"/>
      <c r="HI227" s="85"/>
      <c r="HJ227" s="86"/>
      <c r="HK227" s="86"/>
      <c r="HL227" s="86"/>
      <c r="HM227" s="86"/>
      <c r="HN227" s="86"/>
      <c r="HO227" s="86"/>
      <c r="HP227" s="86"/>
      <c r="HQ227" s="86"/>
      <c r="HR227" s="86"/>
      <c r="HS227" s="86"/>
      <c r="HT227" s="86"/>
      <c r="HU227" s="87"/>
      <c r="IA227" s="105"/>
      <c r="IB227" s="86"/>
      <c r="IC227" s="86"/>
      <c r="ID227" s="86"/>
      <c r="IE227" s="86"/>
      <c r="IF227" s="86"/>
      <c r="IG227" s="86"/>
      <c r="IH227" s="86"/>
      <c r="II227" s="86"/>
      <c r="IJ227" s="86"/>
      <c r="IK227" s="86"/>
      <c r="IL227" s="86"/>
      <c r="IM227" s="86"/>
      <c r="IN227" s="86"/>
      <c r="IO227" s="86"/>
      <c r="IP227" s="86"/>
      <c r="IQ227" s="86"/>
      <c r="IR227" s="86"/>
      <c r="IS227" s="86"/>
      <c r="IT227" s="86"/>
      <c r="IU227" s="86"/>
      <c r="IV227" s="106"/>
      <c r="IY227" s="105"/>
      <c r="IZ227" s="86"/>
      <c r="JA227" s="86"/>
      <c r="JB227" s="86"/>
      <c r="JC227" s="86"/>
      <c r="JD227" s="86"/>
      <c r="JE227" s="86"/>
      <c r="JF227" s="86"/>
      <c r="JG227" s="86"/>
      <c r="JH227" s="86"/>
      <c r="JI227" s="86"/>
      <c r="JJ227" s="86"/>
      <c r="JK227" s="86"/>
      <c r="JL227" s="86"/>
      <c r="JM227" s="86"/>
      <c r="JN227" s="86"/>
      <c r="JO227" s="86"/>
      <c r="JP227" s="86"/>
      <c r="JQ227" s="86"/>
      <c r="JR227" s="86"/>
      <c r="JS227" s="86"/>
      <c r="JT227" s="86"/>
      <c r="JU227" s="86"/>
      <c r="JV227" s="86"/>
      <c r="JW227" s="86"/>
      <c r="JX227" s="86"/>
      <c r="JY227" s="86"/>
      <c r="JZ227" s="86"/>
      <c r="KA227" s="86"/>
      <c r="KB227" s="86"/>
      <c r="KC227" s="86"/>
      <c r="KD227" s="86"/>
      <c r="KE227" s="86"/>
      <c r="KF227" s="106"/>
    </row>
    <row r="228" spans="28:292" ht="15.75" hidden="1" customHeight="1" x14ac:dyDescent="0.45">
      <c r="AB228" s="571"/>
      <c r="AC228" s="572"/>
      <c r="AD228" s="572"/>
      <c r="AE228" s="572"/>
      <c r="AF228" s="572"/>
      <c r="AG228" s="572"/>
      <c r="AH228" s="572"/>
      <c r="AI228" s="572"/>
      <c r="AJ228" s="572"/>
      <c r="AK228" s="572"/>
      <c r="AL228" s="572"/>
      <c r="AM228" s="572"/>
      <c r="AN228" s="572"/>
      <c r="AO228" s="573"/>
      <c r="DA228" s="95"/>
      <c r="DB228" s="96"/>
      <c r="DC228" s="96"/>
      <c r="DD228" s="96"/>
      <c r="DE228" s="96"/>
      <c r="DF228" s="96"/>
      <c r="DG228" s="96"/>
      <c r="DQ228" s="96"/>
      <c r="DR228" s="96"/>
      <c r="DS228" s="96"/>
      <c r="DT228" s="96"/>
      <c r="DU228" s="96"/>
      <c r="DV228" s="96"/>
      <c r="EX228" s="96"/>
      <c r="EY228" s="96"/>
      <c r="EZ228" s="96"/>
      <c r="FA228" s="96"/>
      <c r="FB228" s="96"/>
      <c r="FC228" s="96"/>
      <c r="FD228" s="96"/>
      <c r="FE228" s="96"/>
      <c r="FF228" s="96"/>
      <c r="FG228" s="96"/>
      <c r="FH228" s="96"/>
      <c r="GA228" s="96"/>
      <c r="GB228" s="96"/>
      <c r="GC228" s="96"/>
      <c r="GD228" s="96"/>
      <c r="GE228" s="96"/>
      <c r="GF228" s="96"/>
      <c r="GG228" s="96"/>
      <c r="GH228" s="96"/>
      <c r="GI228" s="96"/>
      <c r="GJ228" s="96"/>
      <c r="GK228" s="96"/>
      <c r="GL228" s="96"/>
      <c r="GM228" s="96"/>
      <c r="GN228" s="96"/>
      <c r="GO228" s="96"/>
      <c r="GP228" s="96"/>
      <c r="GQ228" s="96"/>
      <c r="HI228" s="85"/>
      <c r="HJ228" s="86"/>
      <c r="HK228" s="86"/>
      <c r="HL228" s="86"/>
      <c r="HM228" s="86"/>
      <c r="HN228" s="86"/>
      <c r="HO228" s="86"/>
      <c r="HP228" s="86"/>
      <c r="HQ228" s="86"/>
      <c r="HR228" s="86"/>
      <c r="HS228" s="86"/>
      <c r="HT228" s="86"/>
      <c r="HU228" s="87"/>
      <c r="IA228" s="105"/>
      <c r="IB228" s="86"/>
      <c r="IC228" s="86"/>
      <c r="ID228" s="86"/>
      <c r="IE228" s="86"/>
      <c r="IF228" s="86"/>
      <c r="IG228" s="86"/>
      <c r="IH228" s="86"/>
      <c r="II228" s="86"/>
      <c r="IJ228" s="86"/>
      <c r="IK228" s="86"/>
      <c r="IL228" s="86"/>
      <c r="IM228" s="86"/>
      <c r="IN228" s="86"/>
      <c r="IO228" s="86"/>
      <c r="IP228" s="86"/>
      <c r="IQ228" s="86"/>
      <c r="IR228" s="86"/>
      <c r="IS228" s="86"/>
      <c r="IT228" s="86"/>
      <c r="IU228" s="86"/>
      <c r="IV228" s="106"/>
      <c r="IY228" s="105"/>
      <c r="IZ228" s="86"/>
      <c r="JA228" s="86"/>
      <c r="JB228" s="86"/>
      <c r="JC228" s="86"/>
      <c r="JD228" s="86"/>
      <c r="JE228" s="86"/>
      <c r="JF228" s="86"/>
      <c r="JG228" s="86"/>
      <c r="JH228" s="86"/>
      <c r="JI228" s="86"/>
      <c r="JJ228" s="86"/>
      <c r="JK228" s="86"/>
      <c r="JL228" s="86"/>
      <c r="JM228" s="86"/>
      <c r="JN228" s="86"/>
      <c r="JO228" s="86"/>
      <c r="JP228" s="86"/>
      <c r="JQ228" s="86"/>
      <c r="JR228" s="86"/>
      <c r="JS228" s="86"/>
      <c r="JT228" s="86"/>
      <c r="JU228" s="86"/>
      <c r="JV228" s="86"/>
      <c r="JW228" s="86"/>
      <c r="JX228" s="86"/>
      <c r="JY228" s="86"/>
      <c r="JZ228" s="86"/>
      <c r="KA228" s="86"/>
      <c r="KB228" s="86"/>
      <c r="KC228" s="86"/>
      <c r="KD228" s="86"/>
      <c r="KE228" s="86"/>
      <c r="KF228" s="106"/>
    </row>
    <row r="229" spans="28:292" ht="15.75" hidden="1" customHeight="1" x14ac:dyDescent="0.45">
      <c r="AB229" s="571"/>
      <c r="AC229" s="572"/>
      <c r="AD229" s="572"/>
      <c r="AE229" s="572"/>
      <c r="AF229" s="572"/>
      <c r="AG229" s="572"/>
      <c r="AH229" s="572"/>
      <c r="AI229" s="572"/>
      <c r="AJ229" s="572"/>
      <c r="AK229" s="572"/>
      <c r="AL229" s="572"/>
      <c r="AM229" s="572"/>
      <c r="AN229" s="572"/>
      <c r="AO229" s="573"/>
      <c r="DA229" s="95"/>
      <c r="DB229" s="96"/>
      <c r="DC229" s="96"/>
      <c r="DD229" s="96"/>
      <c r="DE229" s="96"/>
      <c r="DF229" s="96"/>
      <c r="DG229" s="96"/>
      <c r="DQ229" s="96"/>
      <c r="DR229" s="96"/>
      <c r="DS229" s="96"/>
      <c r="DT229" s="96"/>
      <c r="DU229" s="96"/>
      <c r="DV229" s="96"/>
      <c r="EX229" s="96"/>
      <c r="EY229" s="96"/>
      <c r="EZ229" s="96"/>
      <c r="FA229" s="96"/>
      <c r="FB229" s="96"/>
      <c r="FC229" s="96"/>
      <c r="FD229" s="96"/>
      <c r="FE229" s="96"/>
      <c r="FF229" s="96"/>
      <c r="FG229" s="96"/>
      <c r="FH229" s="96"/>
      <c r="GA229" s="96"/>
      <c r="GB229" s="96"/>
      <c r="GC229" s="96"/>
      <c r="GD229" s="96"/>
      <c r="GE229" s="96"/>
      <c r="GF229" s="96"/>
      <c r="GG229" s="96"/>
      <c r="GH229" s="96"/>
      <c r="GI229" s="96"/>
      <c r="GJ229" s="96"/>
      <c r="GK229" s="96"/>
      <c r="GL229" s="96"/>
      <c r="GM229" s="96"/>
      <c r="GN229" s="96"/>
      <c r="GO229" s="96"/>
      <c r="GP229" s="96"/>
      <c r="GQ229" s="96"/>
      <c r="HI229" s="85"/>
      <c r="HJ229" s="86"/>
      <c r="HK229" s="86"/>
      <c r="HL229" s="86"/>
      <c r="HM229" s="86"/>
      <c r="HN229" s="86"/>
      <c r="HO229" s="86"/>
      <c r="HP229" s="86"/>
      <c r="HQ229" s="86"/>
      <c r="HR229" s="86"/>
      <c r="HS229" s="86"/>
      <c r="HT229" s="86"/>
      <c r="HU229" s="87"/>
      <c r="IA229" s="105"/>
      <c r="IB229" s="86"/>
      <c r="IC229" s="86"/>
      <c r="ID229" s="86"/>
      <c r="IE229" s="86"/>
      <c r="IF229" s="86"/>
      <c r="IG229" s="86"/>
      <c r="IH229" s="86"/>
      <c r="II229" s="86"/>
      <c r="IJ229" s="86"/>
      <c r="IK229" s="86"/>
      <c r="IL229" s="86"/>
      <c r="IM229" s="86"/>
      <c r="IN229" s="86"/>
      <c r="IO229" s="86"/>
      <c r="IP229" s="86"/>
      <c r="IQ229" s="86"/>
      <c r="IR229" s="86"/>
      <c r="IS229" s="86"/>
      <c r="IT229" s="86"/>
      <c r="IU229" s="86"/>
      <c r="IV229" s="106"/>
      <c r="IY229" s="105"/>
      <c r="IZ229" s="86"/>
      <c r="JA229" s="86"/>
      <c r="JB229" s="86"/>
      <c r="JC229" s="86"/>
      <c r="JD229" s="86"/>
      <c r="JE229" s="86"/>
      <c r="JF229" s="86"/>
      <c r="JG229" s="86"/>
      <c r="JH229" s="86"/>
      <c r="JI229" s="86"/>
      <c r="JJ229" s="86"/>
      <c r="JK229" s="86"/>
      <c r="JL229" s="86"/>
      <c r="JM229" s="86"/>
      <c r="JN229" s="86"/>
      <c r="JO229" s="86"/>
      <c r="JP229" s="86"/>
      <c r="JQ229" s="86"/>
      <c r="JR229" s="86"/>
      <c r="JS229" s="86"/>
      <c r="JT229" s="86"/>
      <c r="JU229" s="86"/>
      <c r="JV229" s="86"/>
      <c r="JW229" s="86"/>
      <c r="JX229" s="86"/>
      <c r="JY229" s="86"/>
      <c r="JZ229" s="86"/>
      <c r="KA229" s="86"/>
      <c r="KB229" s="86"/>
      <c r="KC229" s="86"/>
      <c r="KD229" s="86"/>
      <c r="KE229" s="86"/>
      <c r="KF229" s="106"/>
    </row>
    <row r="230" spans="28:292" ht="15.75" hidden="1" customHeight="1" x14ac:dyDescent="0.45">
      <c r="AB230" s="571"/>
      <c r="AC230" s="572"/>
      <c r="AD230" s="572"/>
      <c r="AE230" s="572"/>
      <c r="AF230" s="572"/>
      <c r="AG230" s="572"/>
      <c r="AH230" s="572"/>
      <c r="AI230" s="572"/>
      <c r="AJ230" s="572"/>
      <c r="AK230" s="572"/>
      <c r="AL230" s="572"/>
      <c r="AM230" s="572"/>
      <c r="AN230" s="572"/>
      <c r="AO230" s="573"/>
      <c r="DA230" s="95"/>
      <c r="DB230" s="96"/>
      <c r="DC230" s="96"/>
      <c r="DD230" s="96"/>
      <c r="DE230" s="96"/>
      <c r="DF230" s="96"/>
      <c r="DG230" s="96"/>
      <c r="DQ230" s="96"/>
      <c r="DR230" s="96"/>
      <c r="DS230" s="96"/>
      <c r="DT230" s="96"/>
      <c r="DU230" s="96"/>
      <c r="DV230" s="96"/>
      <c r="EX230" s="96"/>
      <c r="EY230" s="96"/>
      <c r="EZ230" s="96"/>
      <c r="FA230" s="96"/>
      <c r="FB230" s="96"/>
      <c r="FC230" s="96"/>
      <c r="FD230" s="96"/>
      <c r="FE230" s="96"/>
      <c r="FF230" s="96"/>
      <c r="FG230" s="96"/>
      <c r="FH230" s="96"/>
      <c r="GA230" s="96"/>
      <c r="GB230" s="96"/>
      <c r="GC230" s="96"/>
      <c r="GD230" s="96"/>
      <c r="GE230" s="96"/>
      <c r="GF230" s="96"/>
      <c r="GG230" s="96"/>
      <c r="GH230" s="96"/>
      <c r="GI230" s="96"/>
      <c r="GJ230" s="96"/>
      <c r="GK230" s="96"/>
      <c r="GL230" s="96"/>
      <c r="GM230" s="96"/>
      <c r="GN230" s="96"/>
      <c r="GO230" s="96"/>
      <c r="GP230" s="96"/>
      <c r="GQ230" s="96"/>
      <c r="HI230" s="85"/>
      <c r="HJ230" s="86"/>
      <c r="HK230" s="86"/>
      <c r="HL230" s="86"/>
      <c r="HM230" s="86"/>
      <c r="HN230" s="86"/>
      <c r="HO230" s="86"/>
      <c r="HP230" s="86"/>
      <c r="HQ230" s="86"/>
      <c r="HR230" s="86"/>
      <c r="HS230" s="86"/>
      <c r="HT230" s="86"/>
      <c r="HU230" s="87"/>
      <c r="IA230" s="105"/>
      <c r="IB230" s="86"/>
      <c r="IC230" s="86"/>
      <c r="ID230" s="86"/>
      <c r="IE230" s="86"/>
      <c r="IF230" s="86"/>
      <c r="IG230" s="86"/>
      <c r="IH230" s="86"/>
      <c r="II230" s="86"/>
      <c r="IJ230" s="86"/>
      <c r="IK230" s="86"/>
      <c r="IL230" s="86"/>
      <c r="IM230" s="86"/>
      <c r="IN230" s="86"/>
      <c r="IO230" s="86"/>
      <c r="IP230" s="86"/>
      <c r="IQ230" s="86"/>
      <c r="IR230" s="86"/>
      <c r="IS230" s="86"/>
      <c r="IT230" s="86"/>
      <c r="IU230" s="86"/>
      <c r="IV230" s="106"/>
      <c r="IY230" s="105"/>
      <c r="IZ230" s="86"/>
      <c r="JA230" s="86"/>
      <c r="JB230" s="86"/>
      <c r="JC230" s="86"/>
      <c r="JD230" s="86"/>
      <c r="JE230" s="86"/>
      <c r="JF230" s="86"/>
      <c r="JG230" s="86"/>
      <c r="JH230" s="86"/>
      <c r="JI230" s="86"/>
      <c r="JJ230" s="86"/>
      <c r="JK230" s="86"/>
      <c r="JL230" s="86"/>
      <c r="JM230" s="86"/>
      <c r="JN230" s="86"/>
      <c r="JO230" s="86"/>
      <c r="JP230" s="86"/>
      <c r="JQ230" s="86"/>
      <c r="JR230" s="86"/>
      <c r="JS230" s="86"/>
      <c r="JT230" s="86"/>
      <c r="JU230" s="86"/>
      <c r="JV230" s="86"/>
      <c r="JW230" s="86"/>
      <c r="JX230" s="86"/>
      <c r="JY230" s="86"/>
      <c r="JZ230" s="86"/>
      <c r="KA230" s="86"/>
      <c r="KB230" s="86"/>
      <c r="KC230" s="86"/>
      <c r="KD230" s="86"/>
      <c r="KE230" s="86"/>
      <c r="KF230" s="106"/>
    </row>
    <row r="231" spans="28:292" ht="15.75" hidden="1" customHeight="1" x14ac:dyDescent="0.45">
      <c r="AB231" s="571"/>
      <c r="AC231" s="572"/>
      <c r="AD231" s="572"/>
      <c r="AE231" s="572"/>
      <c r="AF231" s="572"/>
      <c r="AG231" s="572"/>
      <c r="AH231" s="572"/>
      <c r="AI231" s="572"/>
      <c r="AJ231" s="572"/>
      <c r="AK231" s="572"/>
      <c r="AL231" s="572"/>
      <c r="AM231" s="572"/>
      <c r="AN231" s="572"/>
      <c r="AO231" s="573"/>
      <c r="DA231" s="95"/>
      <c r="DB231" s="96"/>
      <c r="DC231" s="96"/>
      <c r="DD231" s="96"/>
      <c r="DE231" s="96"/>
      <c r="DF231" s="96"/>
      <c r="DG231" s="96"/>
      <c r="DQ231" s="96"/>
      <c r="DR231" s="96"/>
      <c r="DS231" s="96"/>
      <c r="DT231" s="96"/>
      <c r="DU231" s="96"/>
      <c r="DV231" s="96"/>
      <c r="EX231" s="96"/>
      <c r="EY231" s="96"/>
      <c r="EZ231" s="96"/>
      <c r="FA231" s="96"/>
      <c r="FB231" s="96"/>
      <c r="FC231" s="96"/>
      <c r="FD231" s="96"/>
      <c r="FE231" s="96"/>
      <c r="FF231" s="96"/>
      <c r="FG231" s="96"/>
      <c r="FH231" s="96"/>
      <c r="GA231" s="96"/>
      <c r="GB231" s="96"/>
      <c r="GC231" s="96"/>
      <c r="GD231" s="96"/>
      <c r="GE231" s="96"/>
      <c r="GF231" s="96"/>
      <c r="GG231" s="96"/>
      <c r="GH231" s="96"/>
      <c r="GI231" s="96"/>
      <c r="GJ231" s="96"/>
      <c r="GK231" s="96"/>
      <c r="GL231" s="96"/>
      <c r="GM231" s="96"/>
      <c r="GN231" s="96"/>
      <c r="GO231" s="96"/>
      <c r="GP231" s="96"/>
      <c r="GQ231" s="96"/>
      <c r="HI231" s="85"/>
      <c r="HJ231" s="86"/>
      <c r="HK231" s="86"/>
      <c r="HL231" s="86"/>
      <c r="HM231" s="86"/>
      <c r="HN231" s="86"/>
      <c r="HO231" s="86"/>
      <c r="HP231" s="86"/>
      <c r="HQ231" s="86"/>
      <c r="HR231" s="86"/>
      <c r="HS231" s="86"/>
      <c r="HT231" s="86"/>
      <c r="HU231" s="87"/>
      <c r="IA231" s="105"/>
      <c r="IB231" s="86"/>
      <c r="IC231" s="86"/>
      <c r="ID231" s="86"/>
      <c r="IE231" s="86"/>
      <c r="IF231" s="86"/>
      <c r="IG231" s="86"/>
      <c r="IH231" s="86"/>
      <c r="II231" s="86"/>
      <c r="IJ231" s="86"/>
      <c r="IK231" s="86"/>
      <c r="IL231" s="86"/>
      <c r="IM231" s="86"/>
      <c r="IN231" s="86"/>
      <c r="IO231" s="86"/>
      <c r="IP231" s="86"/>
      <c r="IQ231" s="86"/>
      <c r="IR231" s="86"/>
      <c r="IS231" s="86"/>
      <c r="IT231" s="86"/>
      <c r="IU231" s="86"/>
      <c r="IV231" s="106"/>
      <c r="IY231" s="105"/>
      <c r="IZ231" s="86"/>
      <c r="JA231" s="86"/>
      <c r="JB231" s="86"/>
      <c r="JC231" s="86"/>
      <c r="JD231" s="86"/>
      <c r="JE231" s="86"/>
      <c r="JF231" s="86"/>
      <c r="JG231" s="86"/>
      <c r="JH231" s="86"/>
      <c r="JI231" s="86"/>
      <c r="JJ231" s="86"/>
      <c r="JK231" s="86"/>
      <c r="JL231" s="86"/>
      <c r="JM231" s="86"/>
      <c r="JN231" s="86"/>
      <c r="JO231" s="86"/>
      <c r="JP231" s="86"/>
      <c r="JQ231" s="86"/>
      <c r="JR231" s="86"/>
      <c r="JS231" s="86"/>
      <c r="JT231" s="86"/>
      <c r="JU231" s="86"/>
      <c r="JV231" s="86"/>
      <c r="JW231" s="86"/>
      <c r="JX231" s="86"/>
      <c r="JY231" s="86"/>
      <c r="JZ231" s="86"/>
      <c r="KA231" s="86"/>
      <c r="KB231" s="86"/>
      <c r="KC231" s="86"/>
      <c r="KD231" s="86"/>
      <c r="KE231" s="86"/>
      <c r="KF231" s="106"/>
    </row>
    <row r="232" spans="28:292" ht="15.75" hidden="1" customHeight="1" x14ac:dyDescent="0.45">
      <c r="AB232" s="571"/>
      <c r="AC232" s="572"/>
      <c r="AD232" s="572"/>
      <c r="AE232" s="572"/>
      <c r="AF232" s="572"/>
      <c r="AG232" s="572"/>
      <c r="AH232" s="572"/>
      <c r="AI232" s="572"/>
      <c r="AJ232" s="572"/>
      <c r="AK232" s="572"/>
      <c r="AL232" s="572"/>
      <c r="AM232" s="572"/>
      <c r="AN232" s="572"/>
      <c r="AO232" s="573"/>
      <c r="DA232" s="9"/>
      <c r="DB232" s="96"/>
      <c r="DC232" s="96"/>
      <c r="DD232" s="96"/>
      <c r="DE232" s="96"/>
      <c r="DF232" s="96"/>
      <c r="DG232" s="96"/>
      <c r="DQ232" s="96"/>
      <c r="DR232" s="96"/>
      <c r="DS232" s="96"/>
      <c r="DT232" s="96"/>
      <c r="DU232" s="96"/>
      <c r="DV232" s="96"/>
      <c r="EX232" s="96"/>
      <c r="EY232" s="96"/>
      <c r="EZ232" s="96"/>
      <c r="FA232" s="96"/>
      <c r="FB232" s="96"/>
      <c r="FC232" s="96"/>
      <c r="FD232" s="96"/>
      <c r="FE232" s="96"/>
      <c r="FF232" s="96"/>
      <c r="FG232" s="96"/>
      <c r="FH232" s="96"/>
      <c r="GA232" s="96"/>
      <c r="GB232" s="96"/>
      <c r="GC232" s="96"/>
      <c r="GD232" s="96"/>
      <c r="GE232" s="96"/>
      <c r="GF232" s="96"/>
      <c r="GG232" s="96"/>
      <c r="GH232" s="96"/>
      <c r="GI232" s="96"/>
      <c r="GJ232" s="96"/>
      <c r="GK232" s="96"/>
      <c r="GL232" s="96"/>
      <c r="GM232" s="96"/>
      <c r="GN232" s="96"/>
      <c r="GO232" s="96"/>
      <c r="GP232" s="96"/>
      <c r="GQ232" s="96"/>
      <c r="HI232" s="85"/>
      <c r="HJ232" s="86"/>
      <c r="HK232" s="86"/>
      <c r="HL232" s="86"/>
      <c r="HM232" s="86"/>
      <c r="HN232" s="86"/>
      <c r="HO232" s="86"/>
      <c r="HP232" s="86"/>
      <c r="HQ232" s="86"/>
      <c r="HR232" s="86"/>
      <c r="HS232" s="86"/>
      <c r="HT232" s="86"/>
      <c r="HU232" s="87"/>
      <c r="IA232" s="105"/>
      <c r="IB232" s="86"/>
      <c r="IC232" s="86"/>
      <c r="ID232" s="86"/>
      <c r="IE232" s="86"/>
      <c r="IF232" s="86"/>
      <c r="IG232" s="86"/>
      <c r="IH232" s="86"/>
      <c r="II232" s="86"/>
      <c r="IJ232" s="86"/>
      <c r="IK232" s="86"/>
      <c r="IL232" s="86"/>
      <c r="IM232" s="86"/>
      <c r="IN232" s="86"/>
      <c r="IO232" s="86"/>
      <c r="IP232" s="86"/>
      <c r="IQ232" s="86"/>
      <c r="IR232" s="86"/>
      <c r="IS232" s="86"/>
      <c r="IT232" s="86"/>
      <c r="IU232" s="86"/>
      <c r="IV232" s="106"/>
      <c r="IY232" s="105"/>
      <c r="IZ232" s="86"/>
      <c r="JA232" s="86"/>
      <c r="JB232" s="86"/>
      <c r="JC232" s="86"/>
      <c r="JD232" s="86"/>
      <c r="JE232" s="86"/>
      <c r="JF232" s="86"/>
      <c r="JG232" s="86"/>
      <c r="JH232" s="86"/>
      <c r="JI232" s="86"/>
      <c r="JJ232" s="86"/>
      <c r="JK232" s="86"/>
      <c r="JL232" s="86"/>
      <c r="JM232" s="86"/>
      <c r="JN232" s="86"/>
      <c r="JO232" s="86"/>
      <c r="JP232" s="86"/>
      <c r="JQ232" s="86"/>
      <c r="JR232" s="86"/>
      <c r="JS232" s="86"/>
      <c r="JT232" s="86"/>
      <c r="JU232" s="86"/>
      <c r="JV232" s="86"/>
      <c r="JW232" s="86"/>
      <c r="JX232" s="86"/>
      <c r="JY232" s="86"/>
      <c r="JZ232" s="86"/>
      <c r="KA232" s="86"/>
      <c r="KB232" s="86"/>
      <c r="KC232" s="86"/>
      <c r="KD232" s="86"/>
      <c r="KE232" s="86"/>
      <c r="KF232" s="106"/>
    </row>
    <row r="233" spans="28:292" ht="15.75" hidden="1" customHeight="1" x14ac:dyDescent="0.45">
      <c r="AB233" s="571"/>
      <c r="AC233" s="572"/>
      <c r="AD233" s="572"/>
      <c r="AE233" s="572"/>
      <c r="AF233" s="572"/>
      <c r="AG233" s="572"/>
      <c r="AH233" s="572"/>
      <c r="AI233" s="572"/>
      <c r="AJ233" s="572"/>
      <c r="AK233" s="572"/>
      <c r="AL233" s="572"/>
      <c r="AM233" s="572"/>
      <c r="AN233" s="572"/>
      <c r="AO233" s="573"/>
      <c r="DA233" s="9"/>
      <c r="DB233" s="96"/>
      <c r="DC233" s="96"/>
      <c r="DD233" s="96"/>
      <c r="DE233" s="96"/>
      <c r="DF233" s="96"/>
      <c r="DG233" s="96"/>
      <c r="DQ233" s="96"/>
      <c r="DR233" s="96"/>
      <c r="DS233" s="96"/>
      <c r="DT233" s="96"/>
      <c r="DU233" s="96"/>
      <c r="DV233" s="96"/>
      <c r="EX233" s="96"/>
      <c r="EY233" s="96"/>
      <c r="EZ233" s="96"/>
      <c r="FA233" s="96"/>
      <c r="FB233" s="96"/>
      <c r="FC233" s="96"/>
      <c r="FD233" s="96"/>
      <c r="FE233" s="96"/>
      <c r="FF233" s="96"/>
      <c r="FG233" s="96"/>
      <c r="FH233" s="96"/>
      <c r="GA233" s="96"/>
      <c r="GB233" s="96"/>
      <c r="GC233" s="96"/>
      <c r="GD233" s="96"/>
      <c r="GE233" s="96"/>
      <c r="GF233" s="96"/>
      <c r="GG233" s="96"/>
      <c r="GH233" s="96"/>
      <c r="GI233" s="96"/>
      <c r="GJ233" s="96"/>
      <c r="GK233" s="96"/>
      <c r="GL233" s="96"/>
      <c r="GM233" s="96"/>
      <c r="GN233" s="96"/>
      <c r="GO233" s="96"/>
      <c r="GP233" s="96"/>
      <c r="GQ233" s="96"/>
      <c r="HI233" s="85"/>
      <c r="HJ233" s="86"/>
      <c r="HK233" s="86"/>
      <c r="HL233" s="86"/>
      <c r="HM233" s="86"/>
      <c r="HN233" s="86"/>
      <c r="HO233" s="86"/>
      <c r="HP233" s="86"/>
      <c r="HQ233" s="86"/>
      <c r="HR233" s="86"/>
      <c r="HS233" s="86"/>
      <c r="HT233" s="86"/>
      <c r="HU233" s="87"/>
      <c r="IA233" s="105"/>
      <c r="IB233" s="86"/>
      <c r="IC233" s="86"/>
      <c r="ID233" s="86"/>
      <c r="IE233" s="86"/>
      <c r="IF233" s="86"/>
      <c r="IG233" s="86"/>
      <c r="IH233" s="86"/>
      <c r="II233" s="86"/>
      <c r="IJ233" s="86"/>
      <c r="IK233" s="86"/>
      <c r="IL233" s="86"/>
      <c r="IM233" s="86"/>
      <c r="IN233" s="86"/>
      <c r="IO233" s="86"/>
      <c r="IP233" s="86"/>
      <c r="IQ233" s="86"/>
      <c r="IR233" s="86"/>
      <c r="IS233" s="86"/>
      <c r="IT233" s="86"/>
      <c r="IU233" s="86"/>
      <c r="IV233" s="106"/>
      <c r="IY233" s="105"/>
      <c r="IZ233" s="86"/>
      <c r="JA233" s="86"/>
      <c r="JB233" s="86"/>
      <c r="JC233" s="86"/>
      <c r="JD233" s="86"/>
      <c r="JE233" s="86"/>
      <c r="JF233" s="86"/>
      <c r="JG233" s="86"/>
      <c r="JH233" s="86"/>
      <c r="JI233" s="86"/>
      <c r="JJ233" s="86"/>
      <c r="JK233" s="86"/>
      <c r="JL233" s="86"/>
      <c r="JM233" s="86"/>
      <c r="JN233" s="86"/>
      <c r="JO233" s="86"/>
      <c r="JP233" s="86"/>
      <c r="JQ233" s="86"/>
      <c r="JR233" s="86"/>
      <c r="JS233" s="86"/>
      <c r="JT233" s="86"/>
      <c r="JU233" s="86"/>
      <c r="JV233" s="86"/>
      <c r="JW233" s="86"/>
      <c r="JX233" s="86"/>
      <c r="JY233" s="86"/>
      <c r="JZ233" s="86"/>
      <c r="KA233" s="86"/>
      <c r="KB233" s="86"/>
      <c r="KC233" s="86"/>
      <c r="KD233" s="86"/>
      <c r="KE233" s="86"/>
      <c r="KF233" s="106"/>
    </row>
    <row r="234" spans="28:292" ht="15.75" hidden="1" customHeight="1" x14ac:dyDescent="0.45">
      <c r="AB234" s="571"/>
      <c r="AC234" s="572"/>
      <c r="AD234" s="572"/>
      <c r="AE234" s="572"/>
      <c r="AF234" s="572"/>
      <c r="AG234" s="572"/>
      <c r="AH234" s="572"/>
      <c r="AI234" s="572"/>
      <c r="AJ234" s="572"/>
      <c r="AK234" s="572"/>
      <c r="AL234" s="572"/>
      <c r="AM234" s="572"/>
      <c r="AN234" s="572"/>
      <c r="AO234" s="573"/>
      <c r="DA234" s="95"/>
      <c r="DB234" s="96"/>
      <c r="DC234" s="96"/>
      <c r="DD234" s="96"/>
      <c r="DE234" s="96"/>
      <c r="DF234" s="96"/>
      <c r="DG234" s="96"/>
      <c r="DQ234" s="96"/>
      <c r="DR234" s="96"/>
      <c r="DS234" s="96"/>
      <c r="DT234" s="96"/>
      <c r="DU234" s="96"/>
      <c r="DV234" s="96"/>
      <c r="EX234" s="96"/>
      <c r="EY234" s="96"/>
      <c r="EZ234" s="96"/>
      <c r="FA234" s="96"/>
      <c r="FB234" s="96"/>
      <c r="FC234" s="96"/>
      <c r="FD234" s="96"/>
      <c r="FE234" s="96"/>
      <c r="FF234" s="96"/>
      <c r="FG234" s="96"/>
      <c r="FH234" s="96"/>
      <c r="GA234" s="96"/>
      <c r="GB234" s="96"/>
      <c r="GC234" s="96"/>
      <c r="GD234" s="96"/>
      <c r="GE234" s="96"/>
      <c r="GF234" s="96"/>
      <c r="GG234" s="96"/>
      <c r="GH234" s="96"/>
      <c r="GI234" s="96"/>
      <c r="GJ234" s="96"/>
      <c r="GK234" s="96"/>
      <c r="GL234" s="96"/>
      <c r="GM234" s="96"/>
      <c r="GN234" s="96"/>
      <c r="GO234" s="96"/>
      <c r="GP234" s="96"/>
      <c r="GQ234" s="96"/>
      <c r="HI234" s="85"/>
      <c r="HJ234" s="86"/>
      <c r="HK234" s="86"/>
      <c r="HL234" s="86"/>
      <c r="HM234" s="86"/>
      <c r="HN234" s="86"/>
      <c r="HO234" s="86"/>
      <c r="HP234" s="86"/>
      <c r="HQ234" s="86"/>
      <c r="HR234" s="86"/>
      <c r="HS234" s="86"/>
      <c r="HT234" s="86"/>
      <c r="HU234" s="87"/>
      <c r="IA234" s="105"/>
      <c r="IB234" s="86"/>
      <c r="IC234" s="86"/>
      <c r="ID234" s="86"/>
      <c r="IE234" s="86"/>
      <c r="IF234" s="86"/>
      <c r="IG234" s="86"/>
      <c r="IH234" s="86"/>
      <c r="II234" s="86"/>
      <c r="IJ234" s="86"/>
      <c r="IK234" s="86"/>
      <c r="IL234" s="86"/>
      <c r="IM234" s="86"/>
      <c r="IN234" s="86"/>
      <c r="IO234" s="86"/>
      <c r="IP234" s="86"/>
      <c r="IQ234" s="86"/>
      <c r="IR234" s="86"/>
      <c r="IS234" s="86"/>
      <c r="IT234" s="86"/>
      <c r="IU234" s="86"/>
      <c r="IV234" s="106"/>
      <c r="IY234" s="105"/>
      <c r="IZ234" s="86"/>
      <c r="JA234" s="86"/>
      <c r="JB234" s="86"/>
      <c r="JC234" s="86"/>
      <c r="JD234" s="86"/>
      <c r="JE234" s="86"/>
      <c r="JF234" s="86"/>
      <c r="JG234" s="86"/>
      <c r="JH234" s="86"/>
      <c r="JI234" s="86"/>
      <c r="JJ234" s="86"/>
      <c r="JK234" s="86"/>
      <c r="JL234" s="86"/>
      <c r="JM234" s="86"/>
      <c r="JN234" s="86"/>
      <c r="JO234" s="86"/>
      <c r="JP234" s="86"/>
      <c r="JQ234" s="86"/>
      <c r="JR234" s="86"/>
      <c r="JS234" s="86"/>
      <c r="JT234" s="86"/>
      <c r="JU234" s="86"/>
      <c r="JV234" s="86"/>
      <c r="JW234" s="86"/>
      <c r="JX234" s="86"/>
      <c r="JY234" s="86"/>
      <c r="JZ234" s="86"/>
      <c r="KA234" s="86"/>
      <c r="KB234" s="86"/>
      <c r="KC234" s="86"/>
      <c r="KD234" s="86"/>
      <c r="KE234" s="86"/>
      <c r="KF234" s="106"/>
    </row>
    <row r="235" spans="28:292" ht="15.75" hidden="1" customHeight="1" x14ac:dyDescent="0.45">
      <c r="AB235" s="571"/>
      <c r="AC235" s="572"/>
      <c r="AD235" s="572"/>
      <c r="AE235" s="572"/>
      <c r="AF235" s="572"/>
      <c r="AG235" s="572"/>
      <c r="AH235" s="572"/>
      <c r="AI235" s="572"/>
      <c r="AJ235" s="572"/>
      <c r="AK235" s="572"/>
      <c r="AL235" s="572"/>
      <c r="AM235" s="572"/>
      <c r="AN235" s="572"/>
      <c r="AO235" s="573"/>
      <c r="DA235" s="95"/>
      <c r="DB235" s="96"/>
      <c r="DC235" s="96"/>
      <c r="DD235" s="96"/>
      <c r="DE235" s="96"/>
      <c r="DF235" s="96"/>
      <c r="DG235" s="96"/>
      <c r="DQ235" s="96"/>
      <c r="DR235" s="96"/>
      <c r="DS235" s="96"/>
      <c r="DT235" s="96"/>
      <c r="DU235" s="96"/>
      <c r="DV235" s="96"/>
      <c r="EX235" s="96"/>
      <c r="EY235" s="96"/>
      <c r="EZ235" s="96"/>
      <c r="FA235" s="96"/>
      <c r="FB235" s="96"/>
      <c r="FC235" s="96"/>
      <c r="FD235" s="96"/>
      <c r="FE235" s="96"/>
      <c r="FF235" s="96"/>
      <c r="FG235" s="96"/>
      <c r="FH235" s="96"/>
      <c r="GA235" s="96"/>
      <c r="GB235" s="96"/>
      <c r="GC235" s="96"/>
      <c r="GD235" s="96"/>
      <c r="GE235" s="96"/>
      <c r="GF235" s="96"/>
      <c r="GG235" s="96"/>
      <c r="GH235" s="96"/>
      <c r="GI235" s="96"/>
      <c r="GJ235" s="96"/>
      <c r="GK235" s="96"/>
      <c r="GL235" s="96"/>
      <c r="GM235" s="96"/>
      <c r="GN235" s="96"/>
      <c r="GO235" s="96"/>
      <c r="GP235" s="96"/>
      <c r="GQ235" s="96"/>
      <c r="HI235" s="85"/>
      <c r="HJ235" s="86"/>
      <c r="HK235" s="86"/>
      <c r="HL235" s="86"/>
      <c r="HM235" s="86"/>
      <c r="HN235" s="86"/>
      <c r="HO235" s="86"/>
      <c r="HP235" s="86"/>
      <c r="HQ235" s="86"/>
      <c r="HR235" s="86"/>
      <c r="HS235" s="86"/>
      <c r="HT235" s="86"/>
      <c r="HU235" s="87"/>
      <c r="IA235" s="105"/>
      <c r="IB235" s="86"/>
      <c r="IC235" s="86"/>
      <c r="ID235" s="86"/>
      <c r="IE235" s="86"/>
      <c r="IF235" s="86"/>
      <c r="IG235" s="86"/>
      <c r="IH235" s="86"/>
      <c r="II235" s="86"/>
      <c r="IJ235" s="86"/>
      <c r="IK235" s="86"/>
      <c r="IL235" s="86"/>
      <c r="IM235" s="86"/>
      <c r="IN235" s="86"/>
      <c r="IO235" s="86"/>
      <c r="IP235" s="86"/>
      <c r="IQ235" s="86"/>
      <c r="IR235" s="86"/>
      <c r="IS235" s="86"/>
      <c r="IT235" s="86"/>
      <c r="IU235" s="86"/>
      <c r="IV235" s="106"/>
      <c r="IY235" s="105"/>
      <c r="IZ235" s="86"/>
      <c r="JA235" s="86"/>
      <c r="JB235" s="86"/>
      <c r="JC235" s="86"/>
      <c r="JD235" s="86"/>
      <c r="JE235" s="86"/>
      <c r="JF235" s="86"/>
      <c r="JG235" s="86"/>
      <c r="JH235" s="86"/>
      <c r="JI235" s="86"/>
      <c r="JJ235" s="86"/>
      <c r="JK235" s="86"/>
      <c r="JL235" s="86"/>
      <c r="JM235" s="86"/>
      <c r="JN235" s="86"/>
      <c r="JO235" s="86"/>
      <c r="JP235" s="86"/>
      <c r="JQ235" s="86"/>
      <c r="JR235" s="86"/>
      <c r="JS235" s="86"/>
      <c r="JT235" s="86"/>
      <c r="JU235" s="86"/>
      <c r="JV235" s="86"/>
      <c r="JW235" s="86"/>
      <c r="JX235" s="86"/>
      <c r="JY235" s="86"/>
      <c r="JZ235" s="86"/>
      <c r="KA235" s="86"/>
      <c r="KB235" s="86"/>
      <c r="KC235" s="86"/>
      <c r="KD235" s="86"/>
      <c r="KE235" s="86"/>
      <c r="KF235" s="106"/>
    </row>
    <row r="236" spans="28:292" ht="15.75" hidden="1" customHeight="1" x14ac:dyDescent="0.45">
      <c r="AB236" s="571"/>
      <c r="AC236" s="572"/>
      <c r="AD236" s="572"/>
      <c r="AE236" s="572"/>
      <c r="AF236" s="572"/>
      <c r="AG236" s="572"/>
      <c r="AH236" s="572"/>
      <c r="AI236" s="572"/>
      <c r="AJ236" s="572"/>
      <c r="AK236" s="572"/>
      <c r="AL236" s="572"/>
      <c r="AM236" s="572"/>
      <c r="AN236" s="572"/>
      <c r="AO236" s="573"/>
      <c r="DA236" s="95"/>
      <c r="DB236" s="96"/>
      <c r="DC236" s="96"/>
      <c r="DD236" s="96"/>
      <c r="DE236" s="96"/>
      <c r="DF236" s="96"/>
      <c r="DG236" s="96"/>
      <c r="DQ236" s="96"/>
      <c r="DR236" s="96"/>
      <c r="DS236" s="96"/>
      <c r="DT236" s="96"/>
      <c r="DU236" s="96"/>
      <c r="DV236" s="96"/>
      <c r="EX236" s="96"/>
      <c r="EY236" s="96"/>
      <c r="EZ236" s="96"/>
      <c r="FA236" s="96"/>
      <c r="FB236" s="96"/>
      <c r="FC236" s="96"/>
      <c r="FD236" s="96"/>
      <c r="FE236" s="96"/>
      <c r="FF236" s="96"/>
      <c r="FG236" s="96"/>
      <c r="FH236" s="96"/>
      <c r="GA236" s="96"/>
      <c r="GB236" s="96"/>
      <c r="GC236" s="96"/>
      <c r="GD236" s="96"/>
      <c r="GE236" s="96"/>
      <c r="GF236" s="96"/>
      <c r="GG236" s="96"/>
      <c r="GH236" s="96"/>
      <c r="GI236" s="96"/>
      <c r="GJ236" s="96"/>
      <c r="GK236" s="96"/>
      <c r="GL236" s="96"/>
      <c r="GM236" s="96"/>
      <c r="GN236" s="96"/>
      <c r="GO236" s="96"/>
      <c r="GP236" s="96"/>
      <c r="GQ236" s="96"/>
      <c r="HI236" s="85"/>
      <c r="HJ236" s="86"/>
      <c r="HK236" s="86"/>
      <c r="HL236" s="86"/>
      <c r="HM236" s="86"/>
      <c r="HN236" s="86"/>
      <c r="HO236" s="86"/>
      <c r="HP236" s="86"/>
      <c r="HQ236" s="86"/>
      <c r="HR236" s="86"/>
      <c r="HS236" s="86"/>
      <c r="HT236" s="86"/>
      <c r="HU236" s="87"/>
      <c r="IA236" s="105"/>
      <c r="IB236" s="86"/>
      <c r="IC236" s="86"/>
      <c r="ID236" s="86"/>
      <c r="IE236" s="86"/>
      <c r="IF236" s="86"/>
      <c r="IG236" s="86"/>
      <c r="IH236" s="86"/>
      <c r="II236" s="86"/>
      <c r="IJ236" s="86"/>
      <c r="IK236" s="86"/>
      <c r="IL236" s="86"/>
      <c r="IM236" s="86"/>
      <c r="IN236" s="86"/>
      <c r="IO236" s="86"/>
      <c r="IP236" s="86"/>
      <c r="IQ236" s="86"/>
      <c r="IR236" s="86"/>
      <c r="IS236" s="86"/>
      <c r="IT236" s="86"/>
      <c r="IU236" s="86"/>
      <c r="IV236" s="106"/>
      <c r="IY236" s="105"/>
      <c r="IZ236" s="86"/>
      <c r="JA236" s="86"/>
      <c r="JB236" s="86"/>
      <c r="JC236" s="86"/>
      <c r="JD236" s="86"/>
      <c r="JE236" s="86"/>
      <c r="JF236" s="86"/>
      <c r="JG236" s="86"/>
      <c r="JH236" s="86"/>
      <c r="JI236" s="86"/>
      <c r="JJ236" s="86"/>
      <c r="JK236" s="86"/>
      <c r="JL236" s="86"/>
      <c r="JM236" s="86"/>
      <c r="JN236" s="86"/>
      <c r="JO236" s="86"/>
      <c r="JP236" s="86"/>
      <c r="JQ236" s="86"/>
      <c r="JR236" s="86"/>
      <c r="JS236" s="86"/>
      <c r="JT236" s="86"/>
      <c r="JU236" s="86"/>
      <c r="JV236" s="86"/>
      <c r="JW236" s="86"/>
      <c r="JX236" s="86"/>
      <c r="JY236" s="86"/>
      <c r="JZ236" s="86"/>
      <c r="KA236" s="86"/>
      <c r="KB236" s="86"/>
      <c r="KC236" s="86"/>
      <c r="KD236" s="86"/>
      <c r="KE236" s="86"/>
      <c r="KF236" s="106"/>
    </row>
    <row r="237" spans="28:292" ht="15.75" hidden="1" customHeight="1" x14ac:dyDescent="0.45">
      <c r="AB237" s="571"/>
      <c r="AC237" s="572"/>
      <c r="AD237" s="572"/>
      <c r="AE237" s="572"/>
      <c r="AF237" s="572"/>
      <c r="AG237" s="572"/>
      <c r="AH237" s="572"/>
      <c r="AI237" s="572"/>
      <c r="AJ237" s="572"/>
      <c r="AK237" s="572"/>
      <c r="AL237" s="572"/>
      <c r="AM237" s="572"/>
      <c r="AN237" s="572"/>
      <c r="AO237" s="573"/>
      <c r="DA237" s="95"/>
      <c r="DB237" s="96"/>
      <c r="DC237" s="96"/>
      <c r="DD237" s="96"/>
      <c r="DE237" s="96"/>
      <c r="DF237" s="96"/>
      <c r="DG237" s="96"/>
      <c r="DQ237" s="96"/>
      <c r="DR237" s="96"/>
      <c r="DS237" s="96"/>
      <c r="DT237" s="96"/>
      <c r="DU237" s="96"/>
      <c r="DV237" s="96"/>
      <c r="EX237" s="96"/>
      <c r="EY237" s="96"/>
      <c r="EZ237" s="96"/>
      <c r="FA237" s="96"/>
      <c r="FB237" s="96"/>
      <c r="FC237" s="96"/>
      <c r="FD237" s="96"/>
      <c r="FE237" s="96"/>
      <c r="FF237" s="96"/>
      <c r="FG237" s="96"/>
      <c r="FH237" s="96"/>
      <c r="GA237" s="96"/>
      <c r="GB237" s="96"/>
      <c r="GC237" s="96"/>
      <c r="GD237" s="96"/>
      <c r="GE237" s="96"/>
      <c r="GF237" s="96"/>
      <c r="GG237" s="96"/>
      <c r="GH237" s="96"/>
      <c r="GI237" s="96"/>
      <c r="GJ237" s="96"/>
      <c r="GK237" s="96"/>
      <c r="GL237" s="96"/>
      <c r="GM237" s="96"/>
      <c r="GN237" s="96"/>
      <c r="GO237" s="96"/>
      <c r="GP237" s="96"/>
      <c r="GQ237" s="96"/>
      <c r="HI237" s="85"/>
      <c r="HJ237" s="86"/>
      <c r="HK237" s="86"/>
      <c r="HL237" s="86"/>
      <c r="HM237" s="86"/>
      <c r="HN237" s="86"/>
      <c r="HO237" s="86"/>
      <c r="HP237" s="86"/>
      <c r="HQ237" s="86"/>
      <c r="HR237" s="86"/>
      <c r="HS237" s="86"/>
      <c r="HT237" s="86"/>
      <c r="HU237" s="87"/>
      <c r="IA237" s="105"/>
      <c r="IB237" s="86"/>
      <c r="IC237" s="86"/>
      <c r="ID237" s="86"/>
      <c r="IE237" s="86"/>
      <c r="IF237" s="86"/>
      <c r="IG237" s="86"/>
      <c r="IH237" s="86"/>
      <c r="II237" s="86"/>
      <c r="IJ237" s="86"/>
      <c r="IK237" s="86"/>
      <c r="IL237" s="86"/>
      <c r="IM237" s="86"/>
      <c r="IN237" s="86"/>
      <c r="IO237" s="86"/>
      <c r="IP237" s="86"/>
      <c r="IQ237" s="86"/>
      <c r="IR237" s="86"/>
      <c r="IS237" s="86"/>
      <c r="IT237" s="86"/>
      <c r="IU237" s="86"/>
      <c r="IV237" s="106"/>
      <c r="IY237" s="105"/>
      <c r="IZ237" s="86"/>
      <c r="JA237" s="86"/>
      <c r="JB237" s="86"/>
      <c r="JC237" s="86"/>
      <c r="JD237" s="86"/>
      <c r="JE237" s="86"/>
      <c r="JF237" s="86"/>
      <c r="JG237" s="86"/>
      <c r="JH237" s="86"/>
      <c r="JI237" s="86"/>
      <c r="JJ237" s="86"/>
      <c r="JK237" s="86"/>
      <c r="JL237" s="86"/>
      <c r="JM237" s="86"/>
      <c r="JN237" s="86"/>
      <c r="JO237" s="86"/>
      <c r="JP237" s="86"/>
      <c r="JQ237" s="86"/>
      <c r="JR237" s="86"/>
      <c r="JS237" s="86"/>
      <c r="JT237" s="86"/>
      <c r="JU237" s="86"/>
      <c r="JV237" s="86"/>
      <c r="JW237" s="86"/>
      <c r="JX237" s="86"/>
      <c r="JY237" s="86"/>
      <c r="JZ237" s="86"/>
      <c r="KA237" s="86"/>
      <c r="KB237" s="86"/>
      <c r="KC237" s="86"/>
      <c r="KD237" s="86"/>
      <c r="KE237" s="86"/>
      <c r="KF237" s="106"/>
    </row>
    <row r="238" spans="28:292" ht="15.75" hidden="1" customHeight="1" x14ac:dyDescent="0.45">
      <c r="AB238" s="571"/>
      <c r="AC238" s="572"/>
      <c r="AD238" s="572"/>
      <c r="AE238" s="572"/>
      <c r="AF238" s="572"/>
      <c r="AG238" s="572"/>
      <c r="AH238" s="572"/>
      <c r="AI238" s="572"/>
      <c r="AJ238" s="572"/>
      <c r="AK238" s="572"/>
      <c r="AL238" s="572"/>
      <c r="AM238" s="572"/>
      <c r="AN238" s="572"/>
      <c r="AO238" s="573"/>
      <c r="DA238" s="95"/>
      <c r="DB238" s="96"/>
      <c r="DC238" s="96"/>
      <c r="DD238" s="96"/>
      <c r="DE238" s="96"/>
      <c r="DF238" s="96"/>
      <c r="DG238" s="96"/>
      <c r="DQ238" s="96"/>
      <c r="DR238" s="96"/>
      <c r="DS238" s="96"/>
      <c r="DT238" s="96"/>
      <c r="DU238" s="96"/>
      <c r="DV238" s="96"/>
      <c r="EX238" s="96"/>
      <c r="EY238" s="96"/>
      <c r="EZ238" s="96"/>
      <c r="FA238" s="96"/>
      <c r="FB238" s="96"/>
      <c r="FC238" s="96"/>
      <c r="FD238" s="96"/>
      <c r="FE238" s="96"/>
      <c r="FF238" s="96"/>
      <c r="FG238" s="96"/>
      <c r="FH238" s="96"/>
      <c r="GA238" s="96"/>
      <c r="GB238" s="96"/>
      <c r="GC238" s="96"/>
      <c r="GD238" s="96"/>
      <c r="GE238" s="96"/>
      <c r="GF238" s="96"/>
      <c r="GG238" s="96"/>
      <c r="GH238" s="96"/>
      <c r="GI238" s="96"/>
      <c r="GJ238" s="96"/>
      <c r="GK238" s="96"/>
      <c r="GL238" s="96"/>
      <c r="GM238" s="96"/>
      <c r="GN238" s="96"/>
      <c r="GO238" s="96"/>
      <c r="GP238" s="96"/>
      <c r="GQ238" s="96"/>
      <c r="HI238" s="85"/>
      <c r="HJ238" s="86"/>
      <c r="HK238" s="86"/>
      <c r="HL238" s="86"/>
      <c r="HM238" s="86"/>
      <c r="HN238" s="86"/>
      <c r="HO238" s="86"/>
      <c r="HP238" s="86"/>
      <c r="HQ238" s="86"/>
      <c r="HR238" s="86"/>
      <c r="HS238" s="86"/>
      <c r="HT238" s="86"/>
      <c r="HU238" s="87"/>
      <c r="IA238" s="105"/>
      <c r="IB238" s="86"/>
      <c r="IC238" s="86"/>
      <c r="ID238" s="86"/>
      <c r="IE238" s="86"/>
      <c r="IF238" s="86"/>
      <c r="IG238" s="86"/>
      <c r="IH238" s="86"/>
      <c r="II238" s="86"/>
      <c r="IJ238" s="86"/>
      <c r="IK238" s="86"/>
      <c r="IL238" s="86"/>
      <c r="IM238" s="86"/>
      <c r="IN238" s="86"/>
      <c r="IO238" s="86"/>
      <c r="IP238" s="86"/>
      <c r="IQ238" s="86"/>
      <c r="IR238" s="86"/>
      <c r="IS238" s="86"/>
      <c r="IT238" s="86"/>
      <c r="IU238" s="86"/>
      <c r="IV238" s="106"/>
      <c r="IY238" s="105"/>
      <c r="IZ238" s="86"/>
      <c r="JA238" s="86"/>
      <c r="JB238" s="86"/>
      <c r="JC238" s="86"/>
      <c r="JD238" s="86"/>
      <c r="JE238" s="86"/>
      <c r="JF238" s="86"/>
      <c r="JG238" s="86"/>
      <c r="JH238" s="86"/>
      <c r="JI238" s="86"/>
      <c r="JJ238" s="86"/>
      <c r="JK238" s="86"/>
      <c r="JL238" s="86"/>
      <c r="JM238" s="86"/>
      <c r="JN238" s="86"/>
      <c r="JO238" s="86"/>
      <c r="JP238" s="86"/>
      <c r="JQ238" s="86"/>
      <c r="JR238" s="86"/>
      <c r="JS238" s="86"/>
      <c r="JT238" s="86"/>
      <c r="JU238" s="86"/>
      <c r="JV238" s="86"/>
      <c r="JW238" s="86"/>
      <c r="JX238" s="86"/>
      <c r="JY238" s="86"/>
      <c r="JZ238" s="86"/>
      <c r="KA238" s="86"/>
      <c r="KB238" s="86"/>
      <c r="KC238" s="86"/>
      <c r="KD238" s="86"/>
      <c r="KE238" s="86"/>
      <c r="KF238" s="106"/>
    </row>
    <row r="239" spans="28:292" ht="15.75" hidden="1" customHeight="1" x14ac:dyDescent="0.45">
      <c r="AB239" s="571"/>
      <c r="AC239" s="572"/>
      <c r="AD239" s="572"/>
      <c r="AE239" s="572"/>
      <c r="AF239" s="572"/>
      <c r="AG239" s="572"/>
      <c r="AH239" s="572"/>
      <c r="AI239" s="572"/>
      <c r="AJ239" s="572"/>
      <c r="AK239" s="572"/>
      <c r="AL239" s="572"/>
      <c r="AM239" s="572"/>
      <c r="AN239" s="572"/>
      <c r="AO239" s="573"/>
      <c r="DA239" s="95"/>
      <c r="DB239" s="96"/>
      <c r="DC239" s="96"/>
      <c r="DD239" s="96"/>
      <c r="DE239" s="96"/>
      <c r="DF239" s="96"/>
      <c r="DG239" s="96"/>
      <c r="DQ239" s="96"/>
      <c r="DR239" s="96"/>
      <c r="DS239" s="96"/>
      <c r="DT239" s="96"/>
      <c r="DU239" s="96"/>
      <c r="DV239" s="96"/>
      <c r="EX239" s="96"/>
      <c r="EY239" s="96"/>
      <c r="EZ239" s="96"/>
      <c r="FA239" s="96"/>
      <c r="FB239" s="96"/>
      <c r="FC239" s="96"/>
      <c r="FD239" s="96"/>
      <c r="FE239" s="96"/>
      <c r="FF239" s="96"/>
      <c r="FG239" s="96"/>
      <c r="FH239" s="96"/>
      <c r="GA239" s="96"/>
      <c r="GB239" s="96"/>
      <c r="GC239" s="96"/>
      <c r="GD239" s="96"/>
      <c r="GE239" s="96"/>
      <c r="GF239" s="96"/>
      <c r="GG239" s="96"/>
      <c r="GH239" s="96"/>
      <c r="GI239" s="96"/>
      <c r="GJ239" s="96"/>
      <c r="GK239" s="96"/>
      <c r="GL239" s="96"/>
      <c r="GM239" s="96"/>
      <c r="GN239" s="96"/>
      <c r="GO239" s="96"/>
      <c r="GP239" s="96"/>
      <c r="GQ239" s="96"/>
      <c r="HI239" s="85"/>
      <c r="HJ239" s="86"/>
      <c r="HK239" s="86"/>
      <c r="HL239" s="86"/>
      <c r="HM239" s="86"/>
      <c r="HN239" s="86"/>
      <c r="HO239" s="86"/>
      <c r="HP239" s="86"/>
      <c r="HQ239" s="86"/>
      <c r="HR239" s="86"/>
      <c r="HS239" s="86"/>
      <c r="HT239" s="86"/>
      <c r="HU239" s="87"/>
      <c r="IA239" s="105"/>
      <c r="IB239" s="86"/>
      <c r="IC239" s="86"/>
      <c r="ID239" s="86"/>
      <c r="IE239" s="86"/>
      <c r="IF239" s="86"/>
      <c r="IG239" s="86"/>
      <c r="IH239" s="86"/>
      <c r="II239" s="86"/>
      <c r="IJ239" s="86"/>
      <c r="IK239" s="86"/>
      <c r="IL239" s="86"/>
      <c r="IM239" s="86"/>
      <c r="IN239" s="86"/>
      <c r="IO239" s="86"/>
      <c r="IP239" s="86"/>
      <c r="IQ239" s="86"/>
      <c r="IR239" s="86"/>
      <c r="IS239" s="86"/>
      <c r="IT239" s="86"/>
      <c r="IU239" s="86"/>
      <c r="IV239" s="106"/>
      <c r="IY239" s="105"/>
      <c r="IZ239" s="86"/>
      <c r="JA239" s="86"/>
      <c r="JB239" s="86"/>
      <c r="JC239" s="86"/>
      <c r="JD239" s="86"/>
      <c r="JE239" s="86"/>
      <c r="JF239" s="86"/>
      <c r="JG239" s="86"/>
      <c r="JH239" s="86"/>
      <c r="JI239" s="86"/>
      <c r="JJ239" s="86"/>
      <c r="JK239" s="86"/>
      <c r="JL239" s="86"/>
      <c r="JM239" s="86"/>
      <c r="JN239" s="86"/>
      <c r="JO239" s="86"/>
      <c r="JP239" s="86"/>
      <c r="JQ239" s="86"/>
      <c r="JR239" s="86"/>
      <c r="JS239" s="86"/>
      <c r="JT239" s="86"/>
      <c r="JU239" s="86"/>
      <c r="JV239" s="86"/>
      <c r="JW239" s="86"/>
      <c r="JX239" s="86"/>
      <c r="JY239" s="86"/>
      <c r="JZ239" s="86"/>
      <c r="KA239" s="86"/>
      <c r="KB239" s="86"/>
      <c r="KC239" s="86"/>
      <c r="KD239" s="86"/>
      <c r="KE239" s="86"/>
      <c r="KF239" s="106"/>
    </row>
    <row r="240" spans="28:292" ht="15.75" hidden="1" customHeight="1" x14ac:dyDescent="0.45">
      <c r="AB240" s="571"/>
      <c r="AC240" s="572"/>
      <c r="AD240" s="572"/>
      <c r="AE240" s="572"/>
      <c r="AF240" s="572"/>
      <c r="AG240" s="572"/>
      <c r="AH240" s="572"/>
      <c r="AI240" s="572"/>
      <c r="AJ240" s="572"/>
      <c r="AK240" s="572"/>
      <c r="AL240" s="572"/>
      <c r="AM240" s="572"/>
      <c r="AN240" s="572"/>
      <c r="AO240" s="573"/>
      <c r="DA240" s="95"/>
      <c r="DB240" s="96"/>
      <c r="DC240" s="96"/>
      <c r="DD240" s="96"/>
      <c r="DE240" s="96"/>
      <c r="DF240" s="96"/>
      <c r="DG240" s="96"/>
      <c r="DQ240" s="96"/>
      <c r="DR240" s="96"/>
      <c r="DS240" s="96"/>
      <c r="DT240" s="96"/>
      <c r="DU240" s="96"/>
      <c r="DV240" s="96"/>
      <c r="EX240" s="96"/>
      <c r="EY240" s="96"/>
      <c r="EZ240" s="96"/>
      <c r="FA240" s="96"/>
      <c r="FB240" s="96"/>
      <c r="FC240" s="96"/>
      <c r="FD240" s="96"/>
      <c r="FE240" s="96"/>
      <c r="FF240" s="96"/>
      <c r="FG240" s="96"/>
      <c r="FH240" s="96"/>
      <c r="GA240" s="96"/>
      <c r="GB240" s="96"/>
      <c r="GC240" s="96"/>
      <c r="GD240" s="96"/>
      <c r="GE240" s="96"/>
      <c r="GF240" s="96"/>
      <c r="GG240" s="96"/>
      <c r="GH240" s="96"/>
      <c r="GI240" s="96"/>
      <c r="GJ240" s="96"/>
      <c r="GK240" s="96"/>
      <c r="GL240" s="96"/>
      <c r="GM240" s="96"/>
      <c r="GN240" s="96"/>
      <c r="GO240" s="96"/>
      <c r="GP240" s="96"/>
      <c r="GQ240" s="96"/>
      <c r="HI240" s="85"/>
      <c r="HJ240" s="86"/>
      <c r="HK240" s="86"/>
      <c r="HL240" s="86"/>
      <c r="HM240" s="86"/>
      <c r="HN240" s="86"/>
      <c r="HO240" s="86"/>
      <c r="HP240" s="86"/>
      <c r="HQ240" s="86"/>
      <c r="HR240" s="86"/>
      <c r="HS240" s="86"/>
      <c r="HT240" s="86"/>
      <c r="HU240" s="87"/>
      <c r="IA240" s="105"/>
      <c r="IB240" s="86"/>
      <c r="IC240" s="86"/>
      <c r="ID240" s="86"/>
      <c r="IE240" s="86"/>
      <c r="IF240" s="86"/>
      <c r="IG240" s="86"/>
      <c r="IH240" s="86"/>
      <c r="II240" s="86"/>
      <c r="IJ240" s="86"/>
      <c r="IK240" s="86"/>
      <c r="IL240" s="86"/>
      <c r="IM240" s="86"/>
      <c r="IN240" s="86"/>
      <c r="IO240" s="86"/>
      <c r="IP240" s="86"/>
      <c r="IQ240" s="86"/>
      <c r="IR240" s="86"/>
      <c r="IS240" s="86"/>
      <c r="IT240" s="86"/>
      <c r="IU240" s="86"/>
      <c r="IV240" s="106"/>
      <c r="IY240" s="105"/>
      <c r="IZ240" s="86"/>
      <c r="JA240" s="86"/>
      <c r="JB240" s="86"/>
      <c r="JC240" s="86"/>
      <c r="JD240" s="86"/>
      <c r="JE240" s="86"/>
      <c r="JF240" s="86"/>
      <c r="JG240" s="86"/>
      <c r="JH240" s="86"/>
      <c r="JI240" s="86"/>
      <c r="JJ240" s="86"/>
      <c r="JK240" s="86"/>
      <c r="JL240" s="86"/>
      <c r="JM240" s="86"/>
      <c r="JN240" s="86"/>
      <c r="JO240" s="86"/>
      <c r="JP240" s="86"/>
      <c r="JQ240" s="86"/>
      <c r="JR240" s="86"/>
      <c r="JS240" s="86"/>
      <c r="JT240" s="86"/>
      <c r="JU240" s="86"/>
      <c r="JV240" s="86"/>
      <c r="JW240" s="86"/>
      <c r="JX240" s="86"/>
      <c r="JY240" s="86"/>
      <c r="JZ240" s="86"/>
      <c r="KA240" s="86"/>
      <c r="KB240" s="86"/>
      <c r="KC240" s="86"/>
      <c r="KD240" s="86"/>
      <c r="KE240" s="86"/>
      <c r="KF240" s="106"/>
    </row>
    <row r="241" spans="10:292" ht="15.75" hidden="1" customHeight="1" x14ac:dyDescent="0.45">
      <c r="AB241" s="571"/>
      <c r="AC241" s="572"/>
      <c r="AD241" s="572"/>
      <c r="AE241" s="572"/>
      <c r="AF241" s="572"/>
      <c r="AG241" s="572"/>
      <c r="AH241" s="572"/>
      <c r="AI241" s="572"/>
      <c r="AJ241" s="572"/>
      <c r="AK241" s="572"/>
      <c r="AL241" s="572"/>
      <c r="AM241" s="572"/>
      <c r="AN241" s="572"/>
      <c r="AO241" s="573"/>
      <c r="DA241" s="95"/>
      <c r="DB241" s="96"/>
      <c r="DC241" s="96"/>
      <c r="DD241" s="96"/>
      <c r="DE241" s="96"/>
      <c r="DF241" s="96"/>
      <c r="DG241" s="96"/>
      <c r="DQ241" s="96"/>
      <c r="DR241" s="96"/>
      <c r="DS241" s="96"/>
      <c r="DT241" s="96"/>
      <c r="DU241" s="96"/>
      <c r="DV241" s="96"/>
      <c r="EX241" s="96"/>
      <c r="EY241" s="96"/>
      <c r="EZ241" s="96"/>
      <c r="FA241" s="96"/>
      <c r="FB241" s="96"/>
      <c r="FC241" s="96"/>
      <c r="FD241" s="96"/>
      <c r="FE241" s="96"/>
      <c r="FF241" s="96"/>
      <c r="FG241" s="96"/>
      <c r="FH241" s="96"/>
      <c r="GA241" s="96"/>
      <c r="GB241" s="96"/>
      <c r="GC241" s="96"/>
      <c r="GD241" s="96"/>
      <c r="GE241" s="96"/>
      <c r="GF241" s="96"/>
      <c r="GG241" s="96"/>
      <c r="GH241" s="96"/>
      <c r="GI241" s="96"/>
      <c r="GJ241" s="96"/>
      <c r="GK241" s="96"/>
      <c r="GL241" s="96"/>
      <c r="GM241" s="96"/>
      <c r="GN241" s="96"/>
      <c r="GO241" s="96"/>
      <c r="GP241" s="96"/>
      <c r="GQ241" s="96"/>
      <c r="HI241" s="85"/>
      <c r="HJ241" s="86"/>
      <c r="HK241" s="86"/>
      <c r="HL241" s="86"/>
      <c r="HM241" s="86"/>
      <c r="HN241" s="86"/>
      <c r="HO241" s="86"/>
      <c r="HP241" s="86"/>
      <c r="HQ241" s="86"/>
      <c r="HR241" s="86"/>
      <c r="HS241" s="86"/>
      <c r="HT241" s="86"/>
      <c r="HU241" s="87"/>
      <c r="IA241" s="105"/>
      <c r="IB241" s="86"/>
      <c r="IC241" s="86"/>
      <c r="ID241" s="86"/>
      <c r="IE241" s="86"/>
      <c r="IF241" s="86"/>
      <c r="IG241" s="86"/>
      <c r="IH241" s="86"/>
      <c r="II241" s="86"/>
      <c r="IJ241" s="86"/>
      <c r="IK241" s="86"/>
      <c r="IL241" s="86"/>
      <c r="IM241" s="86"/>
      <c r="IN241" s="86"/>
      <c r="IO241" s="86"/>
      <c r="IP241" s="86"/>
      <c r="IQ241" s="86"/>
      <c r="IR241" s="86"/>
      <c r="IS241" s="86"/>
      <c r="IT241" s="86"/>
      <c r="IU241" s="86"/>
      <c r="IV241" s="106"/>
      <c r="IY241" s="105"/>
      <c r="IZ241" s="86"/>
      <c r="JA241" s="86"/>
      <c r="JB241" s="86"/>
      <c r="JC241" s="86"/>
      <c r="JD241" s="86"/>
      <c r="JE241" s="86"/>
      <c r="JF241" s="86"/>
      <c r="JG241" s="86"/>
      <c r="JH241" s="86"/>
      <c r="JI241" s="86"/>
      <c r="JJ241" s="86"/>
      <c r="JK241" s="86"/>
      <c r="JL241" s="86"/>
      <c r="JM241" s="86"/>
      <c r="JN241" s="86"/>
      <c r="JO241" s="86"/>
      <c r="JP241" s="86"/>
      <c r="JQ241" s="86"/>
      <c r="JR241" s="86"/>
      <c r="JS241" s="86"/>
      <c r="JT241" s="86"/>
      <c r="JU241" s="86"/>
      <c r="JV241" s="86"/>
      <c r="JW241" s="86"/>
      <c r="JX241" s="86"/>
      <c r="JY241" s="86"/>
      <c r="JZ241" s="86"/>
      <c r="KA241" s="86"/>
      <c r="KB241" s="86"/>
      <c r="KC241" s="86"/>
      <c r="KD241" s="86"/>
      <c r="KE241" s="86"/>
      <c r="KF241" s="106"/>
    </row>
    <row r="242" spans="10:292" ht="15.75" hidden="1" customHeight="1" x14ac:dyDescent="0.45">
      <c r="AB242" s="571"/>
      <c r="AC242" s="572"/>
      <c r="AD242" s="572"/>
      <c r="AE242" s="572"/>
      <c r="AF242" s="572"/>
      <c r="AG242" s="572"/>
      <c r="AH242" s="572"/>
      <c r="AI242" s="572"/>
      <c r="AJ242" s="572"/>
      <c r="AK242" s="572"/>
      <c r="AL242" s="572"/>
      <c r="AM242" s="572"/>
      <c r="AN242" s="572"/>
      <c r="AO242" s="573"/>
      <c r="DA242" s="95"/>
      <c r="DB242" s="96"/>
      <c r="DC242" s="96"/>
      <c r="DD242" s="96"/>
      <c r="DE242" s="96"/>
      <c r="DF242" s="96"/>
      <c r="DG242" s="96"/>
      <c r="DQ242" s="96"/>
      <c r="DR242" s="96"/>
      <c r="DS242" s="96"/>
      <c r="DT242" s="96"/>
      <c r="DU242" s="96"/>
      <c r="DV242" s="96"/>
      <c r="EX242" s="96"/>
      <c r="EY242" s="96"/>
      <c r="EZ242" s="96"/>
      <c r="FA242" s="96"/>
      <c r="FB242" s="96"/>
      <c r="FC242" s="96"/>
      <c r="FD242" s="96"/>
      <c r="FE242" s="96"/>
      <c r="FF242" s="96"/>
      <c r="FG242" s="96"/>
      <c r="FH242" s="96"/>
      <c r="GA242" s="96"/>
      <c r="GB242" s="96"/>
      <c r="GC242" s="96"/>
      <c r="GD242" s="96"/>
      <c r="GE242" s="96"/>
      <c r="GF242" s="96"/>
      <c r="GG242" s="96"/>
      <c r="GH242" s="96"/>
      <c r="GI242" s="96"/>
      <c r="GJ242" s="96"/>
      <c r="GK242" s="96"/>
      <c r="GL242" s="96"/>
      <c r="GM242" s="96"/>
      <c r="GN242" s="96"/>
      <c r="GO242" s="96"/>
      <c r="GP242" s="96"/>
      <c r="GQ242" s="96"/>
      <c r="HI242" s="85"/>
      <c r="HJ242" s="86"/>
      <c r="HK242" s="86"/>
      <c r="HL242" s="86"/>
      <c r="HM242" s="86"/>
      <c r="HN242" s="86"/>
      <c r="HO242" s="86"/>
      <c r="HP242" s="86"/>
      <c r="HQ242" s="86"/>
      <c r="HR242" s="86"/>
      <c r="HS242" s="86"/>
      <c r="HT242" s="86"/>
      <c r="HU242" s="87"/>
      <c r="IA242" s="105"/>
      <c r="IB242" s="86"/>
      <c r="IC242" s="86"/>
      <c r="ID242" s="86"/>
      <c r="IE242" s="86"/>
      <c r="IF242" s="86"/>
      <c r="IG242" s="86"/>
      <c r="IH242" s="86"/>
      <c r="II242" s="86"/>
      <c r="IJ242" s="86"/>
      <c r="IK242" s="86"/>
      <c r="IL242" s="86"/>
      <c r="IM242" s="86"/>
      <c r="IN242" s="86"/>
      <c r="IO242" s="86"/>
      <c r="IP242" s="86"/>
      <c r="IQ242" s="86"/>
      <c r="IR242" s="86"/>
      <c r="IS242" s="86"/>
      <c r="IT242" s="86"/>
      <c r="IU242" s="86"/>
      <c r="IV242" s="106"/>
      <c r="IY242" s="105"/>
      <c r="IZ242" s="86"/>
      <c r="JA242" s="86"/>
      <c r="JB242" s="86"/>
      <c r="JC242" s="86"/>
      <c r="JD242" s="86"/>
      <c r="JE242" s="86"/>
      <c r="JF242" s="86"/>
      <c r="JG242" s="86"/>
      <c r="JH242" s="86"/>
      <c r="JI242" s="86"/>
      <c r="JJ242" s="86"/>
      <c r="JK242" s="86"/>
      <c r="JL242" s="86"/>
      <c r="JM242" s="86"/>
      <c r="JN242" s="86"/>
      <c r="JO242" s="86"/>
      <c r="JP242" s="86"/>
      <c r="JQ242" s="86"/>
      <c r="JR242" s="86"/>
      <c r="JS242" s="86"/>
      <c r="JT242" s="86"/>
      <c r="JU242" s="86"/>
      <c r="JV242" s="86"/>
      <c r="JW242" s="86"/>
      <c r="JX242" s="86"/>
      <c r="JY242" s="86"/>
      <c r="JZ242" s="86"/>
      <c r="KA242" s="86"/>
      <c r="KB242" s="86"/>
      <c r="KC242" s="86"/>
      <c r="KD242" s="86"/>
      <c r="KE242" s="86"/>
      <c r="KF242" s="106"/>
    </row>
    <row r="243" spans="10:292" ht="15.75" hidden="1" customHeight="1" x14ac:dyDescent="0.45">
      <c r="AB243" s="571"/>
      <c r="AC243" s="572"/>
      <c r="AD243" s="572"/>
      <c r="AE243" s="572"/>
      <c r="AF243" s="572"/>
      <c r="AG243" s="572"/>
      <c r="AH243" s="572"/>
      <c r="AI243" s="572"/>
      <c r="AJ243" s="572"/>
      <c r="AK243" s="572"/>
      <c r="AL243" s="572"/>
      <c r="AM243" s="572"/>
      <c r="AN243" s="572"/>
      <c r="AO243" s="573"/>
      <c r="DA243" s="95"/>
      <c r="DB243" s="96"/>
      <c r="DC243" s="96"/>
      <c r="DD243" s="96"/>
      <c r="DE243" s="96"/>
      <c r="DF243" s="96"/>
      <c r="DG243" s="96"/>
      <c r="DQ243" s="96"/>
      <c r="DR243" s="96"/>
      <c r="DS243" s="96"/>
      <c r="DT243" s="96"/>
      <c r="DU243" s="96"/>
      <c r="DV243" s="96"/>
      <c r="EX243" s="96"/>
      <c r="EY243" s="96"/>
      <c r="EZ243" s="96"/>
      <c r="FA243" s="96"/>
      <c r="FB243" s="96"/>
      <c r="FC243" s="96"/>
      <c r="FD243" s="96"/>
      <c r="FE243" s="96"/>
      <c r="FF243" s="96"/>
      <c r="FG243" s="96"/>
      <c r="FH243" s="96"/>
      <c r="GA243" s="96"/>
      <c r="GB243" s="96"/>
      <c r="GC243" s="96"/>
      <c r="GD243" s="96"/>
      <c r="GE243" s="96"/>
      <c r="GF243" s="96"/>
      <c r="GG243" s="96"/>
      <c r="GH243" s="96"/>
      <c r="GI243" s="96"/>
      <c r="GJ243" s="96"/>
      <c r="GK243" s="96"/>
      <c r="GL243" s="96"/>
      <c r="GM243" s="96"/>
      <c r="GN243" s="96"/>
      <c r="GO243" s="96"/>
      <c r="GP243" s="96"/>
      <c r="GQ243" s="96"/>
      <c r="HI243" s="85"/>
      <c r="HJ243" s="86"/>
      <c r="HK243" s="86"/>
      <c r="HL243" s="86"/>
      <c r="HM243" s="86"/>
      <c r="HN243" s="86"/>
      <c r="HO243" s="86"/>
      <c r="HP243" s="86"/>
      <c r="HQ243" s="86"/>
      <c r="HR243" s="86"/>
      <c r="HS243" s="86"/>
      <c r="HT243" s="86"/>
      <c r="HU243" s="87"/>
      <c r="IA243" s="105"/>
      <c r="IB243" s="86"/>
      <c r="IC243" s="86"/>
      <c r="ID243" s="86"/>
      <c r="IE243" s="86"/>
      <c r="IF243" s="86"/>
      <c r="IG243" s="86"/>
      <c r="IH243" s="86"/>
      <c r="II243" s="86"/>
      <c r="IJ243" s="86"/>
      <c r="IK243" s="86"/>
      <c r="IL243" s="86"/>
      <c r="IM243" s="86"/>
      <c r="IN243" s="86"/>
      <c r="IO243" s="86"/>
      <c r="IP243" s="86"/>
      <c r="IQ243" s="86"/>
      <c r="IR243" s="86"/>
      <c r="IS243" s="86"/>
      <c r="IT243" s="86"/>
      <c r="IU243" s="86"/>
      <c r="IV243" s="106"/>
      <c r="IY243" s="105"/>
      <c r="IZ243" s="86"/>
      <c r="JA243" s="86"/>
      <c r="JB243" s="86"/>
      <c r="JC243" s="86"/>
      <c r="JD243" s="86"/>
      <c r="JE243" s="86"/>
      <c r="JF243" s="86"/>
      <c r="JG243" s="86"/>
      <c r="JH243" s="86"/>
      <c r="JI243" s="86"/>
      <c r="JJ243" s="86"/>
      <c r="JK243" s="86"/>
      <c r="JL243" s="86"/>
      <c r="JM243" s="86"/>
      <c r="JN243" s="86"/>
      <c r="JO243" s="86"/>
      <c r="JP243" s="86"/>
      <c r="JQ243" s="86"/>
      <c r="JR243" s="86"/>
      <c r="JS243" s="86"/>
      <c r="JT243" s="86"/>
      <c r="JU243" s="86"/>
      <c r="JV243" s="86"/>
      <c r="JW243" s="86"/>
      <c r="JX243" s="86"/>
      <c r="JY243" s="86"/>
      <c r="JZ243" s="86"/>
      <c r="KA243" s="86"/>
      <c r="KB243" s="86"/>
      <c r="KC243" s="86"/>
      <c r="KD243" s="86"/>
      <c r="KE243" s="86"/>
      <c r="KF243" s="106"/>
    </row>
    <row r="244" spans="10:292" ht="15.75" hidden="1" customHeight="1" x14ac:dyDescent="0.45">
      <c r="AB244" s="571"/>
      <c r="AC244" s="572"/>
      <c r="AD244" s="572"/>
      <c r="AE244" s="572"/>
      <c r="AF244" s="572"/>
      <c r="AG244" s="572"/>
      <c r="AH244" s="572"/>
      <c r="AI244" s="572"/>
      <c r="AJ244" s="572"/>
      <c r="AK244" s="572"/>
      <c r="AL244" s="572"/>
      <c r="AM244" s="572"/>
      <c r="AN244" s="572"/>
      <c r="AO244" s="573"/>
      <c r="DA244" s="95"/>
      <c r="DB244" s="96"/>
      <c r="DC244" s="96"/>
      <c r="DD244" s="96"/>
      <c r="DE244" s="96"/>
      <c r="DF244" s="96"/>
      <c r="DG244" s="96"/>
      <c r="DQ244" s="96"/>
      <c r="DR244" s="96"/>
      <c r="DS244" s="96"/>
      <c r="DT244" s="96"/>
      <c r="DU244" s="96"/>
      <c r="DV244" s="96"/>
      <c r="EX244" s="96"/>
      <c r="EY244" s="96"/>
      <c r="EZ244" s="96"/>
      <c r="FA244" s="96"/>
      <c r="FB244" s="96"/>
      <c r="FC244" s="96"/>
      <c r="FD244" s="96"/>
      <c r="FE244" s="96"/>
      <c r="FF244" s="96"/>
      <c r="FG244" s="96"/>
      <c r="FH244" s="96"/>
      <c r="GA244" s="96"/>
      <c r="GB244" s="96"/>
      <c r="GC244" s="96"/>
      <c r="GD244" s="96"/>
      <c r="GE244" s="96"/>
      <c r="GF244" s="96"/>
      <c r="GG244" s="96"/>
      <c r="GH244" s="96"/>
      <c r="GI244" s="96"/>
      <c r="GJ244" s="96"/>
      <c r="GK244" s="96"/>
      <c r="GL244" s="96"/>
      <c r="GM244" s="96"/>
      <c r="GN244" s="96"/>
      <c r="GO244" s="96"/>
      <c r="GP244" s="96"/>
      <c r="GQ244" s="96"/>
      <c r="HI244" s="85"/>
      <c r="HJ244" s="86"/>
      <c r="HK244" s="86"/>
      <c r="HL244" s="86"/>
      <c r="HM244" s="86"/>
      <c r="HN244" s="86"/>
      <c r="HO244" s="86"/>
      <c r="HP244" s="86"/>
      <c r="HQ244" s="86"/>
      <c r="HR244" s="86"/>
      <c r="HS244" s="86"/>
      <c r="HT244" s="86"/>
      <c r="HU244" s="87"/>
      <c r="IA244" s="105"/>
      <c r="IB244" s="86"/>
      <c r="IC244" s="86"/>
      <c r="ID244" s="86"/>
      <c r="IE244" s="86"/>
      <c r="IF244" s="86"/>
      <c r="IG244" s="86"/>
      <c r="IH244" s="86"/>
      <c r="II244" s="86"/>
      <c r="IJ244" s="86"/>
      <c r="IK244" s="86"/>
      <c r="IL244" s="86"/>
      <c r="IM244" s="86"/>
      <c r="IN244" s="86"/>
      <c r="IO244" s="86"/>
      <c r="IP244" s="86"/>
      <c r="IQ244" s="86"/>
      <c r="IR244" s="86"/>
      <c r="IS244" s="86"/>
      <c r="IT244" s="86"/>
      <c r="IU244" s="86"/>
      <c r="IV244" s="106"/>
      <c r="IY244" s="105"/>
      <c r="IZ244" s="86"/>
      <c r="JA244" s="86"/>
      <c r="JB244" s="86"/>
      <c r="JC244" s="86"/>
      <c r="JD244" s="86"/>
      <c r="JE244" s="86"/>
      <c r="JF244" s="86"/>
      <c r="JG244" s="86"/>
      <c r="JH244" s="86"/>
      <c r="JI244" s="86"/>
      <c r="JJ244" s="86"/>
      <c r="JK244" s="86"/>
      <c r="JL244" s="86"/>
      <c r="JM244" s="86"/>
      <c r="JN244" s="86"/>
      <c r="JO244" s="86"/>
      <c r="JP244" s="86"/>
      <c r="JQ244" s="86"/>
      <c r="JR244" s="86"/>
      <c r="JS244" s="86"/>
      <c r="JT244" s="86"/>
      <c r="JU244" s="86"/>
      <c r="JV244" s="86"/>
      <c r="JW244" s="86"/>
      <c r="JX244" s="86"/>
      <c r="JY244" s="86"/>
      <c r="JZ244" s="86"/>
      <c r="KA244" s="86"/>
      <c r="KB244" s="86"/>
      <c r="KC244" s="86"/>
      <c r="KD244" s="86"/>
      <c r="KE244" s="86"/>
      <c r="KF244" s="106"/>
    </row>
    <row r="245" spans="10:292" ht="15.75" hidden="1" customHeight="1" x14ac:dyDescent="0.45">
      <c r="AB245" s="571"/>
      <c r="AC245" s="572"/>
      <c r="AD245" s="572"/>
      <c r="AE245" s="572"/>
      <c r="AF245" s="572"/>
      <c r="AG245" s="572"/>
      <c r="AH245" s="572"/>
      <c r="AI245" s="572"/>
      <c r="AJ245" s="572"/>
      <c r="AK245" s="572"/>
      <c r="AL245" s="572"/>
      <c r="AM245" s="572"/>
      <c r="AN245" s="572"/>
      <c r="AO245" s="573"/>
      <c r="DA245" s="95"/>
      <c r="DB245" s="96"/>
      <c r="DC245" s="96"/>
      <c r="DD245" s="96"/>
      <c r="DE245" s="96"/>
      <c r="DF245" s="96"/>
      <c r="DG245" s="96"/>
      <c r="DQ245" s="96"/>
      <c r="DR245" s="96"/>
      <c r="DS245" s="96"/>
      <c r="DT245" s="96"/>
      <c r="DU245" s="96"/>
      <c r="DV245" s="96"/>
      <c r="EX245" s="96"/>
      <c r="EY245" s="96"/>
      <c r="EZ245" s="96"/>
      <c r="FA245" s="96"/>
      <c r="FB245" s="96"/>
      <c r="FC245" s="96"/>
      <c r="FD245" s="96"/>
      <c r="FE245" s="96"/>
      <c r="FF245" s="96"/>
      <c r="FG245" s="96"/>
      <c r="FH245" s="96"/>
      <c r="GA245" s="96"/>
      <c r="GB245" s="96"/>
      <c r="GC245" s="96"/>
      <c r="GD245" s="96"/>
      <c r="GE245" s="96"/>
      <c r="GF245" s="96"/>
      <c r="GG245" s="96"/>
      <c r="GH245" s="96"/>
      <c r="GI245" s="96"/>
      <c r="GJ245" s="96"/>
      <c r="GK245" s="96"/>
      <c r="GL245" s="96"/>
      <c r="GM245" s="96"/>
      <c r="GN245" s="96"/>
      <c r="GO245" s="96"/>
      <c r="GP245" s="96"/>
      <c r="GQ245" s="96"/>
      <c r="HI245" s="85"/>
      <c r="HJ245" s="86"/>
      <c r="HK245" s="86"/>
      <c r="HL245" s="86"/>
      <c r="HM245" s="86"/>
      <c r="HN245" s="86"/>
      <c r="HO245" s="86"/>
      <c r="HP245" s="86"/>
      <c r="HQ245" s="86"/>
      <c r="HR245" s="86"/>
      <c r="HS245" s="86"/>
      <c r="HT245" s="86"/>
      <c r="HU245" s="87"/>
      <c r="IA245" s="105"/>
      <c r="IB245" s="86"/>
      <c r="IC245" s="86"/>
      <c r="ID245" s="86"/>
      <c r="IE245" s="86"/>
      <c r="IF245" s="86"/>
      <c r="IG245" s="86"/>
      <c r="IH245" s="86"/>
      <c r="II245" s="86"/>
      <c r="IJ245" s="86"/>
      <c r="IK245" s="86"/>
      <c r="IL245" s="86"/>
      <c r="IM245" s="86"/>
      <c r="IN245" s="86"/>
      <c r="IO245" s="86"/>
      <c r="IP245" s="86"/>
      <c r="IQ245" s="86"/>
      <c r="IR245" s="86"/>
      <c r="IS245" s="86"/>
      <c r="IT245" s="86"/>
      <c r="IU245" s="86"/>
      <c r="IV245" s="106"/>
      <c r="IY245" s="105"/>
      <c r="IZ245" s="86"/>
      <c r="JA245" s="86"/>
      <c r="JB245" s="86"/>
      <c r="JC245" s="86"/>
      <c r="JD245" s="86"/>
      <c r="JE245" s="86"/>
      <c r="JF245" s="86"/>
      <c r="JG245" s="86"/>
      <c r="JH245" s="86"/>
      <c r="JI245" s="86"/>
      <c r="JJ245" s="86"/>
      <c r="JK245" s="86"/>
      <c r="JL245" s="86"/>
      <c r="JM245" s="86"/>
      <c r="JN245" s="86"/>
      <c r="JO245" s="86"/>
      <c r="JP245" s="86"/>
      <c r="JQ245" s="86"/>
      <c r="JR245" s="86"/>
      <c r="JS245" s="86"/>
      <c r="JT245" s="86"/>
      <c r="JU245" s="86"/>
      <c r="JV245" s="86"/>
      <c r="JW245" s="86"/>
      <c r="JX245" s="86"/>
      <c r="JY245" s="86"/>
      <c r="JZ245" s="86"/>
      <c r="KA245" s="86"/>
      <c r="KB245" s="86"/>
      <c r="KC245" s="86"/>
      <c r="KD245" s="86"/>
      <c r="KE245" s="86"/>
      <c r="KF245" s="106"/>
    </row>
    <row r="246" spans="10:292" ht="15.75" hidden="1" customHeight="1" x14ac:dyDescent="0.45">
      <c r="AB246" s="571"/>
      <c r="AC246" s="572"/>
      <c r="AD246" s="572"/>
      <c r="AE246" s="572"/>
      <c r="AF246" s="572"/>
      <c r="AG246" s="572"/>
      <c r="AH246" s="572"/>
      <c r="AI246" s="572"/>
      <c r="AJ246" s="572"/>
      <c r="AK246" s="572"/>
      <c r="AL246" s="572"/>
      <c r="AM246" s="572"/>
      <c r="AN246" s="572"/>
      <c r="AO246" s="573"/>
      <c r="DA246" s="95"/>
      <c r="DB246" s="96"/>
      <c r="DC246" s="96"/>
      <c r="DD246" s="96"/>
      <c r="DE246" s="96"/>
      <c r="DF246" s="96"/>
      <c r="DG246" s="96"/>
      <c r="DQ246" s="96"/>
      <c r="DR246" s="96"/>
      <c r="DS246" s="96"/>
      <c r="DT246" s="96"/>
      <c r="DU246" s="96"/>
      <c r="DV246" s="96"/>
      <c r="EX246" s="96"/>
      <c r="EY246" s="96"/>
      <c r="EZ246" s="96"/>
      <c r="FA246" s="96"/>
      <c r="FB246" s="96"/>
      <c r="FC246" s="96"/>
      <c r="FD246" s="96"/>
      <c r="FE246" s="96"/>
      <c r="FF246" s="96"/>
      <c r="FG246" s="96"/>
      <c r="FH246" s="96"/>
      <c r="GA246" s="96"/>
      <c r="GB246" s="96"/>
      <c r="GC246" s="96"/>
      <c r="GD246" s="96"/>
      <c r="GE246" s="96"/>
      <c r="GF246" s="96"/>
      <c r="GG246" s="96"/>
      <c r="GH246" s="96"/>
      <c r="GI246" s="96"/>
      <c r="GJ246" s="96"/>
      <c r="GK246" s="96"/>
      <c r="GL246" s="96"/>
      <c r="GM246" s="96"/>
      <c r="GN246" s="96"/>
      <c r="GO246" s="96"/>
      <c r="GP246" s="96"/>
      <c r="GQ246" s="96"/>
      <c r="HI246" s="85"/>
      <c r="HJ246" s="86"/>
      <c r="HK246" s="86"/>
      <c r="HL246" s="86"/>
      <c r="HM246" s="86"/>
      <c r="HN246" s="86"/>
      <c r="HO246" s="86"/>
      <c r="HP246" s="86"/>
      <c r="HQ246" s="86"/>
      <c r="HR246" s="86"/>
      <c r="HS246" s="86"/>
      <c r="HT246" s="86"/>
      <c r="HU246" s="87"/>
      <c r="IA246" s="105"/>
      <c r="IB246" s="86"/>
      <c r="IC246" s="86"/>
      <c r="ID246" s="86"/>
      <c r="IE246" s="86"/>
      <c r="IF246" s="86"/>
      <c r="IG246" s="86"/>
      <c r="IH246" s="86"/>
      <c r="II246" s="86"/>
      <c r="IJ246" s="86"/>
      <c r="IK246" s="86"/>
      <c r="IL246" s="86"/>
      <c r="IM246" s="86"/>
      <c r="IN246" s="86"/>
      <c r="IO246" s="86"/>
      <c r="IP246" s="86"/>
      <c r="IQ246" s="86"/>
      <c r="IR246" s="86"/>
      <c r="IS246" s="86"/>
      <c r="IT246" s="86"/>
      <c r="IU246" s="86"/>
      <c r="IV246" s="106"/>
      <c r="IY246" s="105"/>
      <c r="IZ246" s="86"/>
      <c r="JA246" s="86"/>
      <c r="JB246" s="86"/>
      <c r="JC246" s="86"/>
      <c r="JD246" s="86"/>
      <c r="JE246" s="86"/>
      <c r="JF246" s="86"/>
      <c r="JG246" s="86"/>
      <c r="JH246" s="86"/>
      <c r="JI246" s="86"/>
      <c r="JJ246" s="86"/>
      <c r="JK246" s="86"/>
      <c r="JL246" s="86"/>
      <c r="JM246" s="86"/>
      <c r="JN246" s="86"/>
      <c r="JO246" s="86"/>
      <c r="JP246" s="86"/>
      <c r="JQ246" s="86"/>
      <c r="JR246" s="86"/>
      <c r="JS246" s="86"/>
      <c r="JT246" s="86"/>
      <c r="JU246" s="86"/>
      <c r="JV246" s="86"/>
      <c r="JW246" s="86"/>
      <c r="JX246" s="86"/>
      <c r="JY246" s="86"/>
      <c r="JZ246" s="86"/>
      <c r="KA246" s="86"/>
      <c r="KB246" s="86"/>
      <c r="KC246" s="86"/>
      <c r="KD246" s="86"/>
      <c r="KE246" s="86"/>
      <c r="KF246" s="106"/>
    </row>
    <row r="247" spans="10:292" ht="15.75" hidden="1" customHeight="1" x14ac:dyDescent="0.45">
      <c r="AB247" s="571"/>
      <c r="AC247" s="572"/>
      <c r="AD247" s="572"/>
      <c r="AE247" s="572"/>
      <c r="AF247" s="572"/>
      <c r="AG247" s="572"/>
      <c r="AH247" s="572"/>
      <c r="AI247" s="572"/>
      <c r="AJ247" s="572"/>
      <c r="AK247" s="572"/>
      <c r="AL247" s="572"/>
      <c r="AM247" s="572"/>
      <c r="AN247" s="572"/>
      <c r="AO247" s="573"/>
      <c r="DA247" s="95"/>
      <c r="DB247" s="96"/>
      <c r="DC247" s="96"/>
      <c r="DD247" s="96"/>
      <c r="DE247" s="96"/>
      <c r="DF247" s="96"/>
      <c r="DG247" s="96"/>
      <c r="DQ247" s="96"/>
      <c r="DR247" s="96"/>
      <c r="DS247" s="96"/>
      <c r="DT247" s="96"/>
      <c r="DU247" s="96"/>
      <c r="DV247" s="96"/>
      <c r="EX247" s="96"/>
      <c r="EY247" s="96"/>
      <c r="EZ247" s="96"/>
      <c r="FA247" s="96"/>
      <c r="FB247" s="96"/>
      <c r="FC247" s="96"/>
      <c r="FD247" s="96"/>
      <c r="FE247" s="96"/>
      <c r="FF247" s="96"/>
      <c r="FG247" s="96"/>
      <c r="FH247" s="96"/>
      <c r="GA247" s="96"/>
      <c r="GB247" s="96"/>
      <c r="GC247" s="96"/>
      <c r="GD247" s="96"/>
      <c r="GE247" s="96"/>
      <c r="GF247" s="96"/>
      <c r="GG247" s="96"/>
      <c r="GH247" s="96"/>
      <c r="GI247" s="96"/>
      <c r="GJ247" s="96"/>
      <c r="GK247" s="96"/>
      <c r="GL247" s="96"/>
      <c r="GM247" s="96"/>
      <c r="GN247" s="96"/>
      <c r="GO247" s="96"/>
      <c r="GP247" s="96"/>
      <c r="GQ247" s="96"/>
      <c r="HI247" s="85"/>
      <c r="HJ247" s="86"/>
      <c r="HK247" s="86"/>
      <c r="HL247" s="86"/>
      <c r="HM247" s="86"/>
      <c r="HN247" s="86"/>
      <c r="HO247" s="86"/>
      <c r="HP247" s="86"/>
      <c r="HQ247" s="86"/>
      <c r="HR247" s="86"/>
      <c r="HS247" s="86"/>
      <c r="HT247" s="86"/>
      <c r="HU247" s="87"/>
      <c r="IA247" s="105"/>
      <c r="IB247" s="86"/>
      <c r="IC247" s="86"/>
      <c r="ID247" s="86"/>
      <c r="IE247" s="86"/>
      <c r="IF247" s="86"/>
      <c r="IG247" s="86"/>
      <c r="IH247" s="86"/>
      <c r="II247" s="86"/>
      <c r="IJ247" s="86"/>
      <c r="IK247" s="86"/>
      <c r="IL247" s="86"/>
      <c r="IM247" s="86"/>
      <c r="IN247" s="86"/>
      <c r="IO247" s="86"/>
      <c r="IP247" s="86"/>
      <c r="IQ247" s="86"/>
      <c r="IR247" s="86"/>
      <c r="IS247" s="86"/>
      <c r="IT247" s="86"/>
      <c r="IU247" s="86"/>
      <c r="IV247" s="106"/>
      <c r="IY247" s="105"/>
      <c r="IZ247" s="86"/>
      <c r="JA247" s="86"/>
      <c r="JB247" s="86"/>
      <c r="JC247" s="86"/>
      <c r="JD247" s="86"/>
      <c r="JE247" s="86"/>
      <c r="JF247" s="86"/>
      <c r="JG247" s="86"/>
      <c r="JH247" s="86"/>
      <c r="JI247" s="86"/>
      <c r="JJ247" s="86"/>
      <c r="JK247" s="86"/>
      <c r="JL247" s="86"/>
      <c r="JM247" s="86"/>
      <c r="JN247" s="86"/>
      <c r="JO247" s="86"/>
      <c r="JP247" s="86"/>
      <c r="JQ247" s="86"/>
      <c r="JR247" s="86"/>
      <c r="JS247" s="86"/>
      <c r="JT247" s="86"/>
      <c r="JU247" s="86"/>
      <c r="JV247" s="86"/>
      <c r="JW247" s="86"/>
      <c r="JX247" s="86"/>
      <c r="JY247" s="86"/>
      <c r="JZ247" s="86"/>
      <c r="KA247" s="86"/>
      <c r="KB247" s="86"/>
      <c r="KC247" s="86"/>
      <c r="KD247" s="86"/>
      <c r="KE247" s="86"/>
      <c r="KF247" s="106"/>
    </row>
    <row r="248" spans="10:292" ht="15.75" hidden="1" customHeight="1" x14ac:dyDescent="0.45">
      <c r="AB248" s="571"/>
      <c r="AC248" s="572"/>
      <c r="AD248" s="572"/>
      <c r="AE248" s="572"/>
      <c r="AF248" s="572"/>
      <c r="AG248" s="572"/>
      <c r="AH248" s="572"/>
      <c r="AI248" s="572"/>
      <c r="AJ248" s="572"/>
      <c r="AK248" s="572"/>
      <c r="AL248" s="572"/>
      <c r="AM248" s="572"/>
      <c r="AN248" s="572"/>
      <c r="AO248" s="573"/>
      <c r="DA248" s="95"/>
      <c r="DB248" s="96"/>
      <c r="DC248" s="96"/>
      <c r="DD248" s="96"/>
      <c r="DE248" s="96"/>
      <c r="DF248" s="96"/>
      <c r="DG248" s="96"/>
      <c r="DQ248" s="96"/>
      <c r="DR248" s="96"/>
      <c r="DS248" s="96"/>
      <c r="DT248" s="96"/>
      <c r="DU248" s="96"/>
      <c r="DV248" s="96"/>
      <c r="EX248" s="96"/>
      <c r="EY248" s="96"/>
      <c r="EZ248" s="96"/>
      <c r="FA248" s="96"/>
      <c r="FB248" s="96"/>
      <c r="FC248" s="96"/>
      <c r="FD248" s="96"/>
      <c r="FE248" s="96"/>
      <c r="FF248" s="96"/>
      <c r="FG248" s="96"/>
      <c r="FH248" s="96"/>
      <c r="GA248" s="96"/>
      <c r="GB248" s="96"/>
      <c r="GC248" s="96"/>
      <c r="GD248" s="96"/>
      <c r="GE248" s="96"/>
      <c r="GF248" s="96"/>
      <c r="GG248" s="96"/>
      <c r="GH248" s="96"/>
      <c r="GI248" s="96"/>
      <c r="GJ248" s="96"/>
      <c r="GK248" s="96"/>
      <c r="GL248" s="96"/>
      <c r="GM248" s="96"/>
      <c r="GN248" s="96"/>
      <c r="GO248" s="96"/>
      <c r="GP248" s="96"/>
      <c r="GQ248" s="96"/>
      <c r="HI248" s="85"/>
      <c r="HJ248" s="86"/>
      <c r="HK248" s="86"/>
      <c r="HL248" s="86"/>
      <c r="HM248" s="86"/>
      <c r="HN248" s="86"/>
      <c r="HO248" s="86"/>
      <c r="HP248" s="86"/>
      <c r="HQ248" s="86"/>
      <c r="HR248" s="86"/>
      <c r="HS248" s="86"/>
      <c r="HT248" s="86"/>
      <c r="HU248" s="87"/>
      <c r="IA248" s="105"/>
      <c r="IB248" s="86"/>
      <c r="IC248" s="86"/>
      <c r="ID248" s="86"/>
      <c r="IE248" s="86"/>
      <c r="IF248" s="86"/>
      <c r="IG248" s="86"/>
      <c r="IH248" s="86"/>
      <c r="II248" s="86"/>
      <c r="IJ248" s="86"/>
      <c r="IK248" s="86"/>
      <c r="IL248" s="86"/>
      <c r="IM248" s="86"/>
      <c r="IN248" s="86"/>
      <c r="IO248" s="86"/>
      <c r="IP248" s="86"/>
      <c r="IQ248" s="86"/>
      <c r="IR248" s="86"/>
      <c r="IS248" s="86"/>
      <c r="IT248" s="86"/>
      <c r="IU248" s="86"/>
      <c r="IV248" s="106"/>
      <c r="IY248" s="105"/>
      <c r="IZ248" s="86"/>
      <c r="JA248" s="86"/>
      <c r="JB248" s="86"/>
      <c r="JC248" s="86"/>
      <c r="JD248" s="86"/>
      <c r="JE248" s="86"/>
      <c r="JF248" s="86"/>
      <c r="JG248" s="86"/>
      <c r="JH248" s="86"/>
      <c r="JI248" s="86"/>
      <c r="JJ248" s="86"/>
      <c r="JK248" s="86"/>
      <c r="JL248" s="86"/>
      <c r="JM248" s="86"/>
      <c r="JN248" s="86"/>
      <c r="JO248" s="86"/>
      <c r="JP248" s="86"/>
      <c r="JQ248" s="86"/>
      <c r="JR248" s="86"/>
      <c r="JS248" s="86"/>
      <c r="JT248" s="86"/>
      <c r="JU248" s="86"/>
      <c r="JV248" s="86"/>
      <c r="JW248" s="86"/>
      <c r="JX248" s="86"/>
      <c r="JY248" s="86"/>
      <c r="JZ248" s="86"/>
      <c r="KA248" s="86"/>
      <c r="KB248" s="86"/>
      <c r="KC248" s="86"/>
      <c r="KD248" s="86"/>
      <c r="KE248" s="86"/>
      <c r="KF248" s="106"/>
    </row>
    <row r="249" spans="10:292" ht="15.75" hidden="1" customHeight="1" x14ac:dyDescent="0.45">
      <c r="AB249" s="571"/>
      <c r="AC249" s="572"/>
      <c r="AD249" s="572"/>
      <c r="AE249" s="572"/>
      <c r="AF249" s="572"/>
      <c r="AG249" s="572"/>
      <c r="AH249" s="572"/>
      <c r="AI249" s="572"/>
      <c r="AJ249" s="572"/>
      <c r="AK249" s="572"/>
      <c r="AL249" s="572"/>
      <c r="AM249" s="572"/>
      <c r="AN249" s="572"/>
      <c r="AO249" s="573"/>
      <c r="DA249" s="95"/>
      <c r="DB249" s="96"/>
      <c r="DC249" s="96"/>
      <c r="DD249" s="96"/>
      <c r="DE249" s="96"/>
      <c r="DF249" s="96"/>
      <c r="DG249" s="96"/>
      <c r="DQ249" s="96"/>
      <c r="DR249" s="96"/>
      <c r="DS249" s="96"/>
      <c r="DT249" s="96"/>
      <c r="DU249" s="96"/>
      <c r="DV249" s="96"/>
      <c r="EX249" s="96"/>
      <c r="EY249" s="96"/>
      <c r="EZ249" s="96"/>
      <c r="FA249" s="96"/>
      <c r="FB249" s="96"/>
      <c r="FC249" s="96"/>
      <c r="FD249" s="96"/>
      <c r="FE249" s="96"/>
      <c r="FF249" s="96"/>
      <c r="FG249" s="96"/>
      <c r="FH249" s="96"/>
      <c r="GA249" s="96"/>
      <c r="GB249" s="96"/>
      <c r="GC249" s="96"/>
      <c r="GD249" s="96"/>
      <c r="GE249" s="96"/>
      <c r="GF249" s="96"/>
      <c r="GG249" s="96"/>
      <c r="GH249" s="96"/>
      <c r="GI249" s="96"/>
      <c r="GJ249" s="96"/>
      <c r="GK249" s="96"/>
      <c r="GL249" s="96"/>
      <c r="GM249" s="96"/>
      <c r="GN249" s="96"/>
      <c r="GO249" s="96"/>
      <c r="GP249" s="96"/>
      <c r="GQ249" s="96"/>
      <c r="HI249" s="85"/>
      <c r="HJ249" s="86"/>
      <c r="HK249" s="86"/>
      <c r="HL249" s="86"/>
      <c r="HM249" s="86"/>
      <c r="HN249" s="86"/>
      <c r="HO249" s="86"/>
      <c r="HP249" s="86"/>
      <c r="HQ249" s="86"/>
      <c r="HR249" s="86"/>
      <c r="HS249" s="86"/>
      <c r="HT249" s="86"/>
      <c r="HU249" s="87"/>
      <c r="IA249" s="105"/>
      <c r="IB249" s="86"/>
      <c r="IC249" s="86"/>
      <c r="ID249" s="86"/>
      <c r="IE249" s="86"/>
      <c r="IF249" s="86"/>
      <c r="IG249" s="86"/>
      <c r="IH249" s="86"/>
      <c r="II249" s="86"/>
      <c r="IJ249" s="86"/>
      <c r="IK249" s="86"/>
      <c r="IL249" s="86"/>
      <c r="IM249" s="86"/>
      <c r="IN249" s="86"/>
      <c r="IO249" s="86"/>
      <c r="IP249" s="86"/>
      <c r="IQ249" s="86"/>
      <c r="IR249" s="86"/>
      <c r="IS249" s="86"/>
      <c r="IT249" s="86"/>
      <c r="IU249" s="86"/>
      <c r="IV249" s="106"/>
      <c r="IY249" s="105"/>
      <c r="IZ249" s="86"/>
      <c r="JA249" s="86"/>
      <c r="JB249" s="86"/>
      <c r="JC249" s="86"/>
      <c r="JD249" s="86"/>
      <c r="JE249" s="86"/>
      <c r="JF249" s="86"/>
      <c r="JG249" s="86"/>
      <c r="JH249" s="86"/>
      <c r="JI249" s="86"/>
      <c r="JJ249" s="86"/>
      <c r="JK249" s="86"/>
      <c r="JL249" s="86"/>
      <c r="JM249" s="86"/>
      <c r="JN249" s="86"/>
      <c r="JO249" s="86"/>
      <c r="JP249" s="86"/>
      <c r="JQ249" s="86"/>
      <c r="JR249" s="86"/>
      <c r="JS249" s="86"/>
      <c r="JT249" s="86"/>
      <c r="JU249" s="86"/>
      <c r="JV249" s="86"/>
      <c r="JW249" s="86"/>
      <c r="JX249" s="86"/>
      <c r="JY249" s="86"/>
      <c r="JZ249" s="86"/>
      <c r="KA249" s="86"/>
      <c r="KB249" s="86"/>
      <c r="KC249" s="86"/>
      <c r="KD249" s="86"/>
      <c r="KE249" s="86"/>
      <c r="KF249" s="106"/>
    </row>
    <row r="250" spans="10:292" ht="15.75" hidden="1" customHeight="1" x14ac:dyDescent="0.45">
      <c r="AB250" s="571"/>
      <c r="AC250" s="572"/>
      <c r="AD250" s="572"/>
      <c r="AE250" s="572"/>
      <c r="AF250" s="572"/>
      <c r="AG250" s="572"/>
      <c r="AH250" s="572"/>
      <c r="AI250" s="572"/>
      <c r="AJ250" s="572"/>
      <c r="AK250" s="572"/>
      <c r="AL250" s="572"/>
      <c r="AM250" s="572"/>
      <c r="AN250" s="572"/>
      <c r="AO250" s="573"/>
      <c r="DA250" s="95"/>
      <c r="DB250" s="96"/>
      <c r="DC250" s="96"/>
      <c r="DD250" s="96"/>
      <c r="DE250" s="96"/>
      <c r="DF250" s="96"/>
      <c r="DG250" s="96"/>
      <c r="DQ250" s="96"/>
      <c r="DR250" s="96"/>
      <c r="DS250" s="96"/>
      <c r="DT250" s="96"/>
      <c r="DU250" s="96"/>
      <c r="DV250" s="96"/>
      <c r="DW250" s="137"/>
      <c r="EB250" s="16"/>
      <c r="EX250" s="96"/>
      <c r="EY250" s="96"/>
      <c r="EZ250" s="96"/>
      <c r="FA250" s="96"/>
      <c r="FB250" s="96"/>
      <c r="FC250" s="96"/>
      <c r="FD250" s="96"/>
      <c r="FE250" s="96"/>
      <c r="FF250" s="96"/>
      <c r="FG250" s="96"/>
      <c r="FH250" s="96"/>
      <c r="GA250" s="96"/>
      <c r="GB250" s="96"/>
      <c r="GC250" s="96"/>
      <c r="GD250" s="96"/>
      <c r="GE250" s="96"/>
      <c r="GF250" s="96"/>
      <c r="GG250" s="96"/>
      <c r="GH250" s="96"/>
      <c r="GI250" s="96"/>
      <c r="GJ250" s="96"/>
      <c r="GK250" s="96"/>
      <c r="GL250" s="96"/>
      <c r="GM250" s="96"/>
      <c r="GN250" s="96"/>
      <c r="GO250" s="96"/>
      <c r="GP250" s="96"/>
      <c r="GQ250" s="96"/>
      <c r="HI250" s="85"/>
      <c r="HJ250" s="86"/>
      <c r="HK250" s="86"/>
      <c r="HL250" s="86"/>
      <c r="HM250" s="86"/>
      <c r="HN250" s="86"/>
      <c r="HO250" s="86"/>
      <c r="HP250" s="86"/>
      <c r="HQ250" s="86"/>
      <c r="HR250" s="86"/>
      <c r="HS250" s="86"/>
      <c r="HT250" s="86"/>
      <c r="HU250" s="87"/>
      <c r="IA250" s="105"/>
      <c r="IB250" s="86"/>
      <c r="IC250" s="86"/>
      <c r="ID250" s="86"/>
      <c r="IE250" s="86"/>
      <c r="IF250" s="86"/>
      <c r="IG250" s="86"/>
      <c r="IH250" s="86"/>
      <c r="II250" s="86"/>
      <c r="IJ250" s="86"/>
      <c r="IK250" s="86"/>
      <c r="IL250" s="86"/>
      <c r="IM250" s="86"/>
      <c r="IN250" s="86"/>
      <c r="IO250" s="86"/>
      <c r="IP250" s="86"/>
      <c r="IQ250" s="86"/>
      <c r="IR250" s="86"/>
      <c r="IS250" s="86"/>
      <c r="IT250" s="86"/>
      <c r="IU250" s="86"/>
      <c r="IV250" s="106"/>
      <c r="IY250" s="105"/>
      <c r="IZ250" s="86"/>
      <c r="JA250" s="86"/>
      <c r="JB250" s="86"/>
      <c r="JC250" s="86"/>
      <c r="JD250" s="86"/>
      <c r="JE250" s="86"/>
      <c r="JF250" s="86"/>
      <c r="JG250" s="86"/>
      <c r="JH250" s="86"/>
      <c r="JI250" s="86"/>
      <c r="JJ250" s="86"/>
      <c r="JK250" s="86"/>
      <c r="JL250" s="86"/>
      <c r="JM250" s="86"/>
      <c r="JN250" s="86"/>
      <c r="JO250" s="86"/>
      <c r="JP250" s="86"/>
      <c r="JQ250" s="86"/>
      <c r="JR250" s="86"/>
      <c r="JS250" s="86"/>
      <c r="JT250" s="86"/>
      <c r="JU250" s="86"/>
      <c r="JV250" s="86"/>
      <c r="JW250" s="86"/>
      <c r="JX250" s="86"/>
      <c r="JY250" s="86"/>
      <c r="JZ250" s="86"/>
      <c r="KA250" s="86"/>
      <c r="KB250" s="86"/>
      <c r="KC250" s="86"/>
      <c r="KD250" s="86"/>
      <c r="KE250" s="86"/>
      <c r="KF250" s="106"/>
    </row>
    <row r="251" spans="10:292" ht="15.75" hidden="1" customHeight="1" x14ac:dyDescent="0.45">
      <c r="J251" s="3"/>
      <c r="AB251" s="571"/>
      <c r="AC251" s="572"/>
      <c r="AD251" s="572"/>
      <c r="AE251" s="572"/>
      <c r="AF251" s="572"/>
      <c r="AG251" s="572"/>
      <c r="AH251" s="572"/>
      <c r="AI251" s="572"/>
      <c r="AJ251" s="572"/>
      <c r="AK251" s="572"/>
      <c r="AL251" s="572"/>
      <c r="AM251" s="572"/>
      <c r="AN251" s="572"/>
      <c r="AO251" s="573"/>
      <c r="DA251" s="95"/>
      <c r="DB251" s="96"/>
      <c r="DC251" s="96"/>
      <c r="DD251" s="96"/>
      <c r="DE251" s="96"/>
      <c r="DF251" s="96"/>
      <c r="DG251" s="96"/>
      <c r="DQ251" s="96"/>
      <c r="DR251" s="96"/>
      <c r="DS251" s="96"/>
      <c r="DT251" s="96"/>
      <c r="DU251" s="96"/>
      <c r="DV251" s="96"/>
      <c r="DW251" s="141"/>
      <c r="DX251" s="96"/>
      <c r="DY251" s="96"/>
      <c r="EX251" s="3"/>
      <c r="EY251" s="96"/>
      <c r="EZ251" s="96"/>
      <c r="FA251" s="96"/>
      <c r="FB251" s="96"/>
      <c r="FC251" s="96"/>
      <c r="FD251" s="96"/>
      <c r="FE251" s="96"/>
      <c r="FF251" s="96"/>
      <c r="FG251" s="96"/>
      <c r="FH251" s="96"/>
      <c r="GA251" s="96"/>
      <c r="GB251" s="96"/>
      <c r="GC251" s="96"/>
      <c r="GD251" s="96"/>
      <c r="GE251" s="96"/>
      <c r="GF251" s="96"/>
      <c r="GG251" s="96"/>
      <c r="GH251" s="96"/>
      <c r="GI251" s="96"/>
      <c r="GJ251" s="96"/>
      <c r="GK251" s="96"/>
      <c r="GL251" s="96"/>
      <c r="GM251" s="96"/>
      <c r="GN251" s="96"/>
      <c r="GO251" s="96"/>
      <c r="GP251" s="96"/>
      <c r="GQ251" s="96"/>
      <c r="HI251" s="85"/>
      <c r="HJ251" s="86"/>
      <c r="HK251" s="86"/>
      <c r="HL251" s="86"/>
      <c r="HM251" s="86"/>
      <c r="HN251" s="86"/>
      <c r="HO251" s="86"/>
      <c r="HP251" s="86"/>
      <c r="HQ251" s="86"/>
      <c r="HR251" s="86"/>
      <c r="HS251" s="86"/>
      <c r="HT251" s="86"/>
      <c r="HU251" s="87"/>
      <c r="IA251" s="105"/>
      <c r="IB251" s="86"/>
      <c r="IC251" s="86"/>
      <c r="ID251" s="86"/>
      <c r="IE251" s="86"/>
      <c r="IF251" s="86"/>
      <c r="IG251" s="86"/>
      <c r="IH251" s="86"/>
      <c r="II251" s="86"/>
      <c r="IJ251" s="86"/>
      <c r="IK251" s="86"/>
      <c r="IL251" s="86"/>
      <c r="IM251" s="86"/>
      <c r="IN251" s="86"/>
      <c r="IO251" s="86"/>
      <c r="IP251" s="86"/>
      <c r="IQ251" s="86"/>
      <c r="IR251" s="86"/>
      <c r="IS251" s="86"/>
      <c r="IT251" s="86"/>
      <c r="IU251" s="86"/>
      <c r="IV251" s="106"/>
      <c r="IY251" s="105"/>
      <c r="IZ251" s="86"/>
      <c r="JA251" s="86"/>
      <c r="JB251" s="86"/>
      <c r="JC251" s="86"/>
      <c r="JD251" s="86"/>
      <c r="JE251" s="86"/>
      <c r="JF251" s="86"/>
      <c r="JG251" s="86"/>
      <c r="JH251" s="86"/>
      <c r="JI251" s="86"/>
      <c r="JJ251" s="86"/>
      <c r="JK251" s="86"/>
      <c r="JL251" s="86"/>
      <c r="JM251" s="86"/>
      <c r="JN251" s="86"/>
      <c r="JO251" s="86"/>
      <c r="JP251" s="86"/>
      <c r="JQ251" s="86"/>
      <c r="JR251" s="86"/>
      <c r="JS251" s="86"/>
      <c r="JT251" s="86"/>
      <c r="JU251" s="86"/>
      <c r="JV251" s="86"/>
      <c r="JW251" s="86"/>
      <c r="JX251" s="86"/>
      <c r="JY251" s="86"/>
      <c r="JZ251" s="86"/>
      <c r="KA251" s="86"/>
      <c r="KB251" s="86"/>
      <c r="KC251" s="86"/>
      <c r="KD251" s="86"/>
      <c r="KE251" s="86"/>
      <c r="KF251" s="106"/>
    </row>
    <row r="252" spans="10:292" ht="15.75" hidden="1" customHeight="1" thickBot="1" x14ac:dyDescent="0.5">
      <c r="AB252" s="571"/>
      <c r="AC252" s="572"/>
      <c r="AD252" s="572"/>
      <c r="AE252" s="572"/>
      <c r="AF252" s="572"/>
      <c r="AG252" s="572"/>
      <c r="AH252" s="572"/>
      <c r="AI252" s="572"/>
      <c r="AJ252" s="572"/>
      <c r="AK252" s="572"/>
      <c r="AL252" s="572"/>
      <c r="AM252" s="572"/>
      <c r="AN252" s="572"/>
      <c r="AO252" s="573"/>
      <c r="DA252" s="95"/>
      <c r="DB252" s="96"/>
      <c r="DC252" s="96"/>
      <c r="DD252" s="96"/>
      <c r="DE252" s="96"/>
      <c r="DF252" s="96"/>
      <c r="DG252" s="96"/>
      <c r="DQ252" s="96"/>
      <c r="DR252" s="96"/>
      <c r="DS252" s="96"/>
      <c r="DT252" s="96"/>
      <c r="DU252" s="96"/>
      <c r="DV252" s="96"/>
      <c r="DW252" s="141"/>
      <c r="DX252" s="96"/>
      <c r="DY252" s="96"/>
      <c r="EX252" s="101"/>
      <c r="EY252" s="101"/>
      <c r="EZ252" s="96"/>
      <c r="FA252" s="96"/>
      <c r="FB252" s="96"/>
      <c r="FC252" s="96"/>
      <c r="FD252" s="96"/>
      <c r="FE252" s="96"/>
      <c r="FF252" s="96"/>
      <c r="FG252" s="96"/>
      <c r="FH252" s="96"/>
      <c r="GA252" s="96"/>
      <c r="GB252" s="96"/>
      <c r="GC252" s="96"/>
      <c r="GD252" s="96"/>
      <c r="GE252" s="96"/>
      <c r="GF252" s="96"/>
      <c r="GG252" s="96"/>
      <c r="GH252" s="96"/>
      <c r="GI252" s="96"/>
      <c r="GJ252" s="96"/>
      <c r="GK252" s="96"/>
      <c r="GL252" s="96"/>
      <c r="GM252" s="96"/>
      <c r="GN252" s="96"/>
      <c r="GO252" s="96"/>
      <c r="GP252" s="96"/>
      <c r="GQ252" s="96"/>
      <c r="HI252" s="85"/>
      <c r="HJ252" s="86"/>
      <c r="HK252" s="86"/>
      <c r="HL252" s="86"/>
      <c r="HM252" s="86"/>
      <c r="HN252" s="86"/>
      <c r="HO252" s="86"/>
      <c r="HP252" s="86"/>
      <c r="HQ252" s="86"/>
      <c r="HR252" s="86"/>
      <c r="HS252" s="86"/>
      <c r="HT252" s="86"/>
      <c r="HU252" s="87"/>
      <c r="IA252" s="105"/>
      <c r="IB252" s="86"/>
      <c r="IC252" s="86"/>
      <c r="ID252" s="86"/>
      <c r="IE252" s="86"/>
      <c r="IF252" s="86"/>
      <c r="IG252" s="86"/>
      <c r="IH252" s="86"/>
      <c r="II252" s="86"/>
      <c r="IJ252" s="86"/>
      <c r="IK252" s="86"/>
      <c r="IL252" s="86"/>
      <c r="IM252" s="86"/>
      <c r="IN252" s="86"/>
      <c r="IO252" s="86"/>
      <c r="IP252" s="86"/>
      <c r="IQ252" s="86"/>
      <c r="IR252" s="86"/>
      <c r="IS252" s="86"/>
      <c r="IT252" s="86"/>
      <c r="IU252" s="86"/>
      <c r="IV252" s="106"/>
      <c r="IY252" s="105"/>
      <c r="IZ252" s="86"/>
      <c r="JA252" s="86"/>
      <c r="JB252" s="86"/>
      <c r="JC252" s="86"/>
      <c r="JD252" s="86"/>
      <c r="JE252" s="86"/>
      <c r="JF252" s="86"/>
      <c r="JG252" s="86"/>
      <c r="JH252" s="86"/>
      <c r="JI252" s="86"/>
      <c r="JJ252" s="86"/>
      <c r="JK252" s="86"/>
      <c r="JL252" s="86"/>
      <c r="JM252" s="86"/>
      <c r="JN252" s="86"/>
      <c r="JO252" s="86"/>
      <c r="JP252" s="86"/>
      <c r="JQ252" s="86"/>
      <c r="JR252" s="86"/>
      <c r="JS252" s="86"/>
      <c r="JT252" s="86"/>
      <c r="JU252" s="86"/>
      <c r="JV252" s="86"/>
      <c r="JW252" s="86"/>
      <c r="JX252" s="86"/>
      <c r="JY252" s="86"/>
      <c r="JZ252" s="86"/>
      <c r="KA252" s="86"/>
      <c r="KB252" s="86"/>
      <c r="KC252" s="86"/>
      <c r="KD252" s="86"/>
      <c r="KE252" s="86"/>
      <c r="KF252" s="106"/>
    </row>
    <row r="253" spans="10:292" ht="15.75" hidden="1" customHeight="1" x14ac:dyDescent="0.45">
      <c r="K253" s="49"/>
      <c r="L253" s="50"/>
      <c r="M253" s="50"/>
      <c r="N253" s="59"/>
      <c r="O253" s="50"/>
      <c r="P253" s="713"/>
      <c r="Q253" s="714"/>
      <c r="R253" s="714"/>
      <c r="S253" s="714"/>
      <c r="T253" s="714"/>
      <c r="U253" s="1129"/>
      <c r="V253" s="1130"/>
      <c r="W253" s="1131"/>
      <c r="X253" s="1131"/>
      <c r="Y253" s="1131"/>
      <c r="Z253" s="1131"/>
      <c r="AA253" s="75"/>
      <c r="AB253" s="571"/>
      <c r="AC253" s="572"/>
      <c r="AD253" s="572"/>
      <c r="AE253" s="572"/>
      <c r="AF253" s="572"/>
      <c r="AG253" s="572"/>
      <c r="AH253" s="572"/>
      <c r="AI253" s="572"/>
      <c r="AJ253" s="572"/>
      <c r="AK253" s="572"/>
      <c r="AL253" s="572"/>
      <c r="AM253" s="572"/>
      <c r="AN253" s="572"/>
      <c r="AO253" s="573"/>
      <c r="DA253" s="95"/>
      <c r="DB253" s="96"/>
      <c r="DC253" s="96"/>
      <c r="DD253" s="96"/>
      <c r="DE253" s="96"/>
      <c r="DF253" s="96"/>
      <c r="DG253" s="96"/>
      <c r="DQ253" s="96"/>
      <c r="DR253" s="96"/>
      <c r="DS253" s="96"/>
      <c r="DT253" s="96"/>
      <c r="DU253" s="96"/>
      <c r="DV253" s="96"/>
      <c r="DW253" s="141"/>
      <c r="DX253" s="96"/>
      <c r="DY253" s="96"/>
      <c r="EX253" s="96"/>
      <c r="EY253" s="96"/>
      <c r="EZ253" s="96"/>
      <c r="FA253" s="96"/>
      <c r="FB253" s="96"/>
      <c r="FC253" s="96"/>
      <c r="FD253" s="96"/>
      <c r="FE253" s="96"/>
      <c r="FF253" s="96"/>
      <c r="FG253" s="96"/>
      <c r="FH253" s="96"/>
      <c r="GA253" s="96"/>
      <c r="GB253" s="96"/>
      <c r="GC253" s="96"/>
      <c r="GD253" s="96"/>
      <c r="GE253" s="96"/>
      <c r="GF253" s="96"/>
      <c r="GG253" s="96"/>
      <c r="GH253" s="96"/>
      <c r="GI253" s="96"/>
      <c r="GJ253" s="96"/>
      <c r="GK253" s="96"/>
      <c r="GL253" s="96"/>
      <c r="GM253" s="96"/>
      <c r="GN253" s="96"/>
      <c r="GO253" s="96"/>
      <c r="GP253" s="96"/>
      <c r="GQ253" s="96"/>
      <c r="HI253" s="85"/>
      <c r="HJ253" s="86"/>
      <c r="HK253" s="86"/>
      <c r="HL253" s="86"/>
      <c r="HM253" s="86"/>
      <c r="HN253" s="86"/>
      <c r="HO253" s="86"/>
      <c r="HP253" s="86"/>
      <c r="HQ253" s="86"/>
      <c r="HR253" s="86"/>
      <c r="HS253" s="86"/>
      <c r="HT253" s="86"/>
      <c r="HU253" s="87"/>
      <c r="IA253" s="105"/>
      <c r="IB253" s="86"/>
      <c r="IC253" s="86"/>
      <c r="ID253" s="86"/>
      <c r="IE253" s="86"/>
      <c r="IF253" s="86"/>
      <c r="IG253" s="86"/>
      <c r="IH253" s="86"/>
      <c r="II253" s="86"/>
      <c r="IJ253" s="86"/>
      <c r="IK253" s="86"/>
      <c r="IL253" s="86"/>
      <c r="IM253" s="86"/>
      <c r="IN253" s="86"/>
      <c r="IO253" s="86"/>
      <c r="IP253" s="86"/>
      <c r="IQ253" s="86"/>
      <c r="IR253" s="86"/>
      <c r="IS253" s="86"/>
      <c r="IT253" s="86"/>
      <c r="IU253" s="86"/>
      <c r="IV253" s="106"/>
      <c r="IY253" s="105"/>
      <c r="IZ253" s="86"/>
      <c r="JA253" s="86"/>
      <c r="JB253" s="86"/>
      <c r="JC253" s="86"/>
      <c r="JD253" s="86"/>
      <c r="JE253" s="86"/>
      <c r="JF253" s="86"/>
      <c r="JG253" s="86"/>
      <c r="JH253" s="86"/>
      <c r="JI253" s="86"/>
      <c r="JJ253" s="86"/>
      <c r="JK253" s="86"/>
      <c r="JL253" s="86"/>
      <c r="JM253" s="86"/>
      <c r="JN253" s="86"/>
      <c r="JO253" s="86"/>
      <c r="JP253" s="86"/>
      <c r="JQ253" s="86"/>
      <c r="JR253" s="86"/>
      <c r="JS253" s="86"/>
      <c r="JT253" s="86"/>
      <c r="JU253" s="86"/>
      <c r="JV253" s="86"/>
      <c r="JW253" s="86"/>
      <c r="JX253" s="86"/>
      <c r="JY253" s="86"/>
      <c r="JZ253" s="86"/>
      <c r="KA253" s="86"/>
      <c r="KB253" s="86"/>
      <c r="KC253" s="86"/>
      <c r="KD253" s="86"/>
      <c r="KE253" s="86"/>
      <c r="KF253" s="106"/>
    </row>
    <row r="254" spans="10:292" ht="15.75" hidden="1" customHeight="1" thickBot="1" x14ac:dyDescent="0.5">
      <c r="K254" s="47"/>
      <c r="L254" s="17"/>
      <c r="M254" s="17"/>
      <c r="N254" s="48"/>
      <c r="O254" s="17"/>
      <c r="P254" s="1132"/>
      <c r="Q254" s="1133"/>
      <c r="R254" s="1133"/>
      <c r="S254" s="1133"/>
      <c r="T254" s="1133"/>
      <c r="U254" s="1134"/>
      <c r="V254" s="1130"/>
      <c r="W254" s="1131"/>
      <c r="X254" s="1131"/>
      <c r="Y254" s="1131"/>
      <c r="Z254" s="1131"/>
      <c r="AA254" s="75"/>
      <c r="AB254" s="571"/>
      <c r="AC254" s="572"/>
      <c r="AD254" s="572"/>
      <c r="AE254" s="572"/>
      <c r="AF254" s="572"/>
      <c r="AG254" s="572"/>
      <c r="AH254" s="572"/>
      <c r="AI254" s="572"/>
      <c r="AJ254" s="572"/>
      <c r="AK254" s="572"/>
      <c r="AL254" s="572"/>
      <c r="AM254" s="572"/>
      <c r="AN254" s="572"/>
      <c r="AO254" s="573"/>
      <c r="DA254" s="95"/>
      <c r="DB254" s="96"/>
      <c r="DC254" s="96"/>
      <c r="DD254" s="96"/>
      <c r="DE254" s="96"/>
      <c r="DF254" s="96"/>
      <c r="DG254" s="96"/>
      <c r="DQ254" s="96"/>
      <c r="DR254" s="96"/>
      <c r="DS254" s="96"/>
      <c r="DT254" s="96"/>
      <c r="DU254" s="96"/>
      <c r="DV254" s="96"/>
      <c r="DW254" s="141"/>
      <c r="DX254" s="96"/>
      <c r="DY254" s="96"/>
      <c r="EX254" s="96"/>
      <c r="EY254" s="96"/>
      <c r="EZ254" s="96"/>
      <c r="FA254" s="96"/>
      <c r="FB254" s="136"/>
      <c r="FC254" s="96"/>
      <c r="FD254" s="96"/>
      <c r="FE254" s="96"/>
      <c r="FF254" s="96"/>
      <c r="FG254" s="96"/>
      <c r="FH254" s="96"/>
      <c r="GA254" s="96"/>
      <c r="GB254" s="96"/>
      <c r="GC254" s="96"/>
      <c r="GD254" s="96"/>
      <c r="GE254" s="96"/>
      <c r="GF254" s="96"/>
      <c r="GG254" s="96"/>
      <c r="GH254" s="96"/>
      <c r="GI254" s="96"/>
      <c r="GJ254" s="96"/>
      <c r="GK254" s="96"/>
      <c r="GL254" s="96"/>
      <c r="GM254" s="96"/>
      <c r="GN254" s="96"/>
      <c r="GO254" s="96"/>
      <c r="GP254" s="96"/>
      <c r="GQ254" s="96"/>
      <c r="HI254" s="85"/>
      <c r="HJ254" s="86"/>
      <c r="HK254" s="86"/>
      <c r="HL254" s="86"/>
      <c r="HM254" s="86"/>
      <c r="HN254" s="86"/>
      <c r="HO254" s="86"/>
      <c r="HP254" s="86"/>
      <c r="HQ254" s="86"/>
      <c r="HR254" s="86"/>
      <c r="HS254" s="86"/>
      <c r="HT254" s="86"/>
      <c r="HU254" s="87"/>
      <c r="IA254" s="105"/>
      <c r="IB254" s="86"/>
      <c r="IC254" s="86"/>
      <c r="ID254" s="86"/>
      <c r="IE254" s="86"/>
      <c r="IF254" s="86"/>
      <c r="IG254" s="86"/>
      <c r="IH254" s="86"/>
      <c r="II254" s="86"/>
      <c r="IJ254" s="86"/>
      <c r="IK254" s="86"/>
      <c r="IL254" s="86"/>
      <c r="IM254" s="86"/>
      <c r="IN254" s="86"/>
      <c r="IO254" s="86"/>
      <c r="IP254" s="86"/>
      <c r="IQ254" s="86"/>
      <c r="IR254" s="86"/>
      <c r="IS254" s="86"/>
      <c r="IT254" s="86"/>
      <c r="IU254" s="86"/>
      <c r="IV254" s="106"/>
      <c r="IY254" s="105"/>
      <c r="IZ254" s="86"/>
      <c r="JA254" s="86"/>
      <c r="JB254" s="86"/>
      <c r="JC254" s="86"/>
      <c r="JD254" s="86"/>
      <c r="JE254" s="86"/>
      <c r="JF254" s="86"/>
      <c r="JG254" s="86"/>
      <c r="JH254" s="86"/>
      <c r="JI254" s="86"/>
      <c r="JJ254" s="86"/>
      <c r="JK254" s="86"/>
      <c r="JL254" s="86"/>
      <c r="JM254" s="86"/>
      <c r="JN254" s="86"/>
      <c r="JO254" s="86"/>
      <c r="JP254" s="86"/>
      <c r="JQ254" s="86"/>
      <c r="JR254" s="86"/>
      <c r="JS254" s="86"/>
      <c r="JT254" s="86"/>
      <c r="JU254" s="86"/>
      <c r="JV254" s="86"/>
      <c r="JW254" s="86"/>
      <c r="JX254" s="86"/>
      <c r="JY254" s="86"/>
      <c r="JZ254" s="86"/>
      <c r="KA254" s="86"/>
      <c r="KB254" s="86"/>
      <c r="KC254" s="86"/>
      <c r="KD254" s="86"/>
      <c r="KE254" s="86"/>
      <c r="KF254" s="106"/>
    </row>
    <row r="255" spans="10:292" ht="15.75" hidden="1" customHeight="1" x14ac:dyDescent="0.45">
      <c r="AB255" s="571"/>
      <c r="AC255" s="572"/>
      <c r="AD255" s="572"/>
      <c r="AE255" s="572"/>
      <c r="AF255" s="572"/>
      <c r="AG255" s="572"/>
      <c r="AH255" s="572"/>
      <c r="AI255" s="572"/>
      <c r="AJ255" s="572"/>
      <c r="AK255" s="572"/>
      <c r="AL255" s="572"/>
      <c r="AM255" s="572"/>
      <c r="AN255" s="572"/>
      <c r="AO255" s="573"/>
      <c r="DA255" s="95"/>
      <c r="DB255" s="96"/>
      <c r="DC255" s="96"/>
      <c r="DD255" s="96"/>
      <c r="DE255" s="96"/>
      <c r="DF255" s="96"/>
      <c r="DG255" s="96"/>
      <c r="DQ255" s="96"/>
      <c r="DR255" s="96"/>
      <c r="DS255" s="96"/>
      <c r="DT255" s="96"/>
      <c r="DU255" s="96"/>
      <c r="DV255" s="96"/>
      <c r="DW255" s="96"/>
      <c r="DX255" s="96"/>
      <c r="DY255" s="96"/>
      <c r="EX255" s="96"/>
      <c r="EY255" s="96"/>
      <c r="EZ255" s="96"/>
      <c r="FA255" s="96"/>
      <c r="FB255" s="96"/>
      <c r="FC255" s="96"/>
      <c r="FD255" s="96"/>
      <c r="FE255" s="96"/>
      <c r="FF255" s="96"/>
      <c r="FG255" s="96"/>
      <c r="FH255" s="96"/>
      <c r="GA255" s="96"/>
      <c r="GB255" s="96"/>
      <c r="GC255" s="96"/>
      <c r="GD255" s="96"/>
      <c r="GE255" s="96"/>
      <c r="GF255" s="96"/>
      <c r="GG255" s="96"/>
      <c r="GH255" s="96"/>
      <c r="GI255" s="96"/>
      <c r="GJ255" s="96"/>
      <c r="GK255" s="96"/>
      <c r="GL255" s="96"/>
      <c r="GM255" s="96"/>
      <c r="GN255" s="96"/>
      <c r="GO255" s="96"/>
      <c r="GP255" s="96"/>
      <c r="GQ255" s="96"/>
      <c r="HI255" s="85"/>
      <c r="HJ255" s="86"/>
      <c r="HK255" s="86"/>
      <c r="HL255" s="86"/>
      <c r="HM255" s="86"/>
      <c r="HN255" s="86"/>
      <c r="HO255" s="86"/>
      <c r="HP255" s="86"/>
      <c r="HQ255" s="86"/>
      <c r="HR255" s="86"/>
      <c r="HS255" s="86"/>
      <c r="HT255" s="86"/>
      <c r="HU255" s="87"/>
      <c r="IA255" s="105"/>
      <c r="IB255" s="86"/>
      <c r="IC255" s="86"/>
      <c r="ID255" s="86"/>
      <c r="IE255" s="86"/>
      <c r="IF255" s="86"/>
      <c r="IG255" s="86"/>
      <c r="IH255" s="86"/>
      <c r="II255" s="86"/>
      <c r="IJ255" s="86"/>
      <c r="IK255" s="86"/>
      <c r="IL255" s="86"/>
      <c r="IM255" s="86"/>
      <c r="IN255" s="86"/>
      <c r="IO255" s="86"/>
      <c r="IP255" s="86"/>
      <c r="IQ255" s="86"/>
      <c r="IR255" s="86"/>
      <c r="IS255" s="86"/>
      <c r="IT255" s="86"/>
      <c r="IU255" s="86"/>
      <c r="IV255" s="106"/>
      <c r="IY255" s="105"/>
      <c r="IZ255" s="86"/>
      <c r="JA255" s="86"/>
      <c r="JB255" s="86"/>
      <c r="JC255" s="86"/>
      <c r="JD255" s="86"/>
      <c r="JE255" s="86"/>
      <c r="JF255" s="86"/>
      <c r="JG255" s="86"/>
      <c r="JH255" s="86"/>
      <c r="JI255" s="86"/>
      <c r="JJ255" s="86"/>
      <c r="JK255" s="86"/>
      <c r="JL255" s="86"/>
      <c r="JM255" s="86"/>
      <c r="JN255" s="86"/>
      <c r="JO255" s="86"/>
      <c r="JP255" s="86"/>
      <c r="JQ255" s="86"/>
      <c r="JR255" s="86"/>
      <c r="JS255" s="86"/>
      <c r="JT255" s="86"/>
      <c r="JU255" s="86"/>
      <c r="JV255" s="86"/>
      <c r="JW255" s="86"/>
      <c r="JX255" s="86"/>
      <c r="JY255" s="86"/>
      <c r="JZ255" s="86"/>
      <c r="KA255" s="86"/>
      <c r="KB255" s="86"/>
      <c r="KC255" s="86"/>
      <c r="KD255" s="86"/>
      <c r="KE255" s="86"/>
      <c r="KF255" s="106"/>
    </row>
    <row r="256" spans="10:292" ht="15.75" hidden="1" customHeight="1" x14ac:dyDescent="0.45">
      <c r="AB256" s="571"/>
      <c r="AC256" s="572"/>
      <c r="AD256" s="572"/>
      <c r="AE256" s="572"/>
      <c r="AF256" s="572"/>
      <c r="AG256" s="572"/>
      <c r="AH256" s="572"/>
      <c r="AI256" s="572"/>
      <c r="AJ256" s="572"/>
      <c r="AK256" s="572"/>
      <c r="AL256" s="572"/>
      <c r="AM256" s="572"/>
      <c r="AN256" s="572"/>
      <c r="AO256" s="573"/>
      <c r="DA256" s="95"/>
      <c r="DB256" s="96"/>
      <c r="DC256" s="96"/>
      <c r="DD256" s="96"/>
      <c r="DE256" s="96"/>
      <c r="DF256" s="96"/>
      <c r="DG256" s="96"/>
      <c r="DQ256" s="96"/>
      <c r="DR256" s="96"/>
      <c r="DS256" s="96"/>
      <c r="DT256" s="96"/>
      <c r="DU256" s="96"/>
      <c r="DV256" s="96"/>
      <c r="DW256" s="96"/>
      <c r="DX256" s="96"/>
      <c r="DY256" s="96"/>
      <c r="EX256" s="96"/>
      <c r="EY256" s="96"/>
      <c r="EZ256" s="96"/>
      <c r="FA256" s="96"/>
      <c r="FB256" s="96"/>
      <c r="FC256" s="96"/>
      <c r="FD256" s="96"/>
      <c r="FE256" s="96"/>
      <c r="FF256" s="96"/>
      <c r="FG256" s="96"/>
      <c r="FH256" s="96"/>
      <c r="GA256" s="96"/>
      <c r="GB256" s="96"/>
      <c r="GC256" s="96"/>
      <c r="GD256" s="96"/>
      <c r="GE256" s="96"/>
      <c r="GF256" s="96"/>
      <c r="GG256" s="96"/>
      <c r="GH256" s="96"/>
      <c r="GI256" s="96"/>
      <c r="GJ256" s="96"/>
      <c r="GK256" s="96"/>
      <c r="GL256" s="96"/>
      <c r="GM256" s="96"/>
      <c r="GN256" s="96"/>
      <c r="GO256" s="96"/>
      <c r="GP256" s="96"/>
      <c r="GQ256" s="96"/>
      <c r="HI256" s="85"/>
      <c r="HJ256" s="86"/>
      <c r="HK256" s="86"/>
      <c r="HL256" s="86"/>
      <c r="HM256" s="86"/>
      <c r="HN256" s="86"/>
      <c r="HO256" s="86"/>
      <c r="HP256" s="86"/>
      <c r="HQ256" s="86"/>
      <c r="HR256" s="86"/>
      <c r="HS256" s="86"/>
      <c r="HT256" s="86"/>
      <c r="HU256" s="87"/>
      <c r="IA256" s="105"/>
      <c r="IB256" s="86"/>
      <c r="IC256" s="86"/>
      <c r="ID256" s="86"/>
      <c r="IE256" s="86"/>
      <c r="IF256" s="86"/>
      <c r="IG256" s="86"/>
      <c r="IH256" s="86"/>
      <c r="II256" s="86"/>
      <c r="IJ256" s="86"/>
      <c r="IK256" s="86"/>
      <c r="IL256" s="86"/>
      <c r="IM256" s="86"/>
      <c r="IN256" s="86"/>
      <c r="IO256" s="86"/>
      <c r="IP256" s="86"/>
      <c r="IQ256" s="86"/>
      <c r="IR256" s="86"/>
      <c r="IS256" s="86"/>
      <c r="IT256" s="86"/>
      <c r="IU256" s="86"/>
      <c r="IV256" s="106"/>
      <c r="IY256" s="105"/>
      <c r="IZ256" s="86"/>
      <c r="JA256" s="86"/>
      <c r="JB256" s="86"/>
      <c r="JC256" s="86"/>
      <c r="JD256" s="86"/>
      <c r="JE256" s="86"/>
      <c r="JF256" s="86"/>
      <c r="JG256" s="86"/>
      <c r="JH256" s="86"/>
      <c r="JI256" s="86"/>
      <c r="JJ256" s="86"/>
      <c r="JK256" s="86"/>
      <c r="JL256" s="86"/>
      <c r="JM256" s="86"/>
      <c r="JN256" s="86"/>
      <c r="JO256" s="86"/>
      <c r="JP256" s="86"/>
      <c r="JQ256" s="86"/>
      <c r="JR256" s="86"/>
      <c r="JS256" s="86"/>
      <c r="JT256" s="86"/>
      <c r="JU256" s="86"/>
      <c r="JV256" s="86"/>
      <c r="JW256" s="86"/>
      <c r="JX256" s="86"/>
      <c r="JY256" s="86"/>
      <c r="JZ256" s="86"/>
      <c r="KA256" s="86"/>
      <c r="KB256" s="86"/>
      <c r="KC256" s="86"/>
      <c r="KD256" s="86"/>
      <c r="KE256" s="86"/>
      <c r="KF256" s="106"/>
    </row>
    <row r="257" spans="10:292" ht="15.75" hidden="1" customHeight="1" x14ac:dyDescent="0.45">
      <c r="AB257" s="571"/>
      <c r="AC257" s="572"/>
      <c r="AD257" s="572"/>
      <c r="AE257" s="572"/>
      <c r="AF257" s="572"/>
      <c r="AG257" s="572"/>
      <c r="AH257" s="572"/>
      <c r="AI257" s="572"/>
      <c r="AJ257" s="572"/>
      <c r="AK257" s="572"/>
      <c r="AL257" s="572"/>
      <c r="AM257" s="572"/>
      <c r="AN257" s="572"/>
      <c r="AO257" s="573"/>
      <c r="DA257" s="95"/>
      <c r="DB257" s="96"/>
      <c r="DC257" s="96"/>
      <c r="DD257" s="96"/>
      <c r="DE257" s="96"/>
      <c r="DF257" s="96"/>
      <c r="DG257" s="96"/>
      <c r="DQ257" s="96"/>
      <c r="DR257" s="96"/>
      <c r="DS257" s="96"/>
      <c r="DT257" s="96"/>
      <c r="DU257" s="96"/>
      <c r="DV257" s="96"/>
      <c r="DW257" s="96"/>
      <c r="DX257" s="96"/>
      <c r="DY257" s="96"/>
      <c r="EX257" s="96"/>
      <c r="EY257" s="96"/>
      <c r="EZ257" s="96"/>
      <c r="FA257" s="96"/>
      <c r="FB257" s="96"/>
      <c r="FC257" s="96"/>
      <c r="FD257" s="96"/>
      <c r="FE257" s="96"/>
      <c r="FF257" s="96"/>
      <c r="FG257" s="96"/>
      <c r="FH257" s="96"/>
      <c r="GA257" s="96"/>
      <c r="GB257" s="96"/>
      <c r="GC257" s="96"/>
      <c r="GD257" s="96"/>
      <c r="GE257" s="96"/>
      <c r="GF257" s="96"/>
      <c r="GG257" s="96"/>
      <c r="GH257" s="96"/>
      <c r="GI257" s="96"/>
      <c r="GJ257" s="96"/>
      <c r="GK257" s="96"/>
      <c r="GL257" s="96"/>
      <c r="GM257" s="96"/>
      <c r="GN257" s="96"/>
      <c r="GO257" s="96"/>
      <c r="GP257" s="96"/>
      <c r="GQ257" s="96"/>
      <c r="HI257" s="85"/>
      <c r="HJ257" s="86"/>
      <c r="HK257" s="86"/>
      <c r="HL257" s="86"/>
      <c r="HM257" s="86"/>
      <c r="HN257" s="86"/>
      <c r="HO257" s="86"/>
      <c r="HP257" s="86"/>
      <c r="HQ257" s="86"/>
      <c r="HR257" s="86"/>
      <c r="HS257" s="86"/>
      <c r="HT257" s="86"/>
      <c r="HU257" s="87"/>
      <c r="IA257" s="105"/>
      <c r="IB257" s="86"/>
      <c r="IC257" s="86"/>
      <c r="ID257" s="86"/>
      <c r="IE257" s="86"/>
      <c r="IF257" s="86"/>
      <c r="IG257" s="86"/>
      <c r="IH257" s="86"/>
      <c r="II257" s="86"/>
      <c r="IJ257" s="86"/>
      <c r="IK257" s="86"/>
      <c r="IL257" s="86"/>
      <c r="IM257" s="86"/>
      <c r="IN257" s="86"/>
      <c r="IO257" s="86"/>
      <c r="IP257" s="86"/>
      <c r="IQ257" s="86"/>
      <c r="IR257" s="86"/>
      <c r="IS257" s="86"/>
      <c r="IT257" s="86"/>
      <c r="IU257" s="86"/>
      <c r="IV257" s="106"/>
      <c r="IY257" s="105"/>
      <c r="IZ257" s="86"/>
      <c r="JA257" s="86"/>
      <c r="JB257" s="86"/>
      <c r="JC257" s="86"/>
      <c r="JD257" s="86"/>
      <c r="JE257" s="86"/>
      <c r="JF257" s="86"/>
      <c r="JG257" s="86"/>
      <c r="JH257" s="86"/>
      <c r="JI257" s="86"/>
      <c r="JJ257" s="86"/>
      <c r="JK257" s="86"/>
      <c r="JL257" s="86"/>
      <c r="JM257" s="86"/>
      <c r="JN257" s="86"/>
      <c r="JO257" s="86"/>
      <c r="JP257" s="86"/>
      <c r="JQ257" s="86"/>
      <c r="JR257" s="86"/>
      <c r="JS257" s="86"/>
      <c r="JT257" s="86"/>
      <c r="JU257" s="86"/>
      <c r="JV257" s="86"/>
      <c r="JW257" s="86"/>
      <c r="JX257" s="86"/>
      <c r="JY257" s="86"/>
      <c r="JZ257" s="86"/>
      <c r="KA257" s="86"/>
      <c r="KB257" s="86"/>
      <c r="KC257" s="86"/>
      <c r="KD257" s="86"/>
      <c r="KE257" s="86"/>
      <c r="KF257" s="106"/>
    </row>
    <row r="258" spans="10:292" ht="15.75" hidden="1" customHeight="1" x14ac:dyDescent="0.45">
      <c r="AB258" s="571"/>
      <c r="AC258" s="572"/>
      <c r="AD258" s="572"/>
      <c r="AE258" s="572"/>
      <c r="AF258" s="572"/>
      <c r="AG258" s="572"/>
      <c r="AH258" s="572"/>
      <c r="AI258" s="572"/>
      <c r="AJ258" s="572"/>
      <c r="AK258" s="572"/>
      <c r="AL258" s="572"/>
      <c r="AM258" s="572"/>
      <c r="AN258" s="572"/>
      <c r="AO258" s="573"/>
      <c r="DA258" s="95"/>
      <c r="DB258" s="96"/>
      <c r="DC258" s="96"/>
      <c r="DD258" s="96"/>
      <c r="DE258" s="96"/>
      <c r="DF258" s="96"/>
      <c r="DG258" s="96"/>
      <c r="DQ258" s="96"/>
      <c r="DR258" s="96"/>
      <c r="DS258" s="96"/>
      <c r="DT258" s="96"/>
      <c r="DU258" s="96"/>
      <c r="DV258" s="96"/>
      <c r="DW258" s="96"/>
      <c r="DX258" s="96"/>
      <c r="DY258" s="96"/>
      <c r="EX258" s="96"/>
      <c r="EY258" s="96"/>
      <c r="EZ258" s="96"/>
      <c r="FA258" s="96"/>
      <c r="FB258" s="96"/>
      <c r="FC258" s="96"/>
      <c r="FD258" s="96"/>
      <c r="FE258" s="96"/>
      <c r="FF258" s="96"/>
      <c r="FG258" s="96"/>
      <c r="FH258" s="96"/>
      <c r="GA258" s="96"/>
      <c r="GB258" s="96"/>
      <c r="GC258" s="96"/>
      <c r="GD258" s="96"/>
      <c r="GE258" s="96"/>
      <c r="GF258" s="96"/>
      <c r="GG258" s="96"/>
      <c r="GH258" s="96"/>
      <c r="GI258" s="96"/>
      <c r="GJ258" s="96"/>
      <c r="GK258" s="96"/>
      <c r="GL258" s="96"/>
      <c r="GM258" s="96"/>
      <c r="GN258" s="96"/>
      <c r="GO258" s="96"/>
      <c r="GP258" s="96"/>
      <c r="GQ258" s="96"/>
      <c r="HI258" s="85"/>
      <c r="HJ258" s="86"/>
      <c r="HK258" s="86"/>
      <c r="HL258" s="86"/>
      <c r="HM258" s="86"/>
      <c r="HN258" s="86"/>
      <c r="HO258" s="86"/>
      <c r="HP258" s="86"/>
      <c r="HQ258" s="86"/>
      <c r="HR258" s="86"/>
      <c r="HS258" s="86"/>
      <c r="HT258" s="86"/>
      <c r="HU258" s="87"/>
      <c r="IA258" s="105"/>
      <c r="IB258" s="86"/>
      <c r="IC258" s="86"/>
      <c r="ID258" s="86"/>
      <c r="IE258" s="86"/>
      <c r="IF258" s="86"/>
      <c r="IG258" s="86"/>
      <c r="IH258" s="86"/>
      <c r="II258" s="86"/>
      <c r="IJ258" s="86"/>
      <c r="IK258" s="86"/>
      <c r="IL258" s="86"/>
      <c r="IM258" s="86"/>
      <c r="IN258" s="86"/>
      <c r="IO258" s="86"/>
      <c r="IP258" s="86"/>
      <c r="IQ258" s="86"/>
      <c r="IR258" s="86"/>
      <c r="IS258" s="86"/>
      <c r="IT258" s="86"/>
      <c r="IU258" s="86"/>
      <c r="IV258" s="106"/>
      <c r="IY258" s="105"/>
      <c r="IZ258" s="86"/>
      <c r="JA258" s="86"/>
      <c r="JB258" s="86"/>
      <c r="JC258" s="86"/>
      <c r="JD258" s="86"/>
      <c r="JE258" s="86"/>
      <c r="JF258" s="86"/>
      <c r="JG258" s="86"/>
      <c r="JH258" s="86"/>
      <c r="JI258" s="86"/>
      <c r="JJ258" s="86"/>
      <c r="JK258" s="86"/>
      <c r="JL258" s="86"/>
      <c r="JM258" s="86"/>
      <c r="JN258" s="86"/>
      <c r="JO258" s="86"/>
      <c r="JP258" s="86"/>
      <c r="JQ258" s="86"/>
      <c r="JR258" s="86"/>
      <c r="JS258" s="86"/>
      <c r="JT258" s="86"/>
      <c r="JU258" s="86"/>
      <c r="JV258" s="86"/>
      <c r="JW258" s="86"/>
      <c r="JX258" s="86"/>
      <c r="JY258" s="86"/>
      <c r="JZ258" s="86"/>
      <c r="KA258" s="86"/>
      <c r="KB258" s="86"/>
      <c r="KC258" s="86"/>
      <c r="KD258" s="86"/>
      <c r="KE258" s="86"/>
      <c r="KF258" s="106"/>
    </row>
    <row r="259" spans="10:292" ht="15.75" hidden="1" customHeight="1" x14ac:dyDescent="0.45">
      <c r="AB259" s="571"/>
      <c r="AC259" s="572"/>
      <c r="AD259" s="572"/>
      <c r="AE259" s="572"/>
      <c r="AF259" s="572"/>
      <c r="AG259" s="572"/>
      <c r="AH259" s="572"/>
      <c r="AI259" s="572"/>
      <c r="AJ259" s="572"/>
      <c r="AK259" s="572"/>
      <c r="AL259" s="572"/>
      <c r="AM259" s="572"/>
      <c r="AN259" s="572"/>
      <c r="AO259" s="573"/>
      <c r="DA259" s="95"/>
      <c r="DB259" s="96"/>
      <c r="DC259" s="96"/>
      <c r="DD259" s="96"/>
      <c r="DE259" s="96"/>
      <c r="DF259" s="96"/>
      <c r="DG259" s="96"/>
      <c r="DQ259" s="96"/>
      <c r="DR259" s="96"/>
      <c r="DS259" s="96"/>
      <c r="DT259" s="96"/>
      <c r="DU259" s="96"/>
      <c r="DV259" s="96"/>
      <c r="DW259" s="96"/>
      <c r="DX259" s="96"/>
      <c r="DY259" s="96"/>
      <c r="EX259" s="96"/>
      <c r="EY259" s="96"/>
      <c r="EZ259" s="96"/>
      <c r="FA259" s="96"/>
      <c r="FB259" s="96"/>
      <c r="FC259" s="96"/>
      <c r="FD259" s="96"/>
      <c r="FE259" s="96"/>
      <c r="FF259" s="96"/>
      <c r="FG259" s="96"/>
      <c r="FH259" s="96"/>
      <c r="GA259" s="96"/>
      <c r="GB259" s="96"/>
      <c r="GC259" s="96"/>
      <c r="GD259" s="96"/>
      <c r="GE259" s="96"/>
      <c r="GF259" s="96"/>
      <c r="GG259" s="96"/>
      <c r="GH259" s="96"/>
      <c r="GI259" s="96"/>
      <c r="GJ259" s="96"/>
      <c r="GK259" s="96"/>
      <c r="GL259" s="96"/>
      <c r="GM259" s="96"/>
      <c r="GN259" s="96"/>
      <c r="GO259" s="96"/>
      <c r="GP259" s="96"/>
      <c r="GQ259" s="96"/>
      <c r="HI259" s="85"/>
      <c r="HJ259" s="86"/>
      <c r="HK259" s="86"/>
      <c r="HL259" s="86"/>
      <c r="HM259" s="86"/>
      <c r="HN259" s="86"/>
      <c r="HO259" s="86"/>
      <c r="HP259" s="86"/>
      <c r="HQ259" s="86"/>
      <c r="HR259" s="86"/>
      <c r="HS259" s="86"/>
      <c r="HT259" s="86"/>
      <c r="HU259" s="87"/>
      <c r="IA259" s="105"/>
      <c r="IB259" s="86"/>
      <c r="IC259" s="86"/>
      <c r="ID259" s="86"/>
      <c r="IE259" s="86"/>
      <c r="IF259" s="86"/>
      <c r="IG259" s="86"/>
      <c r="IH259" s="86"/>
      <c r="II259" s="86"/>
      <c r="IJ259" s="86"/>
      <c r="IK259" s="86"/>
      <c r="IL259" s="86"/>
      <c r="IM259" s="86"/>
      <c r="IN259" s="86"/>
      <c r="IO259" s="86"/>
      <c r="IP259" s="86"/>
      <c r="IQ259" s="86"/>
      <c r="IR259" s="86"/>
      <c r="IS259" s="86"/>
      <c r="IT259" s="86"/>
      <c r="IU259" s="86"/>
      <c r="IV259" s="106"/>
      <c r="IY259" s="105"/>
      <c r="IZ259" s="86"/>
      <c r="JA259" s="86"/>
      <c r="JB259" s="86"/>
      <c r="JC259" s="86"/>
      <c r="JD259" s="86"/>
      <c r="JE259" s="86"/>
      <c r="JF259" s="86"/>
      <c r="JG259" s="86"/>
      <c r="JH259" s="86"/>
      <c r="JI259" s="86"/>
      <c r="JJ259" s="86"/>
      <c r="JK259" s="86"/>
      <c r="JL259" s="86"/>
      <c r="JM259" s="86"/>
      <c r="JN259" s="86"/>
      <c r="JO259" s="86"/>
      <c r="JP259" s="86"/>
      <c r="JQ259" s="86"/>
      <c r="JR259" s="86"/>
      <c r="JS259" s="86"/>
      <c r="JT259" s="86"/>
      <c r="JU259" s="86"/>
      <c r="JV259" s="86"/>
      <c r="JW259" s="86"/>
      <c r="JX259" s="86"/>
      <c r="JY259" s="86"/>
      <c r="JZ259" s="86"/>
      <c r="KA259" s="86"/>
      <c r="KB259" s="86"/>
      <c r="KC259" s="86"/>
      <c r="KD259" s="86"/>
      <c r="KE259" s="86"/>
      <c r="KF259" s="106"/>
    </row>
    <row r="260" spans="10:292" ht="15.75" hidden="1" customHeight="1" x14ac:dyDescent="0.45">
      <c r="AB260" s="571"/>
      <c r="AC260" s="572"/>
      <c r="AD260" s="572"/>
      <c r="AE260" s="572"/>
      <c r="AF260" s="572"/>
      <c r="AG260" s="572"/>
      <c r="AH260" s="572"/>
      <c r="AI260" s="572"/>
      <c r="AJ260" s="572"/>
      <c r="AK260" s="572"/>
      <c r="AL260" s="572"/>
      <c r="AM260" s="572"/>
      <c r="AN260" s="572"/>
      <c r="AO260" s="573"/>
      <c r="DA260" s="95"/>
      <c r="DB260" s="96"/>
      <c r="DC260" s="96"/>
      <c r="DD260" s="96"/>
      <c r="DE260" s="96"/>
      <c r="DF260" s="96"/>
      <c r="DG260" s="96"/>
      <c r="DQ260" s="96"/>
      <c r="DR260" s="96"/>
      <c r="DS260" s="96"/>
      <c r="DT260" s="96"/>
      <c r="DU260" s="96"/>
      <c r="DV260" s="96"/>
      <c r="DW260" s="96"/>
      <c r="DX260" s="96"/>
      <c r="DY260" s="96"/>
      <c r="EX260" s="96"/>
      <c r="EY260" s="96"/>
      <c r="EZ260" s="96"/>
      <c r="FA260" s="96"/>
      <c r="FB260" s="96"/>
      <c r="FC260" s="96"/>
      <c r="FD260" s="96"/>
      <c r="FE260" s="96"/>
      <c r="FF260" s="96"/>
      <c r="FG260" s="96"/>
      <c r="FH260" s="96"/>
      <c r="GA260" s="96"/>
      <c r="GB260" s="96"/>
      <c r="GC260" s="96"/>
      <c r="GD260" s="96"/>
      <c r="GE260" s="96"/>
      <c r="GF260" s="96"/>
      <c r="GG260" s="96"/>
      <c r="GH260" s="96"/>
      <c r="GI260" s="96"/>
      <c r="GJ260" s="96"/>
      <c r="GK260" s="96"/>
      <c r="GL260" s="96"/>
      <c r="GM260" s="96"/>
      <c r="GN260" s="96"/>
      <c r="GO260" s="96"/>
      <c r="GP260" s="96"/>
      <c r="GQ260" s="96"/>
      <c r="HI260" s="85"/>
      <c r="HJ260" s="86"/>
      <c r="HK260" s="86"/>
      <c r="HL260" s="86"/>
      <c r="HM260" s="86"/>
      <c r="HN260" s="86"/>
      <c r="HO260" s="86"/>
      <c r="HP260" s="86"/>
      <c r="HQ260" s="86"/>
      <c r="HR260" s="86"/>
      <c r="HS260" s="86"/>
      <c r="HT260" s="86"/>
      <c r="HU260" s="87"/>
      <c r="IA260" s="105"/>
      <c r="IB260" s="86"/>
      <c r="IC260" s="86"/>
      <c r="ID260" s="86"/>
      <c r="IE260" s="86"/>
      <c r="IF260" s="86"/>
      <c r="IG260" s="86"/>
      <c r="IH260" s="86"/>
      <c r="II260" s="86"/>
      <c r="IJ260" s="86"/>
      <c r="IK260" s="86"/>
      <c r="IL260" s="86"/>
      <c r="IM260" s="86"/>
      <c r="IN260" s="86"/>
      <c r="IO260" s="86"/>
      <c r="IP260" s="86"/>
      <c r="IQ260" s="86"/>
      <c r="IR260" s="86"/>
      <c r="IS260" s="86"/>
      <c r="IT260" s="86"/>
      <c r="IU260" s="86"/>
      <c r="IV260" s="106"/>
      <c r="IY260" s="105"/>
      <c r="IZ260" s="86"/>
      <c r="JA260" s="86"/>
      <c r="JB260" s="86"/>
      <c r="JC260" s="86"/>
      <c r="JD260" s="86"/>
      <c r="JE260" s="86"/>
      <c r="JF260" s="86"/>
      <c r="JG260" s="86"/>
      <c r="JH260" s="86"/>
      <c r="JI260" s="86"/>
      <c r="JJ260" s="86"/>
      <c r="JK260" s="86"/>
      <c r="JL260" s="86"/>
      <c r="JM260" s="86"/>
      <c r="JN260" s="86"/>
      <c r="JO260" s="86"/>
      <c r="JP260" s="86"/>
      <c r="JQ260" s="86"/>
      <c r="JR260" s="86"/>
      <c r="JS260" s="86"/>
      <c r="JT260" s="86"/>
      <c r="JU260" s="86"/>
      <c r="JV260" s="86"/>
      <c r="JW260" s="86"/>
      <c r="JX260" s="86"/>
      <c r="JY260" s="86"/>
      <c r="JZ260" s="86"/>
      <c r="KA260" s="86"/>
      <c r="KB260" s="86"/>
      <c r="KC260" s="86"/>
      <c r="KD260" s="86"/>
      <c r="KE260" s="86"/>
      <c r="KF260" s="106"/>
    </row>
    <row r="261" spans="10:292" ht="15.75" hidden="1" customHeight="1" x14ac:dyDescent="0.45">
      <c r="AB261" s="571"/>
      <c r="AC261" s="572"/>
      <c r="AD261" s="572"/>
      <c r="AE261" s="572"/>
      <c r="AF261" s="572"/>
      <c r="AG261" s="572"/>
      <c r="AH261" s="572"/>
      <c r="AI261" s="572"/>
      <c r="AJ261" s="572"/>
      <c r="AK261" s="572"/>
      <c r="AL261" s="572"/>
      <c r="AM261" s="572"/>
      <c r="AN261" s="572"/>
      <c r="AO261" s="573"/>
      <c r="DA261" s="95"/>
      <c r="DB261" s="96"/>
      <c r="DC261" s="96"/>
      <c r="DD261" s="96"/>
      <c r="DE261" s="96"/>
      <c r="DF261" s="96"/>
      <c r="DG261" s="96"/>
      <c r="DQ261" s="96"/>
      <c r="DR261" s="96"/>
      <c r="DS261" s="96"/>
      <c r="DT261" s="96"/>
      <c r="DU261" s="96"/>
      <c r="DV261" s="96"/>
      <c r="DW261" s="96"/>
      <c r="DX261" s="96"/>
      <c r="DY261" s="96"/>
      <c r="EX261" s="96"/>
      <c r="EY261" s="96"/>
      <c r="EZ261" s="96"/>
      <c r="FA261" s="96"/>
      <c r="FB261" s="96"/>
      <c r="FC261" s="96"/>
      <c r="FD261" s="96"/>
      <c r="FE261" s="96"/>
      <c r="FF261" s="96"/>
      <c r="FG261" s="96"/>
      <c r="FH261" s="96"/>
      <c r="GA261" s="96"/>
      <c r="GB261" s="96"/>
      <c r="GC261" s="96"/>
      <c r="GD261" s="96"/>
      <c r="GE261" s="96"/>
      <c r="GF261" s="96"/>
      <c r="GG261" s="96"/>
      <c r="GH261" s="96"/>
      <c r="GI261" s="96"/>
      <c r="GJ261" s="96"/>
      <c r="GK261" s="96"/>
      <c r="GL261" s="96"/>
      <c r="GM261" s="96"/>
      <c r="GN261" s="96"/>
      <c r="GO261" s="96"/>
      <c r="GP261" s="96"/>
      <c r="GQ261" s="96"/>
      <c r="HI261" s="85"/>
      <c r="HJ261" s="86"/>
      <c r="HK261" s="86"/>
      <c r="HL261" s="86"/>
      <c r="HM261" s="86"/>
      <c r="HN261" s="86"/>
      <c r="HO261" s="86"/>
      <c r="HP261" s="86"/>
      <c r="HQ261" s="86"/>
      <c r="HR261" s="86"/>
      <c r="HS261" s="86"/>
      <c r="HT261" s="86"/>
      <c r="HU261" s="87"/>
      <c r="IA261" s="105"/>
      <c r="IB261" s="86"/>
      <c r="IC261" s="86"/>
      <c r="ID261" s="86"/>
      <c r="IE261" s="86"/>
      <c r="IF261" s="86"/>
      <c r="IG261" s="86"/>
      <c r="IH261" s="86"/>
      <c r="II261" s="86"/>
      <c r="IJ261" s="86"/>
      <c r="IK261" s="86"/>
      <c r="IL261" s="86"/>
      <c r="IM261" s="86"/>
      <c r="IN261" s="86"/>
      <c r="IO261" s="86"/>
      <c r="IP261" s="86"/>
      <c r="IQ261" s="86"/>
      <c r="IR261" s="86"/>
      <c r="IS261" s="86"/>
      <c r="IT261" s="86"/>
      <c r="IU261" s="86"/>
      <c r="IV261" s="106"/>
      <c r="IY261" s="105"/>
      <c r="IZ261" s="86"/>
      <c r="JA261" s="86"/>
      <c r="JB261" s="86"/>
      <c r="JC261" s="86"/>
      <c r="JD261" s="86"/>
      <c r="JE261" s="86"/>
      <c r="JF261" s="86"/>
      <c r="JG261" s="86"/>
      <c r="JH261" s="86"/>
      <c r="JI261" s="86"/>
      <c r="JJ261" s="86"/>
      <c r="JK261" s="86"/>
      <c r="JL261" s="86"/>
      <c r="JM261" s="86"/>
      <c r="JN261" s="86"/>
      <c r="JO261" s="86"/>
      <c r="JP261" s="86"/>
      <c r="JQ261" s="86"/>
      <c r="JR261" s="86"/>
      <c r="JS261" s="86"/>
      <c r="JT261" s="86"/>
      <c r="JU261" s="86"/>
      <c r="JV261" s="86"/>
      <c r="JW261" s="86"/>
      <c r="JX261" s="86"/>
      <c r="JY261" s="86"/>
      <c r="JZ261" s="86"/>
      <c r="KA261" s="86"/>
      <c r="KB261" s="86"/>
      <c r="KC261" s="86"/>
      <c r="KD261" s="86"/>
      <c r="KE261" s="86"/>
      <c r="KF261" s="106"/>
    </row>
    <row r="262" spans="10:292" ht="15.75" hidden="1" customHeight="1" x14ac:dyDescent="0.45">
      <c r="AB262" s="571"/>
      <c r="AC262" s="572"/>
      <c r="AD262" s="572"/>
      <c r="AE262" s="572"/>
      <c r="AF262" s="572"/>
      <c r="AG262" s="572"/>
      <c r="AH262" s="572"/>
      <c r="AI262" s="572"/>
      <c r="AJ262" s="572"/>
      <c r="AK262" s="572"/>
      <c r="AL262" s="572"/>
      <c r="AM262" s="572"/>
      <c r="AN262" s="572"/>
      <c r="AO262" s="573"/>
      <c r="DA262" s="95"/>
      <c r="DB262" s="96"/>
      <c r="DC262" s="96"/>
      <c r="DD262" s="96"/>
      <c r="DE262" s="96"/>
      <c r="DF262" s="96"/>
      <c r="DG262" s="96"/>
      <c r="DQ262" s="96"/>
      <c r="DR262" s="96"/>
      <c r="DS262" s="96"/>
      <c r="DT262" s="96"/>
      <c r="DU262" s="96"/>
      <c r="DV262" s="96"/>
      <c r="DW262" s="96"/>
      <c r="DX262" s="96"/>
      <c r="DY262" s="96"/>
      <c r="EX262" s="96"/>
      <c r="EY262" s="96"/>
      <c r="EZ262" s="96"/>
      <c r="FA262" s="96"/>
      <c r="FB262" s="96"/>
      <c r="FC262" s="96"/>
      <c r="FD262" s="96"/>
      <c r="FE262" s="96"/>
      <c r="FF262" s="96"/>
      <c r="FG262" s="96"/>
      <c r="FH262" s="96"/>
      <c r="GA262" s="96"/>
      <c r="GB262" s="96"/>
      <c r="GC262" s="96"/>
      <c r="GD262" s="96"/>
      <c r="GE262" s="96"/>
      <c r="GF262" s="96"/>
      <c r="GG262" s="96"/>
      <c r="GH262" s="96"/>
      <c r="GI262" s="96"/>
      <c r="GJ262" s="96"/>
      <c r="GK262" s="96"/>
      <c r="GL262" s="96"/>
      <c r="GM262" s="96"/>
      <c r="GN262" s="96"/>
      <c r="GO262" s="96"/>
      <c r="GP262" s="96"/>
      <c r="GQ262" s="96"/>
      <c r="HI262" s="85"/>
      <c r="HJ262" s="86"/>
      <c r="HK262" s="86"/>
      <c r="HL262" s="86"/>
      <c r="HM262" s="86"/>
      <c r="HN262" s="86"/>
      <c r="HO262" s="86"/>
      <c r="HP262" s="86"/>
      <c r="HQ262" s="86"/>
      <c r="HR262" s="86"/>
      <c r="HS262" s="86"/>
      <c r="HT262" s="86"/>
      <c r="HU262" s="87"/>
      <c r="IA262" s="105"/>
      <c r="IB262" s="86"/>
      <c r="IC262" s="86"/>
      <c r="ID262" s="86"/>
      <c r="IE262" s="86"/>
      <c r="IF262" s="86"/>
      <c r="IG262" s="86"/>
      <c r="IH262" s="86"/>
      <c r="II262" s="86"/>
      <c r="IJ262" s="86"/>
      <c r="IK262" s="86"/>
      <c r="IL262" s="86"/>
      <c r="IM262" s="86"/>
      <c r="IN262" s="86"/>
      <c r="IO262" s="86"/>
      <c r="IP262" s="86"/>
      <c r="IQ262" s="86"/>
      <c r="IR262" s="86"/>
      <c r="IS262" s="86"/>
      <c r="IT262" s="86"/>
      <c r="IU262" s="86"/>
      <c r="IV262" s="106"/>
      <c r="IY262" s="105"/>
      <c r="IZ262" s="86"/>
      <c r="JA262" s="86"/>
      <c r="JB262" s="86"/>
      <c r="JC262" s="86"/>
      <c r="JD262" s="86"/>
      <c r="JE262" s="86"/>
      <c r="JF262" s="86"/>
      <c r="JG262" s="86"/>
      <c r="JH262" s="86"/>
      <c r="JI262" s="86"/>
      <c r="JJ262" s="86"/>
      <c r="JK262" s="86"/>
      <c r="JL262" s="86"/>
      <c r="JM262" s="86"/>
      <c r="JN262" s="86"/>
      <c r="JO262" s="86"/>
      <c r="JP262" s="86"/>
      <c r="JQ262" s="86"/>
      <c r="JR262" s="86"/>
      <c r="JS262" s="86"/>
      <c r="JT262" s="86"/>
      <c r="JU262" s="86"/>
      <c r="JV262" s="86"/>
      <c r="JW262" s="86"/>
      <c r="JX262" s="86"/>
      <c r="JY262" s="86"/>
      <c r="JZ262" s="86"/>
      <c r="KA262" s="86"/>
      <c r="KB262" s="86"/>
      <c r="KC262" s="86"/>
      <c r="KD262" s="86"/>
      <c r="KE262" s="86"/>
      <c r="KF262" s="106"/>
    </row>
    <row r="263" spans="10:292" ht="15.75" hidden="1" customHeight="1" x14ac:dyDescent="0.45">
      <c r="AB263" s="571"/>
      <c r="AC263" s="572"/>
      <c r="AD263" s="572"/>
      <c r="AE263" s="572"/>
      <c r="AF263" s="572"/>
      <c r="AG263" s="572"/>
      <c r="AH263" s="572"/>
      <c r="AI263" s="572"/>
      <c r="AJ263" s="572"/>
      <c r="AK263" s="572"/>
      <c r="AL263" s="572"/>
      <c r="AM263" s="572"/>
      <c r="AN263" s="572"/>
      <c r="AO263" s="573"/>
      <c r="DA263" s="95"/>
      <c r="DB263" s="96"/>
      <c r="DC263" s="96"/>
      <c r="DD263" s="96"/>
      <c r="DE263" s="96"/>
      <c r="DF263" s="96"/>
      <c r="DG263" s="96"/>
      <c r="DQ263" s="96"/>
      <c r="DR263" s="96"/>
      <c r="DS263" s="96"/>
      <c r="DT263" s="96"/>
      <c r="DU263" s="96"/>
      <c r="DV263" s="96"/>
      <c r="DW263" s="96"/>
      <c r="DX263" s="96"/>
      <c r="DY263" s="96"/>
      <c r="EX263" s="96"/>
      <c r="EY263" s="96"/>
      <c r="EZ263" s="96"/>
      <c r="FA263" s="96"/>
      <c r="FB263" s="96"/>
      <c r="FC263" s="96"/>
      <c r="FD263" s="96"/>
      <c r="FE263" s="96"/>
      <c r="FF263" s="96"/>
      <c r="FG263" s="96"/>
      <c r="FH263" s="96"/>
      <c r="GA263" s="96"/>
      <c r="GB263" s="96"/>
      <c r="GC263" s="96"/>
      <c r="GD263" s="96"/>
      <c r="GE263" s="96"/>
      <c r="GF263" s="96"/>
      <c r="GG263" s="96"/>
      <c r="GH263" s="96"/>
      <c r="GI263" s="96"/>
      <c r="GJ263" s="96"/>
      <c r="GK263" s="96"/>
      <c r="GL263" s="96"/>
      <c r="GM263" s="96"/>
      <c r="GN263" s="96"/>
      <c r="GO263" s="96"/>
      <c r="GP263" s="96"/>
      <c r="GQ263" s="96"/>
      <c r="HI263" s="85"/>
      <c r="HJ263" s="86"/>
      <c r="HK263" s="86"/>
      <c r="HL263" s="86"/>
      <c r="HM263" s="86"/>
      <c r="HN263" s="86"/>
      <c r="HO263" s="86"/>
      <c r="HP263" s="86"/>
      <c r="HQ263" s="86"/>
      <c r="HR263" s="86"/>
      <c r="HS263" s="86"/>
      <c r="HT263" s="86"/>
      <c r="HU263" s="87"/>
      <c r="IA263" s="105"/>
      <c r="IB263" s="86"/>
      <c r="IC263" s="86"/>
      <c r="ID263" s="86"/>
      <c r="IE263" s="86"/>
      <c r="IF263" s="86"/>
      <c r="IG263" s="86"/>
      <c r="IH263" s="86"/>
      <c r="II263" s="86"/>
      <c r="IJ263" s="86"/>
      <c r="IK263" s="86"/>
      <c r="IL263" s="86"/>
      <c r="IM263" s="86"/>
      <c r="IN263" s="86"/>
      <c r="IO263" s="86"/>
      <c r="IP263" s="86"/>
      <c r="IQ263" s="86"/>
      <c r="IR263" s="86"/>
      <c r="IS263" s="86"/>
      <c r="IT263" s="86"/>
      <c r="IU263" s="86"/>
      <c r="IV263" s="106"/>
      <c r="IY263" s="105"/>
      <c r="IZ263" s="86"/>
      <c r="JA263" s="86"/>
      <c r="JB263" s="86"/>
      <c r="JC263" s="86"/>
      <c r="JD263" s="86"/>
      <c r="JE263" s="86"/>
      <c r="JF263" s="86"/>
      <c r="JG263" s="86"/>
      <c r="JH263" s="86"/>
      <c r="JI263" s="86"/>
      <c r="JJ263" s="86"/>
      <c r="JK263" s="86"/>
      <c r="JL263" s="86"/>
      <c r="JM263" s="86"/>
      <c r="JN263" s="86"/>
      <c r="JO263" s="86"/>
      <c r="JP263" s="86"/>
      <c r="JQ263" s="86"/>
      <c r="JR263" s="86"/>
      <c r="JS263" s="86"/>
      <c r="JT263" s="86"/>
      <c r="JU263" s="86"/>
      <c r="JV263" s="86"/>
      <c r="JW263" s="86"/>
      <c r="JX263" s="86"/>
      <c r="JY263" s="86"/>
      <c r="JZ263" s="86"/>
      <c r="KA263" s="86"/>
      <c r="KB263" s="86"/>
      <c r="KC263" s="86"/>
      <c r="KD263" s="86"/>
      <c r="KE263" s="86"/>
      <c r="KF263" s="106"/>
    </row>
    <row r="264" spans="10:292" ht="15.75" hidden="1" customHeight="1" x14ac:dyDescent="0.45">
      <c r="AB264" s="571"/>
      <c r="AC264" s="572"/>
      <c r="AD264" s="572"/>
      <c r="AE264" s="572"/>
      <c r="AF264" s="572"/>
      <c r="AG264" s="572"/>
      <c r="AH264" s="572"/>
      <c r="AI264" s="572"/>
      <c r="AJ264" s="572"/>
      <c r="AK264" s="572"/>
      <c r="AL264" s="572"/>
      <c r="AM264" s="572"/>
      <c r="AN264" s="572"/>
      <c r="AO264" s="573"/>
      <c r="DA264" s="95"/>
      <c r="DB264" s="96"/>
      <c r="DC264" s="96"/>
      <c r="DD264" s="96"/>
      <c r="DE264" s="96"/>
      <c r="DF264" s="96"/>
      <c r="DG264" s="96"/>
      <c r="DQ264" s="96"/>
      <c r="DR264" s="96"/>
      <c r="DS264" s="96"/>
      <c r="DT264" s="96"/>
      <c r="DU264" s="96"/>
      <c r="DV264" s="96"/>
      <c r="DW264" s="96"/>
      <c r="DX264" s="96"/>
      <c r="DY264" s="96"/>
      <c r="EX264" s="96"/>
      <c r="EY264" s="96"/>
      <c r="EZ264" s="96"/>
      <c r="FA264" s="96"/>
      <c r="FB264" s="96"/>
      <c r="FC264" s="96"/>
      <c r="FD264" s="96"/>
      <c r="FE264" s="96"/>
      <c r="FF264" s="96"/>
      <c r="FG264" s="96"/>
      <c r="FH264" s="96"/>
      <c r="GA264" s="96"/>
      <c r="GB264" s="96"/>
      <c r="GC264" s="96"/>
      <c r="GD264" s="96"/>
      <c r="GE264" s="96"/>
      <c r="GF264" s="96"/>
      <c r="GG264" s="96"/>
      <c r="GH264" s="96"/>
      <c r="GI264" s="96"/>
      <c r="GJ264" s="96"/>
      <c r="GK264" s="96"/>
      <c r="GL264" s="96"/>
      <c r="GM264" s="96"/>
      <c r="GN264" s="96"/>
      <c r="GO264" s="96"/>
      <c r="GP264" s="96"/>
      <c r="GQ264" s="96"/>
      <c r="HI264" s="85"/>
      <c r="HJ264" s="86"/>
      <c r="HK264" s="86"/>
      <c r="HL264" s="86"/>
      <c r="HM264" s="86"/>
      <c r="HN264" s="86"/>
      <c r="HO264" s="86"/>
      <c r="HP264" s="86"/>
      <c r="HQ264" s="86"/>
      <c r="HR264" s="86"/>
      <c r="HS264" s="86"/>
      <c r="HT264" s="86"/>
      <c r="HU264" s="87"/>
      <c r="IA264" s="105"/>
      <c r="IB264" s="86"/>
      <c r="IC264" s="86"/>
      <c r="ID264" s="86"/>
      <c r="IE264" s="86"/>
      <c r="IF264" s="86"/>
      <c r="IG264" s="86"/>
      <c r="IH264" s="86"/>
      <c r="II264" s="86"/>
      <c r="IJ264" s="86"/>
      <c r="IK264" s="86"/>
      <c r="IL264" s="86"/>
      <c r="IM264" s="86"/>
      <c r="IN264" s="86"/>
      <c r="IO264" s="86"/>
      <c r="IP264" s="86"/>
      <c r="IQ264" s="86"/>
      <c r="IR264" s="86"/>
      <c r="IS264" s="86"/>
      <c r="IT264" s="86"/>
      <c r="IU264" s="86"/>
      <c r="IV264" s="106"/>
      <c r="IY264" s="105"/>
      <c r="IZ264" s="86"/>
      <c r="JA264" s="86"/>
      <c r="JB264" s="86"/>
      <c r="JC264" s="86"/>
      <c r="JD264" s="86"/>
      <c r="JE264" s="86"/>
      <c r="JF264" s="86"/>
      <c r="JG264" s="86"/>
      <c r="JH264" s="86"/>
      <c r="JI264" s="86"/>
      <c r="JJ264" s="86"/>
      <c r="JK264" s="86"/>
      <c r="JL264" s="86"/>
      <c r="JM264" s="86"/>
      <c r="JN264" s="86"/>
      <c r="JO264" s="86"/>
      <c r="JP264" s="86"/>
      <c r="JQ264" s="86"/>
      <c r="JR264" s="86"/>
      <c r="JS264" s="86"/>
      <c r="JT264" s="86"/>
      <c r="JU264" s="86"/>
      <c r="JV264" s="86"/>
      <c r="JW264" s="86"/>
      <c r="JX264" s="86"/>
      <c r="JY264" s="86"/>
      <c r="JZ264" s="86"/>
      <c r="KA264" s="86"/>
      <c r="KB264" s="86"/>
      <c r="KC264" s="86"/>
      <c r="KD264" s="86"/>
      <c r="KE264" s="86"/>
      <c r="KF264" s="106"/>
    </row>
    <row r="265" spans="10:292" ht="15.75" hidden="1" customHeight="1" x14ac:dyDescent="0.45">
      <c r="AB265" s="571"/>
      <c r="AC265" s="572"/>
      <c r="AD265" s="572"/>
      <c r="AE265" s="572"/>
      <c r="AF265" s="572"/>
      <c r="AG265" s="572"/>
      <c r="AH265" s="572"/>
      <c r="AI265" s="572"/>
      <c r="AJ265" s="572"/>
      <c r="AK265" s="572"/>
      <c r="AL265" s="572"/>
      <c r="AM265" s="572"/>
      <c r="AN265" s="572"/>
      <c r="AO265" s="573"/>
      <c r="DA265" s="95"/>
      <c r="DB265" s="96"/>
      <c r="DC265" s="96"/>
      <c r="DD265" s="96"/>
      <c r="DE265" s="96"/>
      <c r="DF265" s="96"/>
      <c r="DG265" s="96"/>
      <c r="DQ265" s="96"/>
      <c r="DR265" s="96"/>
      <c r="DS265" s="96"/>
      <c r="DT265" s="96"/>
      <c r="DU265" s="96"/>
      <c r="DV265" s="96"/>
      <c r="DW265" s="96"/>
      <c r="DX265" s="96"/>
      <c r="DY265" s="96"/>
      <c r="EX265" s="96"/>
      <c r="EY265" s="96"/>
      <c r="EZ265" s="96"/>
      <c r="FA265" s="96"/>
      <c r="FB265" s="96"/>
      <c r="FC265" s="96"/>
      <c r="FD265" s="96"/>
      <c r="FE265" s="96"/>
      <c r="FF265" s="96"/>
      <c r="FG265" s="96"/>
      <c r="FH265" s="96"/>
      <c r="GA265" s="96"/>
      <c r="GB265" s="96"/>
      <c r="GC265" s="96"/>
      <c r="GD265" s="96"/>
      <c r="GE265" s="96"/>
      <c r="GF265" s="96"/>
      <c r="GG265" s="96"/>
      <c r="GH265" s="96"/>
      <c r="GI265" s="96"/>
      <c r="GJ265" s="96"/>
      <c r="GK265" s="96"/>
      <c r="GL265" s="96"/>
      <c r="GM265" s="96"/>
      <c r="GN265" s="96"/>
      <c r="GO265" s="96"/>
      <c r="GP265" s="96"/>
      <c r="GQ265" s="96"/>
      <c r="HI265" s="85"/>
      <c r="HJ265" s="86"/>
      <c r="HK265" s="86"/>
      <c r="HL265" s="86"/>
      <c r="HM265" s="86"/>
      <c r="HN265" s="86"/>
      <c r="HO265" s="86"/>
      <c r="HP265" s="86"/>
      <c r="HQ265" s="86"/>
      <c r="HR265" s="86"/>
      <c r="HS265" s="86"/>
      <c r="HT265" s="86"/>
      <c r="HU265" s="87"/>
      <c r="IA265" s="105"/>
      <c r="IB265" s="86"/>
      <c r="IC265" s="86"/>
      <c r="ID265" s="86"/>
      <c r="IE265" s="86"/>
      <c r="IF265" s="86"/>
      <c r="IG265" s="86"/>
      <c r="IH265" s="86"/>
      <c r="II265" s="86"/>
      <c r="IJ265" s="86"/>
      <c r="IK265" s="86"/>
      <c r="IL265" s="86"/>
      <c r="IM265" s="86"/>
      <c r="IN265" s="86"/>
      <c r="IO265" s="86"/>
      <c r="IP265" s="86"/>
      <c r="IQ265" s="86"/>
      <c r="IR265" s="86"/>
      <c r="IS265" s="86"/>
      <c r="IT265" s="86"/>
      <c r="IU265" s="86"/>
      <c r="IV265" s="106"/>
      <c r="IY265" s="105"/>
      <c r="IZ265" s="86"/>
      <c r="JA265" s="86"/>
      <c r="JB265" s="86"/>
      <c r="JC265" s="86"/>
      <c r="JD265" s="86"/>
      <c r="JE265" s="86"/>
      <c r="JF265" s="86"/>
      <c r="JG265" s="86"/>
      <c r="JH265" s="86"/>
      <c r="JI265" s="86"/>
      <c r="JJ265" s="86"/>
      <c r="JK265" s="86"/>
      <c r="JL265" s="86"/>
      <c r="JM265" s="86"/>
      <c r="JN265" s="86"/>
      <c r="JO265" s="86"/>
      <c r="JP265" s="86"/>
      <c r="JQ265" s="86"/>
      <c r="JR265" s="86"/>
      <c r="JS265" s="86"/>
      <c r="JT265" s="86"/>
      <c r="JU265" s="86"/>
      <c r="JV265" s="86"/>
      <c r="JW265" s="86"/>
      <c r="JX265" s="86"/>
      <c r="JY265" s="86"/>
      <c r="JZ265" s="86"/>
      <c r="KA265" s="86"/>
      <c r="KB265" s="86"/>
      <c r="KC265" s="86"/>
      <c r="KD265" s="86"/>
      <c r="KE265" s="86"/>
      <c r="KF265" s="106"/>
    </row>
    <row r="266" spans="10:292" ht="15.75" hidden="1" customHeight="1" x14ac:dyDescent="0.45">
      <c r="AB266" s="571"/>
      <c r="AC266" s="572"/>
      <c r="AD266" s="572"/>
      <c r="AE266" s="572"/>
      <c r="AF266" s="572"/>
      <c r="AG266" s="572"/>
      <c r="AH266" s="572"/>
      <c r="AI266" s="572"/>
      <c r="AJ266" s="572"/>
      <c r="AK266" s="572"/>
      <c r="AL266" s="572"/>
      <c r="AM266" s="572"/>
      <c r="AN266" s="572"/>
      <c r="AO266" s="573"/>
      <c r="DA266" s="95"/>
      <c r="DB266" s="96"/>
      <c r="DC266" s="96"/>
      <c r="DD266" s="96"/>
      <c r="DE266" s="96"/>
      <c r="DF266" s="96"/>
      <c r="DG266" s="96"/>
      <c r="DQ266" s="96"/>
      <c r="DR266" s="96"/>
      <c r="DS266" s="96"/>
      <c r="DT266" s="96"/>
      <c r="DU266" s="96"/>
      <c r="DV266" s="96"/>
      <c r="DW266" s="96"/>
      <c r="DX266" s="96"/>
      <c r="DY266" s="96"/>
      <c r="EX266" s="96"/>
      <c r="EY266" s="96"/>
      <c r="EZ266" s="96"/>
      <c r="FA266" s="96"/>
      <c r="FB266" s="96"/>
      <c r="FC266" s="96"/>
      <c r="FD266" s="96"/>
      <c r="FE266" s="96"/>
      <c r="FF266" s="96"/>
      <c r="FG266" s="96"/>
      <c r="FH266" s="96"/>
      <c r="GA266" s="96"/>
      <c r="GB266" s="96"/>
      <c r="GC266" s="96"/>
      <c r="GD266" s="96"/>
      <c r="GE266" s="96"/>
      <c r="GF266" s="96"/>
      <c r="GG266" s="96"/>
      <c r="GH266" s="96"/>
      <c r="GI266" s="96"/>
      <c r="GJ266" s="96"/>
      <c r="GK266" s="96"/>
      <c r="GL266" s="96"/>
      <c r="GM266" s="96"/>
      <c r="GN266" s="96"/>
      <c r="GO266" s="96"/>
      <c r="GP266" s="96"/>
      <c r="GQ266" s="96"/>
      <c r="HI266" s="85"/>
      <c r="HJ266" s="86"/>
      <c r="HK266" s="86"/>
      <c r="HL266" s="86"/>
      <c r="HM266" s="86"/>
      <c r="HN266" s="86"/>
      <c r="HO266" s="86"/>
      <c r="HP266" s="86"/>
      <c r="HQ266" s="86"/>
      <c r="HR266" s="86"/>
      <c r="HS266" s="86"/>
      <c r="HT266" s="86"/>
      <c r="HU266" s="87"/>
      <c r="IA266" s="105"/>
      <c r="IB266" s="86"/>
      <c r="IC266" s="86"/>
      <c r="ID266" s="86"/>
      <c r="IE266" s="86"/>
      <c r="IF266" s="86"/>
      <c r="IG266" s="86"/>
      <c r="IH266" s="86"/>
      <c r="II266" s="86"/>
      <c r="IJ266" s="86"/>
      <c r="IK266" s="86"/>
      <c r="IL266" s="86"/>
      <c r="IM266" s="86"/>
      <c r="IN266" s="86"/>
      <c r="IO266" s="86"/>
      <c r="IP266" s="86"/>
      <c r="IQ266" s="86"/>
      <c r="IR266" s="86"/>
      <c r="IS266" s="86"/>
      <c r="IT266" s="86"/>
      <c r="IU266" s="86"/>
      <c r="IV266" s="106"/>
      <c r="IY266" s="105"/>
      <c r="IZ266" s="86"/>
      <c r="JA266" s="86"/>
      <c r="JB266" s="86"/>
      <c r="JC266" s="86"/>
      <c r="JD266" s="86"/>
      <c r="JE266" s="86"/>
      <c r="JF266" s="86"/>
      <c r="JG266" s="86"/>
      <c r="JH266" s="86"/>
      <c r="JI266" s="86"/>
      <c r="JJ266" s="86"/>
      <c r="JK266" s="86"/>
      <c r="JL266" s="86"/>
      <c r="JM266" s="86"/>
      <c r="JN266" s="86"/>
      <c r="JO266" s="86"/>
      <c r="JP266" s="86"/>
      <c r="JQ266" s="86"/>
      <c r="JR266" s="86"/>
      <c r="JS266" s="86"/>
      <c r="JT266" s="86"/>
      <c r="JU266" s="86"/>
      <c r="JV266" s="86"/>
      <c r="JW266" s="86"/>
      <c r="JX266" s="86"/>
      <c r="JY266" s="86"/>
      <c r="JZ266" s="86"/>
      <c r="KA266" s="86"/>
      <c r="KB266" s="86"/>
      <c r="KC266" s="86"/>
      <c r="KD266" s="86"/>
      <c r="KE266" s="86"/>
      <c r="KF266" s="106"/>
    </row>
    <row r="267" spans="10:292" ht="15.75" hidden="1" customHeight="1" x14ac:dyDescent="0.45">
      <c r="AB267" s="571"/>
      <c r="AC267" s="572"/>
      <c r="AD267" s="572"/>
      <c r="AE267" s="572"/>
      <c r="AF267" s="572"/>
      <c r="AG267" s="572"/>
      <c r="AH267" s="572"/>
      <c r="AI267" s="572"/>
      <c r="AJ267" s="572"/>
      <c r="AK267" s="572"/>
      <c r="AL267" s="572"/>
      <c r="AM267" s="572"/>
      <c r="AN267" s="572"/>
      <c r="AO267" s="573"/>
      <c r="DA267" s="95"/>
      <c r="DB267" s="96"/>
      <c r="DC267" s="96"/>
      <c r="DD267" s="96"/>
      <c r="DE267" s="96"/>
      <c r="DF267" s="96"/>
      <c r="DG267" s="96"/>
      <c r="DQ267" s="96"/>
      <c r="DR267" s="96"/>
      <c r="DS267" s="96"/>
      <c r="DT267" s="96"/>
      <c r="DU267" s="96"/>
      <c r="DV267" s="96"/>
      <c r="DW267" s="96"/>
      <c r="DX267" s="96"/>
      <c r="DY267" s="96"/>
      <c r="EX267" s="96"/>
      <c r="EY267" s="96"/>
      <c r="EZ267" s="96"/>
      <c r="FA267" s="96"/>
      <c r="FB267" s="96"/>
      <c r="FC267" s="96"/>
      <c r="FD267" s="96"/>
      <c r="FE267" s="96"/>
      <c r="FF267" s="96"/>
      <c r="FG267" s="96"/>
      <c r="FH267" s="96"/>
      <c r="GA267" s="96"/>
      <c r="GB267" s="96"/>
      <c r="GC267" s="96"/>
      <c r="GD267" s="96"/>
      <c r="GE267" s="96"/>
      <c r="GF267" s="96"/>
      <c r="GG267" s="96"/>
      <c r="GH267" s="96"/>
      <c r="GI267" s="96"/>
      <c r="GJ267" s="96"/>
      <c r="GK267" s="96"/>
      <c r="GL267" s="96"/>
      <c r="GM267" s="96"/>
      <c r="GN267" s="96"/>
      <c r="GO267" s="96"/>
      <c r="GP267" s="96"/>
      <c r="GQ267" s="96"/>
      <c r="HI267" s="85"/>
      <c r="HJ267" s="86"/>
      <c r="HK267" s="86"/>
      <c r="HL267" s="86"/>
      <c r="HM267" s="86"/>
      <c r="HN267" s="86"/>
      <c r="HO267" s="86"/>
      <c r="HP267" s="86"/>
      <c r="HQ267" s="86"/>
      <c r="HR267" s="86"/>
      <c r="HS267" s="86"/>
      <c r="HT267" s="86"/>
      <c r="HU267" s="87"/>
      <c r="IA267" s="105"/>
      <c r="IB267" s="86"/>
      <c r="IC267" s="86"/>
      <c r="ID267" s="86"/>
      <c r="IE267" s="86"/>
      <c r="IF267" s="86"/>
      <c r="IG267" s="86"/>
      <c r="IH267" s="86"/>
      <c r="II267" s="86"/>
      <c r="IJ267" s="86"/>
      <c r="IK267" s="86"/>
      <c r="IL267" s="86"/>
      <c r="IM267" s="86"/>
      <c r="IN267" s="86"/>
      <c r="IO267" s="86"/>
      <c r="IP267" s="86"/>
      <c r="IQ267" s="86"/>
      <c r="IR267" s="86"/>
      <c r="IS267" s="86"/>
      <c r="IT267" s="86"/>
      <c r="IU267" s="86"/>
      <c r="IV267" s="106"/>
      <c r="IY267" s="105"/>
      <c r="IZ267" s="86"/>
      <c r="JA267" s="86"/>
      <c r="JB267" s="86"/>
      <c r="JC267" s="86"/>
      <c r="JD267" s="86"/>
      <c r="JE267" s="86"/>
      <c r="JF267" s="86"/>
      <c r="JG267" s="86"/>
      <c r="JH267" s="86"/>
      <c r="JI267" s="86"/>
      <c r="JJ267" s="86"/>
      <c r="JK267" s="86"/>
      <c r="JL267" s="86"/>
      <c r="JM267" s="86"/>
      <c r="JN267" s="86"/>
      <c r="JO267" s="86"/>
      <c r="JP267" s="86"/>
      <c r="JQ267" s="86"/>
      <c r="JR267" s="86"/>
      <c r="JS267" s="86"/>
      <c r="JT267" s="86"/>
      <c r="JU267" s="86"/>
      <c r="JV267" s="86"/>
      <c r="JW267" s="86"/>
      <c r="JX267" s="86"/>
      <c r="JY267" s="86"/>
      <c r="JZ267" s="86"/>
      <c r="KA267" s="86"/>
      <c r="KB267" s="86"/>
      <c r="KC267" s="86"/>
      <c r="KD267" s="86"/>
      <c r="KE267" s="86"/>
      <c r="KF267" s="106"/>
    </row>
    <row r="268" spans="10:292" ht="15.75" hidden="1" customHeight="1" x14ac:dyDescent="0.45">
      <c r="AB268" s="571"/>
      <c r="AC268" s="572"/>
      <c r="AD268" s="572"/>
      <c r="AE268" s="572"/>
      <c r="AF268" s="572"/>
      <c r="AG268" s="572"/>
      <c r="AH268" s="572"/>
      <c r="AI268" s="572"/>
      <c r="AJ268" s="572"/>
      <c r="AK268" s="572"/>
      <c r="AL268" s="572"/>
      <c r="AM268" s="572"/>
      <c r="AN268" s="572"/>
      <c r="AO268" s="573"/>
      <c r="DA268" s="95"/>
      <c r="DB268" s="96"/>
      <c r="DC268" s="96"/>
      <c r="DD268" s="96"/>
      <c r="DE268" s="96"/>
      <c r="DF268" s="96"/>
      <c r="DG268" s="96"/>
      <c r="DQ268" s="96"/>
      <c r="DR268" s="96"/>
      <c r="DS268" s="96"/>
      <c r="DT268" s="96"/>
      <c r="DU268" s="96"/>
      <c r="DV268" s="96"/>
      <c r="DW268" s="96"/>
      <c r="DX268" s="96"/>
      <c r="DY268" s="96"/>
      <c r="EX268" s="96"/>
      <c r="EY268" s="96"/>
      <c r="EZ268" s="96"/>
      <c r="FA268" s="96"/>
      <c r="FB268" s="96"/>
      <c r="FC268" s="96"/>
      <c r="FD268" s="96"/>
      <c r="FE268" s="96"/>
      <c r="FF268" s="96"/>
      <c r="FG268" s="96"/>
      <c r="FH268" s="96"/>
      <c r="GA268" s="96"/>
      <c r="GB268" s="96"/>
      <c r="GC268" s="96"/>
      <c r="GD268" s="96"/>
      <c r="GE268" s="96"/>
      <c r="GF268" s="96"/>
      <c r="GG268" s="96"/>
      <c r="GH268" s="96"/>
      <c r="GI268" s="96"/>
      <c r="GJ268" s="96"/>
      <c r="GK268" s="96"/>
      <c r="GL268" s="96"/>
      <c r="GM268" s="96"/>
      <c r="GN268" s="96"/>
      <c r="GO268" s="96"/>
      <c r="GP268" s="96"/>
      <c r="GQ268" s="96"/>
      <c r="HI268" s="85"/>
      <c r="HJ268" s="86"/>
      <c r="HK268" s="86"/>
      <c r="HL268" s="86"/>
      <c r="HM268" s="86"/>
      <c r="HN268" s="86"/>
      <c r="HO268" s="86"/>
      <c r="HP268" s="86"/>
      <c r="HQ268" s="86"/>
      <c r="HR268" s="86"/>
      <c r="HS268" s="86"/>
      <c r="HT268" s="86"/>
      <c r="HU268" s="87"/>
      <c r="IA268" s="105"/>
      <c r="IB268" s="86"/>
      <c r="IC268" s="86"/>
      <c r="ID268" s="86"/>
      <c r="IE268" s="86"/>
      <c r="IF268" s="86"/>
      <c r="IG268" s="86"/>
      <c r="IH268" s="86"/>
      <c r="II268" s="86"/>
      <c r="IJ268" s="86"/>
      <c r="IK268" s="86"/>
      <c r="IL268" s="86"/>
      <c r="IM268" s="86"/>
      <c r="IN268" s="86"/>
      <c r="IO268" s="86"/>
      <c r="IP268" s="86"/>
      <c r="IQ268" s="86"/>
      <c r="IR268" s="86"/>
      <c r="IS268" s="86"/>
      <c r="IT268" s="86"/>
      <c r="IU268" s="86"/>
      <c r="IV268" s="106"/>
      <c r="IY268" s="105"/>
      <c r="IZ268" s="86"/>
      <c r="JA268" s="86"/>
      <c r="JB268" s="86"/>
      <c r="JC268" s="86"/>
      <c r="JD268" s="86"/>
      <c r="JE268" s="86"/>
      <c r="JF268" s="86"/>
      <c r="JG268" s="86"/>
      <c r="JH268" s="86"/>
      <c r="JI268" s="86"/>
      <c r="JJ268" s="86"/>
      <c r="JK268" s="86"/>
      <c r="JL268" s="86"/>
      <c r="JM268" s="86"/>
      <c r="JN268" s="86"/>
      <c r="JO268" s="86"/>
      <c r="JP268" s="86"/>
      <c r="JQ268" s="86"/>
      <c r="JR268" s="86"/>
      <c r="JS268" s="86"/>
      <c r="JT268" s="86"/>
      <c r="JU268" s="86"/>
      <c r="JV268" s="86"/>
      <c r="JW268" s="86"/>
      <c r="JX268" s="86"/>
      <c r="JY268" s="86"/>
      <c r="JZ268" s="86"/>
      <c r="KA268" s="86"/>
      <c r="KB268" s="86"/>
      <c r="KC268" s="86"/>
      <c r="KD268" s="86"/>
      <c r="KE268" s="86"/>
      <c r="KF268" s="106"/>
    </row>
    <row r="269" spans="10:292" ht="15.75" hidden="1" customHeight="1" x14ac:dyDescent="0.45">
      <c r="AB269" s="571"/>
      <c r="AC269" s="572"/>
      <c r="AD269" s="572"/>
      <c r="AE269" s="572"/>
      <c r="AF269" s="572"/>
      <c r="AG269" s="572"/>
      <c r="AH269" s="572"/>
      <c r="AI269" s="572"/>
      <c r="AJ269" s="572"/>
      <c r="AK269" s="572"/>
      <c r="AL269" s="572"/>
      <c r="AM269" s="572"/>
      <c r="AN269" s="572"/>
      <c r="AO269" s="573"/>
      <c r="DA269" s="95"/>
      <c r="DB269" s="96"/>
      <c r="DC269" s="96"/>
      <c r="DD269" s="96"/>
      <c r="DE269" s="96"/>
      <c r="DF269" s="96"/>
      <c r="DG269" s="96"/>
      <c r="DQ269" s="96"/>
      <c r="DR269" s="96"/>
      <c r="DS269" s="96"/>
      <c r="DT269" s="96"/>
      <c r="DU269" s="96"/>
      <c r="DV269" s="96"/>
      <c r="DW269" s="96"/>
      <c r="DX269" s="96"/>
      <c r="DY269" s="96"/>
      <c r="EX269" s="96"/>
      <c r="EY269" s="96"/>
      <c r="EZ269" s="96"/>
      <c r="FA269" s="96"/>
      <c r="FB269" s="96"/>
      <c r="FC269" s="96"/>
      <c r="FD269" s="96"/>
      <c r="FE269" s="96"/>
      <c r="FF269" s="96"/>
      <c r="FG269" s="96"/>
      <c r="FH269" s="96"/>
      <c r="GA269" s="96"/>
      <c r="GB269" s="96"/>
      <c r="GC269" s="96"/>
      <c r="GD269" s="96"/>
      <c r="GE269" s="96"/>
      <c r="GF269" s="96"/>
      <c r="GG269" s="96"/>
      <c r="GH269" s="96"/>
      <c r="GI269" s="96"/>
      <c r="GJ269" s="96"/>
      <c r="GK269" s="96"/>
      <c r="GL269" s="96"/>
      <c r="GM269" s="96"/>
      <c r="GN269" s="96"/>
      <c r="GO269" s="96"/>
      <c r="GP269" s="96"/>
      <c r="GQ269" s="96"/>
      <c r="HI269" s="85"/>
      <c r="HJ269" s="86"/>
      <c r="HK269" s="86"/>
      <c r="HL269" s="86"/>
      <c r="HM269" s="86"/>
      <c r="HN269" s="86"/>
      <c r="HO269" s="86"/>
      <c r="HP269" s="86"/>
      <c r="HQ269" s="86"/>
      <c r="HR269" s="86"/>
      <c r="HS269" s="86"/>
      <c r="HT269" s="86"/>
      <c r="HU269" s="87"/>
      <c r="IA269" s="105"/>
      <c r="IB269" s="86"/>
      <c r="IC269" s="86"/>
      <c r="ID269" s="86"/>
      <c r="IE269" s="86"/>
      <c r="IF269" s="86"/>
      <c r="IG269" s="86"/>
      <c r="IH269" s="86"/>
      <c r="II269" s="86"/>
      <c r="IJ269" s="86"/>
      <c r="IK269" s="86"/>
      <c r="IL269" s="86"/>
      <c r="IM269" s="86"/>
      <c r="IN269" s="86"/>
      <c r="IO269" s="86"/>
      <c r="IP269" s="86"/>
      <c r="IQ269" s="86"/>
      <c r="IR269" s="86"/>
      <c r="IS269" s="86"/>
      <c r="IT269" s="86"/>
      <c r="IU269" s="86"/>
      <c r="IV269" s="106"/>
      <c r="IY269" s="105"/>
      <c r="IZ269" s="86"/>
      <c r="JA269" s="86"/>
      <c r="JB269" s="86"/>
      <c r="JC269" s="86"/>
      <c r="JD269" s="86"/>
      <c r="JE269" s="86"/>
      <c r="JF269" s="86"/>
      <c r="JG269" s="86"/>
      <c r="JH269" s="86"/>
      <c r="JI269" s="86"/>
      <c r="JJ269" s="86"/>
      <c r="JK269" s="86"/>
      <c r="JL269" s="86"/>
      <c r="JM269" s="86"/>
      <c r="JN269" s="86"/>
      <c r="JO269" s="86"/>
      <c r="JP269" s="86"/>
      <c r="JQ269" s="86"/>
      <c r="JR269" s="86"/>
      <c r="JS269" s="86"/>
      <c r="JT269" s="86"/>
      <c r="JU269" s="86"/>
      <c r="JV269" s="86"/>
      <c r="JW269" s="86"/>
      <c r="JX269" s="86"/>
      <c r="JY269" s="86"/>
      <c r="JZ269" s="86"/>
      <c r="KA269" s="86"/>
      <c r="KB269" s="86"/>
      <c r="KC269" s="86"/>
      <c r="KD269" s="86"/>
      <c r="KE269" s="86"/>
      <c r="KF269" s="106"/>
    </row>
    <row r="270" spans="10:292" ht="15.75" hidden="1" customHeight="1" x14ac:dyDescent="0.45">
      <c r="AB270" s="574"/>
      <c r="AC270" s="575"/>
      <c r="AD270" s="575"/>
      <c r="AE270" s="575"/>
      <c r="AF270" s="575"/>
      <c r="AG270" s="575"/>
      <c r="AH270" s="575"/>
      <c r="AI270" s="575"/>
      <c r="AJ270" s="575"/>
      <c r="AK270" s="575"/>
      <c r="AL270" s="575"/>
      <c r="AM270" s="575"/>
      <c r="AN270" s="575"/>
      <c r="AO270" s="576"/>
      <c r="DA270" s="95"/>
      <c r="DB270" s="96"/>
      <c r="DC270" s="96"/>
      <c r="DD270" s="96"/>
      <c r="DE270" s="96"/>
      <c r="DF270" s="96"/>
      <c r="DG270" s="96"/>
      <c r="DQ270" s="96"/>
      <c r="DR270" s="96"/>
      <c r="DS270" s="96"/>
      <c r="DT270" s="96"/>
      <c r="DU270" s="96"/>
      <c r="DV270" s="96"/>
      <c r="DW270" s="141"/>
      <c r="DX270" s="96"/>
      <c r="DY270" s="96"/>
      <c r="EX270" s="96"/>
      <c r="EY270" s="96"/>
      <c r="EZ270" s="96"/>
      <c r="FA270" s="96"/>
      <c r="FB270" s="96"/>
      <c r="FC270" s="96"/>
      <c r="FD270" s="96"/>
      <c r="FE270" s="96"/>
      <c r="FF270" s="96"/>
      <c r="FG270" s="96"/>
      <c r="FH270" s="96"/>
      <c r="GA270" s="96"/>
      <c r="GB270" s="96"/>
      <c r="GC270" s="96"/>
      <c r="GD270" s="96"/>
      <c r="GE270" s="96"/>
      <c r="GF270" s="96"/>
      <c r="GG270" s="96"/>
      <c r="GH270" s="96"/>
      <c r="GI270" s="96"/>
      <c r="GJ270" s="96"/>
      <c r="GK270" s="96"/>
      <c r="GL270" s="96"/>
      <c r="GM270" s="96"/>
      <c r="GN270" s="96"/>
      <c r="GO270" s="96"/>
      <c r="GP270" s="96"/>
      <c r="GQ270" s="96"/>
      <c r="HI270" s="85"/>
      <c r="HJ270" s="86"/>
      <c r="HK270" s="86"/>
      <c r="HL270" s="86"/>
      <c r="HM270" s="86"/>
      <c r="HN270" s="86"/>
      <c r="HO270" s="86"/>
      <c r="HP270" s="86"/>
      <c r="HQ270" s="86"/>
      <c r="HR270" s="86"/>
      <c r="HS270" s="86"/>
      <c r="HT270" s="86"/>
      <c r="HU270" s="87"/>
      <c r="IA270" s="105"/>
      <c r="IB270" s="86"/>
      <c r="IC270" s="86"/>
      <c r="ID270" s="86"/>
      <c r="IE270" s="86"/>
      <c r="IF270" s="86"/>
      <c r="IG270" s="86"/>
      <c r="IH270" s="86"/>
      <c r="II270" s="86"/>
      <c r="IJ270" s="86"/>
      <c r="IK270" s="86"/>
      <c r="IL270" s="86"/>
      <c r="IM270" s="86"/>
      <c r="IN270" s="86"/>
      <c r="IO270" s="86"/>
      <c r="IP270" s="86"/>
      <c r="IQ270" s="86"/>
      <c r="IR270" s="86"/>
      <c r="IS270" s="86"/>
      <c r="IT270" s="86"/>
      <c r="IU270" s="86"/>
      <c r="IV270" s="106"/>
      <c r="IY270" s="105"/>
      <c r="IZ270" s="86"/>
      <c r="JA270" s="86"/>
      <c r="JB270" s="86"/>
      <c r="JC270" s="86"/>
      <c r="JD270" s="86"/>
      <c r="JE270" s="86"/>
      <c r="JF270" s="86"/>
      <c r="JG270" s="86"/>
      <c r="JH270" s="86"/>
      <c r="JI270" s="86"/>
      <c r="JJ270" s="86"/>
      <c r="JK270" s="86"/>
      <c r="JL270" s="86"/>
      <c r="JM270" s="86"/>
      <c r="JN270" s="86"/>
      <c r="JO270" s="86"/>
      <c r="JP270" s="86"/>
      <c r="JQ270" s="86"/>
      <c r="JR270" s="86"/>
      <c r="JS270" s="86"/>
      <c r="JT270" s="86"/>
      <c r="JU270" s="86"/>
      <c r="JV270" s="86"/>
      <c r="JW270" s="86"/>
      <c r="JX270" s="86"/>
      <c r="JY270" s="86"/>
      <c r="JZ270" s="86"/>
      <c r="KA270" s="86"/>
      <c r="KB270" s="86"/>
      <c r="KC270" s="86"/>
      <c r="KD270" s="86"/>
      <c r="KE270" s="86"/>
      <c r="KF270" s="106"/>
    </row>
    <row r="271" spans="10:292" ht="15.75" hidden="1" customHeight="1" x14ac:dyDescent="0.45">
      <c r="J271" s="3"/>
      <c r="AB271" s="646"/>
      <c r="AC271" s="647"/>
      <c r="AD271" s="647"/>
      <c r="AE271" s="647"/>
      <c r="AF271" s="647"/>
      <c r="AG271" s="647"/>
      <c r="AH271" s="647"/>
      <c r="AI271" s="647"/>
      <c r="AJ271" s="647"/>
      <c r="AK271" s="647"/>
      <c r="AL271" s="647"/>
      <c r="AM271" s="647"/>
      <c r="AN271" s="647"/>
      <c r="AO271" s="648"/>
      <c r="DA271" s="95"/>
      <c r="DB271" s="96"/>
      <c r="DC271" s="96"/>
      <c r="DD271" s="96"/>
      <c r="DE271" s="96"/>
      <c r="DF271" s="96"/>
      <c r="DG271" s="96"/>
      <c r="DQ271" s="96"/>
      <c r="DR271" s="96"/>
      <c r="DS271" s="96"/>
      <c r="DT271" s="96"/>
      <c r="DU271" s="96"/>
      <c r="DV271" s="96"/>
      <c r="EX271" s="3"/>
      <c r="EY271" s="96"/>
      <c r="EZ271" s="96"/>
      <c r="FA271" s="96"/>
      <c r="FB271" s="96"/>
      <c r="FC271" s="96"/>
      <c r="FD271" s="96"/>
      <c r="FE271" s="96"/>
      <c r="FF271" s="96"/>
      <c r="FG271" s="96"/>
      <c r="FH271" s="96"/>
      <c r="GA271" s="96"/>
      <c r="GB271" s="96"/>
      <c r="GC271" s="96"/>
      <c r="GD271" s="96"/>
      <c r="GE271" s="96"/>
      <c r="GF271" s="96"/>
      <c r="GG271" s="96"/>
      <c r="GH271" s="96"/>
      <c r="GI271" s="96"/>
      <c r="GJ271" s="96"/>
      <c r="GK271" s="96"/>
      <c r="GL271" s="96"/>
      <c r="GM271" s="96"/>
      <c r="GN271" s="96"/>
      <c r="GO271" s="96"/>
      <c r="GP271" s="96"/>
      <c r="GQ271" s="96"/>
      <c r="HI271" s="85"/>
      <c r="HJ271" s="86"/>
      <c r="HK271" s="86"/>
      <c r="HL271" s="86"/>
      <c r="HM271" s="86"/>
      <c r="HN271" s="86"/>
      <c r="HO271" s="86"/>
      <c r="HP271" s="86"/>
      <c r="HQ271" s="86"/>
      <c r="HR271" s="86"/>
      <c r="HS271" s="86"/>
      <c r="HT271" s="86"/>
      <c r="HU271" s="87"/>
      <c r="IA271" s="105"/>
      <c r="IB271" s="86"/>
      <c r="IC271" s="86"/>
      <c r="ID271" s="86"/>
      <c r="IE271" s="86"/>
      <c r="IF271" s="86"/>
      <c r="IG271" s="86"/>
      <c r="IH271" s="86"/>
      <c r="II271" s="86"/>
      <c r="IJ271" s="86"/>
      <c r="IK271" s="86"/>
      <c r="IL271" s="86"/>
      <c r="IM271" s="86"/>
      <c r="IN271" s="86"/>
      <c r="IO271" s="86"/>
      <c r="IP271" s="86"/>
      <c r="IQ271" s="86"/>
      <c r="IR271" s="86"/>
      <c r="IS271" s="86"/>
      <c r="IT271" s="86"/>
      <c r="IU271" s="86"/>
      <c r="IV271" s="106"/>
      <c r="IY271" s="105"/>
      <c r="IZ271" s="86"/>
      <c r="JA271" s="86"/>
      <c r="JB271" s="86"/>
      <c r="JC271" s="86"/>
      <c r="JD271" s="86"/>
      <c r="JE271" s="86"/>
      <c r="JF271" s="86"/>
      <c r="JG271" s="86"/>
      <c r="JH271" s="86"/>
      <c r="JI271" s="86"/>
      <c r="JJ271" s="86"/>
      <c r="JK271" s="86"/>
      <c r="JL271" s="86"/>
      <c r="JM271" s="86"/>
      <c r="JN271" s="86"/>
      <c r="JO271" s="86"/>
      <c r="JP271" s="86"/>
      <c r="JQ271" s="86"/>
      <c r="JR271" s="86"/>
      <c r="JS271" s="86"/>
      <c r="JT271" s="86"/>
      <c r="JU271" s="86"/>
      <c r="JV271" s="86"/>
      <c r="JW271" s="86"/>
      <c r="JX271" s="86"/>
      <c r="JY271" s="86"/>
      <c r="JZ271" s="86"/>
      <c r="KA271" s="86"/>
      <c r="KB271" s="86"/>
      <c r="KC271" s="86"/>
      <c r="KD271" s="86"/>
      <c r="KE271" s="86"/>
      <c r="KF271" s="106"/>
    </row>
    <row r="272" spans="10:292" ht="15.75" hidden="1" customHeight="1" x14ac:dyDescent="0.45">
      <c r="AB272" s="649"/>
      <c r="AC272" s="650"/>
      <c r="AD272" s="650"/>
      <c r="AE272" s="650"/>
      <c r="AF272" s="650"/>
      <c r="AG272" s="650"/>
      <c r="AH272" s="650"/>
      <c r="AI272" s="650"/>
      <c r="AJ272" s="650"/>
      <c r="AK272" s="650"/>
      <c r="AL272" s="650"/>
      <c r="AM272" s="650"/>
      <c r="AN272" s="650"/>
      <c r="AO272" s="651"/>
      <c r="DA272" s="95"/>
      <c r="DB272" s="96"/>
      <c r="DC272" s="96"/>
      <c r="DD272" s="96"/>
      <c r="DE272" s="96"/>
      <c r="DF272" s="96"/>
      <c r="DG272" s="96"/>
      <c r="DQ272" s="96"/>
      <c r="DR272" s="96"/>
      <c r="DS272" s="96"/>
      <c r="DT272" s="96"/>
      <c r="DU272" s="96"/>
      <c r="DV272" s="96"/>
      <c r="EX272" s="96"/>
      <c r="EY272" s="96"/>
      <c r="EZ272" s="96"/>
      <c r="FA272" s="96"/>
      <c r="FB272" s="96"/>
      <c r="FC272" s="96"/>
      <c r="FD272" s="96"/>
      <c r="FE272" s="96"/>
      <c r="FF272" s="96"/>
      <c r="FG272" s="96"/>
      <c r="FH272" s="96"/>
      <c r="GA272" s="96"/>
      <c r="GB272" s="96"/>
      <c r="GC272" s="96"/>
      <c r="GD272" s="96"/>
      <c r="GE272" s="96"/>
      <c r="GF272" s="96"/>
      <c r="GG272" s="96"/>
      <c r="GH272" s="96"/>
      <c r="GI272" s="96"/>
      <c r="GJ272" s="96"/>
      <c r="GK272" s="96"/>
      <c r="GL272" s="96"/>
      <c r="GM272" s="96"/>
      <c r="GN272" s="96"/>
      <c r="GO272" s="96"/>
      <c r="GP272" s="96"/>
      <c r="GQ272" s="96"/>
      <c r="HI272" s="85"/>
      <c r="HJ272" s="86"/>
      <c r="HK272" s="86"/>
      <c r="HL272" s="86"/>
      <c r="HM272" s="86"/>
      <c r="HN272" s="86"/>
      <c r="HO272" s="86"/>
      <c r="HP272" s="86"/>
      <c r="HQ272" s="86"/>
      <c r="HR272" s="86"/>
      <c r="HS272" s="86"/>
      <c r="HT272" s="86"/>
      <c r="HU272" s="87"/>
      <c r="IA272" s="105"/>
      <c r="IB272" s="86"/>
      <c r="IC272" s="86"/>
      <c r="ID272" s="86"/>
      <c r="IE272" s="86"/>
      <c r="IF272" s="86"/>
      <c r="IG272" s="86"/>
      <c r="IH272" s="86"/>
      <c r="II272" s="86"/>
      <c r="IJ272" s="86"/>
      <c r="IK272" s="86"/>
      <c r="IL272" s="86"/>
      <c r="IM272" s="86"/>
      <c r="IN272" s="86"/>
      <c r="IO272" s="86"/>
      <c r="IP272" s="86"/>
      <c r="IQ272" s="86"/>
      <c r="IR272" s="86"/>
      <c r="IS272" s="86"/>
      <c r="IT272" s="86"/>
      <c r="IU272" s="86"/>
      <c r="IV272" s="106"/>
      <c r="IY272" s="105"/>
      <c r="IZ272" s="86"/>
      <c r="JA272" s="86"/>
      <c r="JB272" s="86"/>
      <c r="JC272" s="86"/>
      <c r="JD272" s="86"/>
      <c r="JE272" s="86"/>
      <c r="JF272" s="86"/>
      <c r="JG272" s="86"/>
      <c r="JH272" s="86"/>
      <c r="JI272" s="86"/>
      <c r="JJ272" s="86"/>
      <c r="JK272" s="86"/>
      <c r="JL272" s="86"/>
      <c r="JM272" s="86"/>
      <c r="JN272" s="86"/>
      <c r="JO272" s="86"/>
      <c r="JP272" s="86"/>
      <c r="JQ272" s="86"/>
      <c r="JR272" s="86"/>
      <c r="JS272" s="86"/>
      <c r="JT272" s="86"/>
      <c r="JU272" s="86"/>
      <c r="JV272" s="86"/>
      <c r="JW272" s="86"/>
      <c r="JX272" s="86"/>
      <c r="JY272" s="86"/>
      <c r="JZ272" s="86"/>
      <c r="KA272" s="86"/>
      <c r="KB272" s="86"/>
      <c r="KC272" s="86"/>
      <c r="KD272" s="86"/>
      <c r="KE272" s="86"/>
      <c r="KF272" s="106"/>
    </row>
    <row r="273" spans="11:292" ht="15.75" hidden="1" customHeight="1" thickBot="1" x14ac:dyDescent="0.5">
      <c r="K273" s="18"/>
      <c r="AB273" s="652"/>
      <c r="AC273" s="653"/>
      <c r="AD273" s="653"/>
      <c r="AE273" s="653"/>
      <c r="AF273" s="653"/>
      <c r="AG273" s="653"/>
      <c r="AH273" s="653"/>
      <c r="AI273" s="653"/>
      <c r="AJ273" s="653"/>
      <c r="AK273" s="653"/>
      <c r="AL273" s="653"/>
      <c r="AM273" s="653"/>
      <c r="AN273" s="653"/>
      <c r="AO273" s="654"/>
      <c r="DA273" s="95"/>
      <c r="DB273" s="96"/>
      <c r="DC273" s="96"/>
      <c r="DD273" s="96"/>
      <c r="DE273" s="96"/>
      <c r="DF273" s="96"/>
      <c r="DG273" s="96"/>
      <c r="DQ273" s="96"/>
      <c r="DR273" s="96"/>
      <c r="DS273" s="96"/>
      <c r="DT273" s="96"/>
      <c r="DU273" s="96"/>
      <c r="DV273" s="96"/>
      <c r="EX273" s="101"/>
      <c r="EY273" s="101"/>
      <c r="EZ273" s="96"/>
      <c r="FA273" s="96"/>
      <c r="FB273" s="96"/>
      <c r="FC273" s="96"/>
      <c r="FD273" s="96"/>
      <c r="FE273" s="96"/>
      <c r="FF273" s="96"/>
      <c r="FG273" s="96"/>
      <c r="FH273" s="96"/>
      <c r="GA273" s="96"/>
      <c r="GB273" s="96"/>
      <c r="GC273" s="96"/>
      <c r="GD273" s="96"/>
      <c r="GE273" s="96"/>
      <c r="GF273" s="96"/>
      <c r="GG273" s="96"/>
      <c r="GH273" s="96"/>
      <c r="GI273" s="96"/>
      <c r="GJ273" s="96"/>
      <c r="GK273" s="96"/>
      <c r="GL273" s="96"/>
      <c r="GM273" s="96"/>
      <c r="GN273" s="96"/>
      <c r="GO273" s="96"/>
      <c r="GP273" s="96"/>
      <c r="GQ273" s="96"/>
      <c r="HI273" s="85"/>
      <c r="HJ273" s="86"/>
      <c r="HK273" s="86"/>
      <c r="HL273" s="86"/>
      <c r="HM273" s="86"/>
      <c r="HN273" s="86"/>
      <c r="HO273" s="86"/>
      <c r="HP273" s="86"/>
      <c r="HQ273" s="86"/>
      <c r="HR273" s="86"/>
      <c r="HS273" s="86"/>
      <c r="HT273" s="86"/>
      <c r="HU273" s="87"/>
      <c r="IA273" s="105"/>
      <c r="IB273" s="86"/>
      <c r="IC273" s="86"/>
      <c r="ID273" s="86"/>
      <c r="IE273" s="86"/>
      <c r="IF273" s="86"/>
      <c r="IG273" s="86"/>
      <c r="IH273" s="86"/>
      <c r="II273" s="86"/>
      <c r="IJ273" s="86"/>
      <c r="IK273" s="86"/>
      <c r="IL273" s="86"/>
      <c r="IM273" s="86"/>
      <c r="IN273" s="86"/>
      <c r="IO273" s="86"/>
      <c r="IP273" s="86"/>
      <c r="IQ273" s="86"/>
      <c r="IR273" s="86"/>
      <c r="IS273" s="86"/>
      <c r="IT273" s="86"/>
      <c r="IU273" s="86"/>
      <c r="IV273" s="106"/>
      <c r="IY273" s="105"/>
      <c r="IZ273" s="86"/>
      <c r="JA273" s="86"/>
      <c r="JB273" s="86"/>
      <c r="JC273" s="86"/>
      <c r="JD273" s="86"/>
      <c r="JE273" s="86"/>
      <c r="JF273" s="86"/>
      <c r="JG273" s="86"/>
      <c r="JH273" s="86"/>
      <c r="JI273" s="86"/>
      <c r="JJ273" s="86"/>
      <c r="JK273" s="86"/>
      <c r="JL273" s="86"/>
      <c r="JM273" s="86"/>
      <c r="JN273" s="86"/>
      <c r="JO273" s="86"/>
      <c r="JP273" s="86"/>
      <c r="JQ273" s="86"/>
      <c r="JR273" s="86"/>
      <c r="JS273" s="86"/>
      <c r="JT273" s="86"/>
      <c r="JU273" s="86"/>
      <c r="JV273" s="86"/>
      <c r="JW273" s="86"/>
      <c r="JX273" s="86"/>
      <c r="JY273" s="86"/>
      <c r="JZ273" s="86"/>
      <c r="KA273" s="86"/>
      <c r="KB273" s="86"/>
      <c r="KC273" s="86"/>
      <c r="KD273" s="86"/>
      <c r="KE273" s="86"/>
      <c r="KF273" s="106"/>
    </row>
    <row r="274" spans="11:292" ht="15.75" hidden="1" customHeight="1" x14ac:dyDescent="0.45">
      <c r="K274" s="634"/>
      <c r="L274" s="635"/>
      <c r="M274" s="635"/>
      <c r="N274" s="636"/>
      <c r="O274" s="1108"/>
      <c r="P274" s="1110"/>
      <c r="Q274" s="1111"/>
      <c r="R274" s="1111"/>
      <c r="S274" s="1111"/>
      <c r="T274" s="1111"/>
      <c r="U274" s="1111"/>
      <c r="V274" s="1111"/>
      <c r="W274" s="1111"/>
      <c r="X274" s="1111"/>
      <c r="Y274" s="1111"/>
      <c r="Z274" s="1112"/>
      <c r="AB274" s="652"/>
      <c r="AC274" s="653"/>
      <c r="AD274" s="653"/>
      <c r="AE274" s="653"/>
      <c r="AF274" s="653"/>
      <c r="AG274" s="653"/>
      <c r="AH274" s="653"/>
      <c r="AI274" s="653"/>
      <c r="AJ274" s="653"/>
      <c r="AK274" s="653"/>
      <c r="AL274" s="653"/>
      <c r="AM274" s="653"/>
      <c r="AN274" s="653"/>
      <c r="AO274" s="654"/>
      <c r="DA274" s="95"/>
      <c r="DB274" s="96"/>
      <c r="DC274" s="96"/>
      <c r="DD274" s="96"/>
      <c r="DE274" s="96"/>
      <c r="DF274" s="96"/>
      <c r="DG274" s="96"/>
      <c r="DQ274" s="96"/>
      <c r="DR274" s="96"/>
      <c r="DS274" s="96"/>
      <c r="DT274" s="103"/>
      <c r="DU274" s="96"/>
      <c r="DV274" s="96"/>
      <c r="EX274" s="96"/>
      <c r="EY274" s="96"/>
      <c r="EZ274" s="96"/>
      <c r="FA274" s="96"/>
      <c r="FB274" s="96"/>
      <c r="FC274" s="96"/>
      <c r="FD274" s="96"/>
      <c r="FE274" s="96"/>
      <c r="FF274" s="96"/>
      <c r="FG274" s="96"/>
      <c r="FH274" s="96"/>
      <c r="GA274" s="96"/>
      <c r="GB274" s="96"/>
      <c r="GC274" s="96"/>
      <c r="GD274" s="96"/>
      <c r="GE274" s="96"/>
      <c r="GF274" s="96"/>
      <c r="GG274" s="96"/>
      <c r="GH274" s="96"/>
      <c r="GI274" s="96"/>
      <c r="GJ274" s="96"/>
      <c r="GK274" s="96"/>
      <c r="GL274" s="96"/>
      <c r="GM274" s="96"/>
      <c r="GN274" s="96"/>
      <c r="GO274" s="96"/>
      <c r="GP274" s="96"/>
      <c r="GQ274" s="96"/>
      <c r="HI274" s="151"/>
      <c r="HJ274" s="52"/>
      <c r="HK274" s="52"/>
      <c r="HL274" s="52"/>
      <c r="HM274" s="52"/>
      <c r="HN274" s="52"/>
      <c r="HO274" s="52"/>
      <c r="HP274" s="52"/>
      <c r="HQ274" s="52"/>
      <c r="HR274" s="52"/>
      <c r="HS274" s="52"/>
      <c r="HT274" s="52"/>
      <c r="HU274" s="152"/>
      <c r="IA274" s="105"/>
      <c r="IB274" s="86"/>
      <c r="IC274" s="86"/>
      <c r="ID274" s="86"/>
      <c r="IE274" s="86"/>
      <c r="IF274" s="86"/>
      <c r="IG274" s="86"/>
      <c r="IH274" s="86"/>
      <c r="II274" s="86"/>
      <c r="IJ274" s="86"/>
      <c r="IK274" s="86"/>
      <c r="IL274" s="86"/>
      <c r="IM274" s="86"/>
      <c r="IN274" s="86"/>
      <c r="IO274" s="86"/>
      <c r="IP274" s="86"/>
      <c r="IQ274" s="86"/>
      <c r="IR274" s="86"/>
      <c r="IS274" s="86"/>
      <c r="IT274" s="86"/>
      <c r="IU274" s="86"/>
      <c r="IV274" s="106"/>
      <c r="IY274" s="105"/>
      <c r="IZ274" s="86"/>
      <c r="JA274" s="86"/>
      <c r="JB274" s="86"/>
      <c r="JC274" s="86"/>
      <c r="JD274" s="86"/>
      <c r="JE274" s="86"/>
      <c r="JF274" s="86"/>
      <c r="JG274" s="86"/>
      <c r="JH274" s="86"/>
      <c r="JI274" s="86"/>
      <c r="JJ274" s="86"/>
      <c r="JK274" s="86"/>
      <c r="JL274" s="86"/>
      <c r="JM274" s="86"/>
      <c r="JN274" s="86"/>
      <c r="JO274" s="86"/>
      <c r="JP274" s="86"/>
      <c r="JQ274" s="86"/>
      <c r="JR274" s="86"/>
      <c r="JS274" s="86"/>
      <c r="JT274" s="86"/>
      <c r="JU274" s="86"/>
      <c r="JV274" s="86"/>
      <c r="JW274" s="86"/>
      <c r="JX274" s="86"/>
      <c r="JY274" s="86"/>
      <c r="JZ274" s="86"/>
      <c r="KA274" s="86"/>
      <c r="KB274" s="86"/>
      <c r="KC274" s="86"/>
      <c r="KD274" s="86"/>
      <c r="KE274" s="86"/>
      <c r="KF274" s="106"/>
    </row>
    <row r="275" spans="11:292" ht="15.75" hidden="1" customHeight="1" x14ac:dyDescent="0.45">
      <c r="K275" s="588"/>
      <c r="L275" s="589"/>
      <c r="M275" s="589"/>
      <c r="N275" s="641"/>
      <c r="O275" s="1109"/>
      <c r="P275" s="1113"/>
      <c r="Q275" s="1114"/>
      <c r="R275" s="1114"/>
      <c r="S275" s="1114"/>
      <c r="T275" s="1114"/>
      <c r="U275" s="1114"/>
      <c r="V275" s="1114"/>
      <c r="W275" s="1114"/>
      <c r="X275" s="1114"/>
      <c r="Y275" s="1114"/>
      <c r="Z275" s="1115"/>
      <c r="AB275" s="652"/>
      <c r="AC275" s="653"/>
      <c r="AD275" s="653"/>
      <c r="AE275" s="653"/>
      <c r="AF275" s="653"/>
      <c r="AG275" s="653"/>
      <c r="AH275" s="653"/>
      <c r="AI275" s="653"/>
      <c r="AJ275" s="653"/>
      <c r="AK275" s="653"/>
      <c r="AL275" s="653"/>
      <c r="AM275" s="653"/>
      <c r="AN275" s="653"/>
      <c r="AO275" s="654"/>
      <c r="DA275" s="95"/>
      <c r="DB275" s="96"/>
      <c r="DC275" s="96"/>
      <c r="DD275" s="96"/>
      <c r="DE275" s="96"/>
      <c r="DF275" s="96"/>
      <c r="DG275" s="96"/>
      <c r="DQ275" s="96"/>
      <c r="DR275" s="96"/>
      <c r="DS275" s="96"/>
      <c r="DT275" s="96"/>
      <c r="DU275" s="96"/>
      <c r="DV275" s="96"/>
      <c r="EX275" s="96"/>
      <c r="EY275" s="96"/>
      <c r="EZ275" s="96"/>
      <c r="FA275" s="96"/>
      <c r="FB275" s="136"/>
      <c r="FC275" s="96"/>
      <c r="FD275" s="96"/>
      <c r="FE275" s="96"/>
      <c r="FF275" s="96"/>
      <c r="FG275" s="96"/>
      <c r="FH275" s="96"/>
      <c r="GA275" s="96"/>
      <c r="GB275" s="96"/>
      <c r="GC275" s="96"/>
      <c r="GD275" s="96"/>
      <c r="GE275" s="96"/>
      <c r="GF275" s="96"/>
      <c r="GG275" s="96"/>
      <c r="GH275" s="96"/>
      <c r="GI275" s="96"/>
      <c r="GJ275" s="96"/>
      <c r="GK275" s="96"/>
      <c r="GL275" s="96"/>
      <c r="GM275" s="96"/>
      <c r="GN275" s="96"/>
      <c r="GO275" s="96"/>
      <c r="GP275" s="96"/>
      <c r="GQ275" s="96"/>
      <c r="IA275" s="105"/>
      <c r="IB275" s="86"/>
      <c r="IC275" s="86"/>
      <c r="ID275" s="86"/>
      <c r="IE275" s="86"/>
      <c r="IF275" s="86"/>
      <c r="IG275" s="86"/>
      <c r="IH275" s="86"/>
      <c r="II275" s="86"/>
      <c r="IJ275" s="86"/>
      <c r="IK275" s="86"/>
      <c r="IL275" s="86"/>
      <c r="IM275" s="86"/>
      <c r="IN275" s="86"/>
      <c r="IO275" s="86"/>
      <c r="IP275" s="86"/>
      <c r="IQ275" s="86"/>
      <c r="IR275" s="86"/>
      <c r="IS275" s="86"/>
      <c r="IT275" s="86"/>
      <c r="IU275" s="86"/>
      <c r="IV275" s="106"/>
      <c r="IY275" s="105"/>
      <c r="IZ275" s="86"/>
      <c r="JA275" s="86"/>
      <c r="JB275" s="86"/>
      <c r="JC275" s="86"/>
      <c r="JD275" s="86"/>
      <c r="JE275" s="86"/>
      <c r="JF275" s="86"/>
      <c r="JG275" s="86"/>
      <c r="JH275" s="86"/>
      <c r="JI275" s="86"/>
      <c r="JJ275" s="86"/>
      <c r="JK275" s="86"/>
      <c r="JL275" s="86"/>
      <c r="JM275" s="86"/>
      <c r="JN275" s="86"/>
      <c r="JO275" s="86"/>
      <c r="JP275" s="86"/>
      <c r="JQ275" s="86"/>
      <c r="JR275" s="86"/>
      <c r="JS275" s="86"/>
      <c r="JT275" s="86"/>
      <c r="JU275" s="86"/>
      <c r="JV275" s="86"/>
      <c r="JW275" s="86"/>
      <c r="JX275" s="86"/>
      <c r="JY275" s="86"/>
      <c r="JZ275" s="86"/>
      <c r="KA275" s="86"/>
      <c r="KB275" s="86"/>
      <c r="KC275" s="86"/>
      <c r="KD275" s="86"/>
      <c r="KE275" s="86"/>
      <c r="KF275" s="106"/>
    </row>
    <row r="276" spans="11:292" ht="15.75" hidden="1" customHeight="1" x14ac:dyDescent="0.45">
      <c r="K276" s="586"/>
      <c r="L276" s="587"/>
      <c r="M276" s="587"/>
      <c r="N276" s="564"/>
      <c r="O276" s="521"/>
      <c r="P276" s="1117"/>
      <c r="Q276" s="1118"/>
      <c r="R276" s="1118"/>
      <c r="S276" s="1118"/>
      <c r="T276" s="1118"/>
      <c r="U276" s="1118"/>
      <c r="V276" s="1118"/>
      <c r="W276" s="1118"/>
      <c r="X276" s="1118"/>
      <c r="Y276" s="1118"/>
      <c r="Z276" s="1119"/>
      <c r="AB276" s="652"/>
      <c r="AC276" s="653"/>
      <c r="AD276" s="653"/>
      <c r="AE276" s="653"/>
      <c r="AF276" s="653"/>
      <c r="AG276" s="653"/>
      <c r="AH276" s="653"/>
      <c r="AI276" s="653"/>
      <c r="AJ276" s="653"/>
      <c r="AK276" s="653"/>
      <c r="AL276" s="653"/>
      <c r="AM276" s="653"/>
      <c r="AN276" s="653"/>
      <c r="AO276" s="654"/>
      <c r="DA276" s="95"/>
      <c r="DB276" s="96"/>
      <c r="DC276" s="96"/>
      <c r="DD276" s="96"/>
      <c r="DE276" s="96"/>
      <c r="DF276" s="96"/>
      <c r="DG276" s="96"/>
      <c r="DQ276" s="96"/>
      <c r="DR276" s="96"/>
      <c r="DS276" s="96"/>
      <c r="DT276" s="96"/>
      <c r="DU276" s="96"/>
      <c r="DV276" s="96"/>
      <c r="EX276" s="96"/>
      <c r="EY276" s="96"/>
      <c r="EZ276" s="96"/>
      <c r="FA276" s="96"/>
      <c r="FB276" s="96"/>
      <c r="FC276" s="96"/>
      <c r="FD276" s="96"/>
      <c r="FE276" s="96"/>
      <c r="FF276" s="96"/>
      <c r="FG276" s="96"/>
      <c r="FH276" s="96"/>
      <c r="GA276" s="96"/>
      <c r="GB276" s="96"/>
      <c r="GC276" s="96"/>
      <c r="GD276" s="96"/>
      <c r="GE276" s="96"/>
      <c r="GF276" s="96"/>
      <c r="GG276" s="96"/>
      <c r="GH276" s="96"/>
      <c r="GI276" s="96"/>
      <c r="GJ276" s="96"/>
      <c r="GK276" s="96"/>
      <c r="GL276" s="96"/>
      <c r="GM276" s="96"/>
      <c r="GN276" s="96"/>
      <c r="GO276" s="96"/>
      <c r="GP276" s="96"/>
      <c r="GQ276" s="96"/>
      <c r="IA276" s="105"/>
      <c r="IB276" s="86"/>
      <c r="IC276" s="86"/>
      <c r="ID276" s="86"/>
      <c r="IE276" s="86"/>
      <c r="IF276" s="86"/>
      <c r="IG276" s="86"/>
      <c r="IH276" s="86"/>
      <c r="II276" s="86"/>
      <c r="IJ276" s="86"/>
      <c r="IK276" s="86"/>
      <c r="IL276" s="86"/>
      <c r="IM276" s="86"/>
      <c r="IN276" s="86"/>
      <c r="IO276" s="86"/>
      <c r="IP276" s="86"/>
      <c r="IQ276" s="86"/>
      <c r="IR276" s="86"/>
      <c r="IS276" s="86"/>
      <c r="IT276" s="86"/>
      <c r="IU276" s="86"/>
      <c r="IV276" s="106"/>
      <c r="IY276" s="105"/>
      <c r="IZ276" s="86"/>
      <c r="JA276" s="86"/>
      <c r="JB276" s="86"/>
      <c r="JC276" s="86"/>
      <c r="JD276" s="86"/>
      <c r="JE276" s="86"/>
      <c r="JF276" s="86"/>
      <c r="JG276" s="86"/>
      <c r="JH276" s="86"/>
      <c r="JI276" s="86"/>
      <c r="JJ276" s="86"/>
      <c r="JK276" s="86"/>
      <c r="JL276" s="86"/>
      <c r="JM276" s="86"/>
      <c r="JN276" s="86"/>
      <c r="JO276" s="86"/>
      <c r="JP276" s="86"/>
      <c r="JQ276" s="86"/>
      <c r="JR276" s="86"/>
      <c r="JS276" s="86"/>
      <c r="JT276" s="86"/>
      <c r="JU276" s="86"/>
      <c r="JV276" s="86"/>
      <c r="JW276" s="86"/>
      <c r="JX276" s="86"/>
      <c r="JY276" s="86"/>
      <c r="JZ276" s="86"/>
      <c r="KA276" s="86"/>
      <c r="KB276" s="86"/>
      <c r="KC276" s="86"/>
      <c r="KD276" s="86"/>
      <c r="KE276" s="86"/>
      <c r="KF276" s="106"/>
    </row>
    <row r="277" spans="11:292" ht="15.75" hidden="1" customHeight="1" thickBot="1" x14ac:dyDescent="0.5">
      <c r="K277" s="577"/>
      <c r="L277" s="578"/>
      <c r="M277" s="578"/>
      <c r="N277" s="565"/>
      <c r="O277" s="1116"/>
      <c r="P277" s="1120"/>
      <c r="Q277" s="1121"/>
      <c r="R277" s="1121"/>
      <c r="S277" s="1121"/>
      <c r="T277" s="1121"/>
      <c r="U277" s="1121"/>
      <c r="V277" s="1121"/>
      <c r="W277" s="1121"/>
      <c r="X277" s="1121"/>
      <c r="Y277" s="1121"/>
      <c r="Z277" s="1122"/>
      <c r="AB277" s="655"/>
      <c r="AC277" s="656"/>
      <c r="AD277" s="656"/>
      <c r="AE277" s="656"/>
      <c r="AF277" s="656"/>
      <c r="AG277" s="656"/>
      <c r="AH277" s="656"/>
      <c r="AI277" s="656"/>
      <c r="AJ277" s="656"/>
      <c r="AK277" s="656"/>
      <c r="AL277" s="656"/>
      <c r="AM277" s="656"/>
      <c r="AN277" s="656"/>
      <c r="AO277" s="657"/>
      <c r="DA277" s="95"/>
      <c r="DB277" s="96"/>
      <c r="DC277" s="96"/>
      <c r="DD277" s="96"/>
      <c r="DE277" s="96"/>
      <c r="DF277" s="96"/>
      <c r="DG277" s="96"/>
      <c r="DQ277" s="96"/>
      <c r="DR277" s="96"/>
      <c r="DS277" s="96"/>
      <c r="DT277" s="96"/>
      <c r="DU277" s="96"/>
      <c r="DV277" s="96"/>
      <c r="EX277" s="96"/>
      <c r="EY277" s="96"/>
      <c r="EZ277" s="96"/>
      <c r="FA277" s="96"/>
      <c r="FB277" s="96"/>
      <c r="FC277" s="96"/>
      <c r="FD277" s="96"/>
      <c r="FE277" s="96"/>
      <c r="FF277" s="96"/>
      <c r="FG277" s="96"/>
      <c r="FH277" s="96"/>
      <c r="GA277" s="96"/>
      <c r="GB277" s="96"/>
      <c r="GC277" s="96"/>
      <c r="GD277" s="96"/>
      <c r="GE277" s="96"/>
      <c r="GF277" s="96"/>
      <c r="GG277" s="96"/>
      <c r="GH277" s="96"/>
      <c r="GI277" s="96"/>
      <c r="GJ277" s="96"/>
      <c r="GK277" s="96"/>
      <c r="GL277" s="96"/>
      <c r="GM277" s="96"/>
      <c r="GN277" s="96"/>
      <c r="GO277" s="96"/>
      <c r="GP277" s="96"/>
      <c r="GQ277" s="96"/>
      <c r="IA277" s="105"/>
      <c r="IB277" s="86"/>
      <c r="IC277" s="86"/>
      <c r="ID277" s="86"/>
      <c r="IE277" s="86"/>
      <c r="IF277" s="86"/>
      <c r="IG277" s="86"/>
      <c r="IH277" s="86"/>
      <c r="II277" s="86"/>
      <c r="IJ277" s="86"/>
      <c r="IK277" s="86"/>
      <c r="IL277" s="86"/>
      <c r="IM277" s="86"/>
      <c r="IN277" s="86"/>
      <c r="IO277" s="86"/>
      <c r="IP277" s="86"/>
      <c r="IQ277" s="86"/>
      <c r="IR277" s="86"/>
      <c r="IS277" s="86"/>
      <c r="IT277" s="86"/>
      <c r="IU277" s="86"/>
      <c r="IV277" s="106"/>
      <c r="IY277" s="105"/>
      <c r="IZ277" s="86"/>
      <c r="JA277" s="86"/>
      <c r="JB277" s="86"/>
      <c r="JC277" s="86"/>
      <c r="JD277" s="86"/>
      <c r="JE277" s="86"/>
      <c r="JF277" s="86"/>
      <c r="JG277" s="86"/>
      <c r="JH277" s="86"/>
      <c r="JI277" s="86"/>
      <c r="JJ277" s="86"/>
      <c r="JK277" s="86"/>
      <c r="JL277" s="86"/>
      <c r="JM277" s="86"/>
      <c r="JN277" s="86"/>
      <c r="JO277" s="86"/>
      <c r="JP277" s="86"/>
      <c r="JQ277" s="86"/>
      <c r="JR277" s="86"/>
      <c r="JS277" s="86"/>
      <c r="JT277" s="86"/>
      <c r="JU277" s="86"/>
      <c r="JV277" s="86"/>
      <c r="JW277" s="86"/>
      <c r="JX277" s="86"/>
      <c r="JY277" s="86"/>
      <c r="JZ277" s="86"/>
      <c r="KA277" s="86"/>
      <c r="KB277" s="86"/>
      <c r="KC277" s="86"/>
      <c r="KD277" s="86"/>
      <c r="KE277" s="86"/>
      <c r="KF277" s="106"/>
    </row>
    <row r="278" spans="11:292" ht="15.75" hidden="1" customHeight="1" x14ac:dyDescent="0.45">
      <c r="DA278" s="95"/>
      <c r="DB278" s="96"/>
      <c r="DC278" s="96"/>
      <c r="DD278" s="96"/>
      <c r="DE278" s="96"/>
      <c r="DF278" s="96"/>
      <c r="DG278" s="96"/>
      <c r="EX278" s="96"/>
      <c r="EY278" s="96"/>
      <c r="EZ278" s="96"/>
      <c r="FA278" s="96"/>
      <c r="FB278" s="96"/>
      <c r="FC278" s="96"/>
      <c r="FD278" s="96"/>
      <c r="FE278" s="96"/>
      <c r="FF278" s="96"/>
      <c r="FG278" s="96"/>
      <c r="FH278" s="96"/>
      <c r="GA278" s="96"/>
      <c r="GB278" s="96"/>
      <c r="GC278" s="96"/>
      <c r="GD278" s="96"/>
      <c r="GE278" s="96"/>
      <c r="GF278" s="96"/>
      <c r="GG278" s="96"/>
      <c r="GH278" s="96"/>
      <c r="GI278" s="96"/>
      <c r="GJ278" s="96"/>
      <c r="GK278" s="96"/>
      <c r="GL278" s="96"/>
      <c r="GM278" s="96"/>
      <c r="GN278" s="96"/>
      <c r="GO278" s="96"/>
      <c r="GP278" s="96"/>
      <c r="GQ278" s="96"/>
      <c r="IA278" s="105"/>
      <c r="IB278" s="86"/>
      <c r="IC278" s="86"/>
      <c r="ID278" s="86"/>
      <c r="IE278" s="86"/>
      <c r="IF278" s="86"/>
      <c r="IG278" s="86"/>
      <c r="IH278" s="86"/>
      <c r="II278" s="86"/>
      <c r="IJ278" s="86"/>
      <c r="IK278" s="86"/>
      <c r="IL278" s="86"/>
      <c r="IM278" s="86"/>
      <c r="IN278" s="86"/>
      <c r="IO278" s="86"/>
      <c r="IP278" s="86"/>
      <c r="IQ278" s="86"/>
      <c r="IR278" s="86"/>
      <c r="IS278" s="86"/>
      <c r="IT278" s="86"/>
      <c r="IU278" s="86"/>
      <c r="IV278" s="106"/>
      <c r="IY278" s="105"/>
      <c r="IZ278" s="86"/>
      <c r="JA278" s="86"/>
      <c r="JB278" s="86"/>
      <c r="JC278" s="86"/>
      <c r="JD278" s="86"/>
      <c r="JE278" s="86"/>
      <c r="JF278" s="86"/>
      <c r="JG278" s="86"/>
      <c r="JH278" s="86"/>
      <c r="JI278" s="86"/>
      <c r="JJ278" s="86"/>
      <c r="JK278" s="86"/>
      <c r="JL278" s="86"/>
      <c r="JM278" s="86"/>
      <c r="JN278" s="86"/>
      <c r="JO278" s="86"/>
      <c r="JP278" s="86"/>
      <c r="JQ278" s="86"/>
      <c r="JR278" s="86"/>
      <c r="JS278" s="86"/>
      <c r="JT278" s="86"/>
      <c r="JU278" s="86"/>
      <c r="JV278" s="86"/>
      <c r="JW278" s="86"/>
      <c r="JX278" s="86"/>
      <c r="JY278" s="86"/>
      <c r="JZ278" s="86"/>
      <c r="KA278" s="86"/>
      <c r="KB278" s="86"/>
      <c r="KC278" s="86"/>
      <c r="KD278" s="86"/>
      <c r="KE278" s="86"/>
      <c r="KF278" s="106"/>
    </row>
    <row r="279" spans="11:292" ht="15.75" hidden="1" customHeight="1" x14ac:dyDescent="0.45">
      <c r="DA279" s="95"/>
      <c r="DB279" s="96"/>
      <c r="DC279" s="96"/>
      <c r="DD279" s="96"/>
      <c r="DE279" s="96"/>
      <c r="DF279" s="96"/>
      <c r="DG279" s="96"/>
      <c r="EX279" s="96"/>
      <c r="EY279" s="96"/>
      <c r="EZ279" s="96"/>
      <c r="FA279" s="96"/>
      <c r="FB279" s="96"/>
      <c r="FC279" s="96"/>
      <c r="FD279" s="96"/>
      <c r="FE279" s="96"/>
      <c r="FF279" s="96"/>
      <c r="FG279" s="96"/>
      <c r="FH279" s="96"/>
      <c r="GA279" s="96"/>
      <c r="GB279" s="96"/>
      <c r="GC279" s="96"/>
      <c r="GD279" s="96"/>
      <c r="GE279" s="96"/>
      <c r="GF279" s="96"/>
      <c r="GG279" s="96"/>
      <c r="GH279" s="96"/>
      <c r="GI279" s="96"/>
      <c r="GJ279" s="96"/>
      <c r="GK279" s="96"/>
      <c r="GL279" s="96"/>
      <c r="GM279" s="96"/>
      <c r="GN279" s="96"/>
      <c r="GO279" s="96"/>
      <c r="GP279" s="96"/>
      <c r="GQ279" s="96"/>
      <c r="IA279" s="105"/>
      <c r="IB279" s="86"/>
      <c r="IC279" s="86"/>
      <c r="ID279" s="86"/>
      <c r="IE279" s="86"/>
      <c r="IF279" s="86"/>
      <c r="IG279" s="86"/>
      <c r="IH279" s="86"/>
      <c r="II279" s="86"/>
      <c r="IJ279" s="86"/>
      <c r="IK279" s="86"/>
      <c r="IL279" s="86"/>
      <c r="IM279" s="86"/>
      <c r="IN279" s="86"/>
      <c r="IO279" s="86"/>
      <c r="IP279" s="86"/>
      <c r="IQ279" s="86"/>
      <c r="IR279" s="86"/>
      <c r="IS279" s="86"/>
      <c r="IT279" s="86"/>
      <c r="IU279" s="86"/>
      <c r="IV279" s="106"/>
      <c r="IY279" s="105"/>
      <c r="IZ279" s="86"/>
      <c r="JA279" s="86"/>
      <c r="JB279" s="86"/>
      <c r="JC279" s="86"/>
      <c r="JD279" s="86"/>
      <c r="JE279" s="86"/>
      <c r="JF279" s="86"/>
      <c r="JG279" s="86"/>
      <c r="JH279" s="86"/>
      <c r="JI279" s="86"/>
      <c r="JJ279" s="86"/>
      <c r="JK279" s="86"/>
      <c r="JL279" s="86"/>
      <c r="JM279" s="86"/>
      <c r="JN279" s="86"/>
      <c r="JO279" s="86"/>
      <c r="JP279" s="86"/>
      <c r="JQ279" s="86"/>
      <c r="JR279" s="86"/>
      <c r="JS279" s="86"/>
      <c r="JT279" s="86"/>
      <c r="JU279" s="86"/>
      <c r="JV279" s="86"/>
      <c r="JW279" s="86"/>
      <c r="JX279" s="86"/>
      <c r="JY279" s="86"/>
      <c r="JZ279" s="86"/>
      <c r="KA279" s="86"/>
      <c r="KB279" s="86"/>
      <c r="KC279" s="86"/>
      <c r="KD279" s="86"/>
      <c r="KE279" s="86"/>
      <c r="KF279" s="106"/>
    </row>
    <row r="280" spans="11:292" ht="15.75" hidden="1" customHeight="1" x14ac:dyDescent="0.45">
      <c r="DA280" s="95"/>
      <c r="DB280" s="96"/>
      <c r="DC280" s="96"/>
      <c r="DD280" s="96"/>
      <c r="DE280" s="96"/>
      <c r="DF280" s="96"/>
      <c r="DG280" s="96"/>
      <c r="EX280" s="96"/>
      <c r="EY280" s="96"/>
      <c r="EZ280" s="96"/>
      <c r="FA280" s="96"/>
      <c r="FB280" s="96"/>
      <c r="FC280" s="96"/>
      <c r="FD280" s="96"/>
      <c r="FE280" s="96"/>
      <c r="FF280" s="96"/>
      <c r="FG280" s="96"/>
      <c r="FH280" s="96"/>
      <c r="GA280" s="96"/>
      <c r="GB280" s="96"/>
      <c r="GC280" s="96"/>
      <c r="GD280" s="96"/>
      <c r="GE280" s="96"/>
      <c r="GF280" s="96"/>
      <c r="GG280" s="96"/>
      <c r="GH280" s="96"/>
      <c r="GI280" s="96"/>
      <c r="GJ280" s="96"/>
      <c r="GK280" s="96"/>
      <c r="GL280" s="96"/>
      <c r="GM280" s="96"/>
      <c r="GN280" s="96"/>
      <c r="GO280" s="96"/>
      <c r="GP280" s="96"/>
      <c r="GQ280" s="96"/>
      <c r="IA280" s="105"/>
      <c r="IB280" s="86"/>
      <c r="IC280" s="86"/>
      <c r="ID280" s="86"/>
      <c r="IE280" s="86"/>
      <c r="IF280" s="86"/>
      <c r="IG280" s="86"/>
      <c r="IH280" s="86"/>
      <c r="II280" s="86"/>
      <c r="IJ280" s="86"/>
      <c r="IK280" s="86"/>
      <c r="IL280" s="86"/>
      <c r="IM280" s="86"/>
      <c r="IN280" s="86"/>
      <c r="IO280" s="86"/>
      <c r="IP280" s="86"/>
      <c r="IQ280" s="86"/>
      <c r="IR280" s="86"/>
      <c r="IS280" s="86"/>
      <c r="IT280" s="86"/>
      <c r="IU280" s="86"/>
      <c r="IV280" s="106"/>
      <c r="IY280" s="105"/>
      <c r="IZ280" s="86"/>
      <c r="JA280" s="86"/>
      <c r="JB280" s="86"/>
      <c r="JC280" s="86"/>
      <c r="JD280" s="86"/>
      <c r="JE280" s="86"/>
      <c r="JF280" s="86"/>
      <c r="JG280" s="86"/>
      <c r="JH280" s="86"/>
      <c r="JI280" s="86"/>
      <c r="JJ280" s="86"/>
      <c r="JK280" s="86"/>
      <c r="JL280" s="86"/>
      <c r="JM280" s="86"/>
      <c r="JN280" s="86"/>
      <c r="JO280" s="86"/>
      <c r="JP280" s="86"/>
      <c r="JQ280" s="86"/>
      <c r="JR280" s="86"/>
      <c r="JS280" s="86"/>
      <c r="JT280" s="86"/>
      <c r="JU280" s="86"/>
      <c r="JV280" s="86"/>
      <c r="JW280" s="86"/>
      <c r="JX280" s="86"/>
      <c r="JY280" s="86"/>
      <c r="JZ280" s="86"/>
      <c r="KA280" s="86"/>
      <c r="KB280" s="86"/>
      <c r="KC280" s="86"/>
      <c r="KD280" s="86"/>
      <c r="KE280" s="86"/>
      <c r="KF280" s="106"/>
    </row>
    <row r="281" spans="11:292" ht="15.75" hidden="1" customHeight="1" x14ac:dyDescent="0.45">
      <c r="DA281" s="95"/>
      <c r="DB281" s="96"/>
      <c r="DC281" s="96"/>
      <c r="DD281" s="96"/>
      <c r="DE281" s="96"/>
      <c r="DF281" s="96"/>
      <c r="DG281" s="96"/>
      <c r="EX281" s="96"/>
      <c r="EY281" s="96"/>
      <c r="EZ281" s="96"/>
      <c r="FA281" s="96"/>
      <c r="FB281" s="96"/>
      <c r="FC281" s="96"/>
      <c r="FD281" s="96"/>
      <c r="FE281" s="96"/>
      <c r="FF281" s="96"/>
      <c r="FG281" s="96"/>
      <c r="FH281" s="96"/>
      <c r="GA281" s="96"/>
      <c r="GB281" s="96"/>
      <c r="GC281" s="96"/>
      <c r="GD281" s="96"/>
      <c r="GE281" s="96"/>
      <c r="GF281" s="96"/>
      <c r="GG281" s="96"/>
      <c r="GH281" s="96"/>
      <c r="GI281" s="96"/>
      <c r="GJ281" s="96"/>
      <c r="GK281" s="96"/>
      <c r="GL281" s="96"/>
      <c r="GM281" s="96"/>
      <c r="GN281" s="96"/>
      <c r="GO281" s="96"/>
      <c r="GP281" s="96"/>
      <c r="GQ281" s="96"/>
      <c r="IA281" s="105"/>
      <c r="IB281" s="86"/>
      <c r="IC281" s="86"/>
      <c r="ID281" s="86"/>
      <c r="IE281" s="86"/>
      <c r="IF281" s="86"/>
      <c r="IG281" s="86"/>
      <c r="IH281" s="86"/>
      <c r="II281" s="86"/>
      <c r="IJ281" s="86"/>
      <c r="IK281" s="86"/>
      <c r="IL281" s="86"/>
      <c r="IM281" s="86"/>
      <c r="IN281" s="86"/>
      <c r="IO281" s="86"/>
      <c r="IP281" s="86"/>
      <c r="IQ281" s="86"/>
      <c r="IR281" s="86"/>
      <c r="IS281" s="86"/>
      <c r="IT281" s="86"/>
      <c r="IU281" s="86"/>
      <c r="IV281" s="106"/>
      <c r="IY281" s="105"/>
      <c r="IZ281" s="86"/>
      <c r="JA281" s="86"/>
      <c r="JB281" s="86"/>
      <c r="JC281" s="86"/>
      <c r="JD281" s="86"/>
      <c r="JE281" s="86"/>
      <c r="JF281" s="86"/>
      <c r="JG281" s="86"/>
      <c r="JH281" s="86"/>
      <c r="JI281" s="86"/>
      <c r="JJ281" s="86"/>
      <c r="JK281" s="86"/>
      <c r="JL281" s="86"/>
      <c r="JM281" s="86"/>
      <c r="JN281" s="86"/>
      <c r="JO281" s="86"/>
      <c r="JP281" s="86"/>
      <c r="JQ281" s="86"/>
      <c r="JR281" s="86"/>
      <c r="JS281" s="86"/>
      <c r="JT281" s="86"/>
      <c r="JU281" s="86"/>
      <c r="JV281" s="86"/>
      <c r="JW281" s="86"/>
      <c r="JX281" s="86"/>
      <c r="JY281" s="86"/>
      <c r="JZ281" s="86"/>
      <c r="KA281" s="86"/>
      <c r="KB281" s="86"/>
      <c r="KC281" s="86"/>
      <c r="KD281" s="86"/>
      <c r="KE281" s="86"/>
      <c r="KF281" s="106"/>
    </row>
    <row r="282" spans="11:292" ht="15.75" hidden="1" customHeight="1" x14ac:dyDescent="0.45">
      <c r="DA282" s="95"/>
      <c r="DB282" s="96"/>
      <c r="DC282" s="96"/>
      <c r="DD282" s="96"/>
      <c r="DE282" s="96"/>
      <c r="DF282" s="96"/>
      <c r="DG282" s="96"/>
      <c r="EX282" s="96"/>
      <c r="EY282" s="96"/>
      <c r="EZ282" s="96"/>
      <c r="FA282" s="96"/>
      <c r="FB282" s="96"/>
      <c r="FC282" s="96"/>
      <c r="FD282" s="96"/>
      <c r="FE282" s="96"/>
      <c r="FF282" s="96"/>
      <c r="FG282" s="96"/>
      <c r="FH282" s="96"/>
      <c r="GA282" s="96"/>
      <c r="GB282" s="96"/>
      <c r="GC282" s="96"/>
      <c r="GD282" s="96"/>
      <c r="GE282" s="96"/>
      <c r="GF282" s="96"/>
      <c r="GG282" s="96"/>
      <c r="GH282" s="96"/>
      <c r="GI282" s="96"/>
      <c r="GJ282" s="96"/>
      <c r="GK282" s="96"/>
      <c r="GL282" s="96"/>
      <c r="GM282" s="96"/>
      <c r="GN282" s="96"/>
      <c r="GO282" s="96"/>
      <c r="GP282" s="96"/>
      <c r="GQ282" s="96"/>
      <c r="IA282" s="105"/>
      <c r="IB282" s="86"/>
      <c r="IC282" s="86"/>
      <c r="ID282" s="86"/>
      <c r="IE282" s="86"/>
      <c r="IF282" s="86"/>
      <c r="IG282" s="86"/>
      <c r="IH282" s="86"/>
      <c r="II282" s="86"/>
      <c r="IJ282" s="86"/>
      <c r="IK282" s="86"/>
      <c r="IL282" s="86"/>
      <c r="IM282" s="86"/>
      <c r="IN282" s="86"/>
      <c r="IO282" s="86"/>
      <c r="IP282" s="86"/>
      <c r="IQ282" s="86"/>
      <c r="IR282" s="86"/>
      <c r="IS282" s="86"/>
      <c r="IT282" s="86"/>
      <c r="IU282" s="86"/>
      <c r="IV282" s="106"/>
      <c r="IY282" s="105"/>
      <c r="IZ282" s="86"/>
      <c r="JA282" s="86"/>
      <c r="JB282" s="86"/>
      <c r="JC282" s="86"/>
      <c r="JD282" s="86"/>
      <c r="JE282" s="86"/>
      <c r="JF282" s="86"/>
      <c r="JG282" s="86"/>
      <c r="JH282" s="86"/>
      <c r="JI282" s="86"/>
      <c r="JJ282" s="86"/>
      <c r="JK282" s="86"/>
      <c r="JL282" s="86"/>
      <c r="JM282" s="86"/>
      <c r="JN282" s="86"/>
      <c r="JO282" s="86"/>
      <c r="JP282" s="86"/>
      <c r="JQ282" s="86"/>
      <c r="JR282" s="86"/>
      <c r="JS282" s="86"/>
      <c r="JT282" s="86"/>
      <c r="JU282" s="86"/>
      <c r="JV282" s="86"/>
      <c r="JW282" s="86"/>
      <c r="JX282" s="86"/>
      <c r="JY282" s="86"/>
      <c r="JZ282" s="86"/>
      <c r="KA282" s="86"/>
      <c r="KB282" s="86"/>
      <c r="KC282" s="86"/>
      <c r="KD282" s="86"/>
      <c r="KE282" s="86"/>
      <c r="KF282" s="106"/>
    </row>
    <row r="283" spans="11:292" ht="15.75" hidden="1" customHeight="1" thickBot="1" x14ac:dyDescent="0.5">
      <c r="K283" s="18"/>
      <c r="DA283" s="95"/>
      <c r="DB283" s="96"/>
      <c r="DC283" s="96"/>
      <c r="DD283" s="96"/>
      <c r="DE283" s="96"/>
      <c r="DF283" s="96"/>
      <c r="DG283" s="96"/>
      <c r="EX283" s="96"/>
      <c r="EY283" s="96"/>
      <c r="EZ283" s="96"/>
      <c r="FA283" s="96"/>
      <c r="FB283" s="96"/>
      <c r="FC283" s="96"/>
      <c r="FD283" s="96"/>
      <c r="FE283" s="96"/>
      <c r="FF283" s="96"/>
      <c r="FG283" s="96"/>
      <c r="FH283" s="96"/>
      <c r="GA283" s="96"/>
      <c r="GB283" s="96"/>
      <c r="GC283" s="96"/>
      <c r="GD283" s="96"/>
      <c r="GE283" s="96"/>
      <c r="GF283" s="96"/>
      <c r="GG283" s="96"/>
      <c r="GH283" s="96"/>
      <c r="GI283" s="96"/>
      <c r="GJ283" s="96"/>
      <c r="GK283" s="96"/>
      <c r="GL283" s="96"/>
      <c r="GM283" s="96"/>
      <c r="GN283" s="96"/>
      <c r="GO283" s="96"/>
      <c r="GP283" s="96"/>
      <c r="GQ283" s="96"/>
      <c r="IA283" s="105"/>
      <c r="IB283" s="86"/>
      <c r="IC283" s="86"/>
      <c r="ID283" s="86"/>
      <c r="IE283" s="86"/>
      <c r="IF283" s="86"/>
      <c r="IG283" s="86"/>
      <c r="IH283" s="86"/>
      <c r="II283" s="86"/>
      <c r="IJ283" s="86"/>
      <c r="IK283" s="86"/>
      <c r="IL283" s="86"/>
      <c r="IM283" s="86"/>
      <c r="IN283" s="86"/>
      <c r="IO283" s="86"/>
      <c r="IP283" s="86"/>
      <c r="IQ283" s="86"/>
      <c r="IR283" s="86"/>
      <c r="IS283" s="86"/>
      <c r="IT283" s="86"/>
      <c r="IU283" s="86"/>
      <c r="IV283" s="106"/>
      <c r="IY283" s="105"/>
      <c r="IZ283" s="86"/>
      <c r="JA283" s="86"/>
      <c r="JB283" s="86"/>
      <c r="JC283" s="86"/>
      <c r="JD283" s="86"/>
      <c r="JE283" s="86"/>
      <c r="JF283" s="86"/>
      <c r="JG283" s="86"/>
      <c r="JH283" s="86"/>
      <c r="JI283" s="86"/>
      <c r="JJ283" s="86"/>
      <c r="JK283" s="86"/>
      <c r="JL283" s="86"/>
      <c r="JM283" s="86"/>
      <c r="JN283" s="86"/>
      <c r="JO283" s="86"/>
      <c r="JP283" s="86"/>
      <c r="JQ283" s="86"/>
      <c r="JR283" s="86"/>
      <c r="JS283" s="86"/>
      <c r="JT283" s="86"/>
      <c r="JU283" s="86"/>
      <c r="JV283" s="86"/>
      <c r="JW283" s="86"/>
      <c r="JX283" s="86"/>
      <c r="JY283" s="86"/>
      <c r="JZ283" s="86"/>
      <c r="KA283" s="86"/>
      <c r="KB283" s="86"/>
      <c r="KC283" s="86"/>
      <c r="KD283" s="86"/>
      <c r="KE283" s="86"/>
      <c r="KF283" s="106"/>
    </row>
    <row r="284" spans="11:292" ht="15.75" hidden="1" customHeight="1" x14ac:dyDescent="0.45">
      <c r="K284" s="555"/>
      <c r="L284" s="556"/>
      <c r="M284" s="556"/>
      <c r="N284" s="50"/>
      <c r="O284" s="50"/>
      <c r="P284" s="546"/>
      <c r="Q284" s="547"/>
      <c r="R284" s="547"/>
      <c r="S284" s="547"/>
      <c r="T284" s="547"/>
      <c r="U284" s="547"/>
      <c r="V284" s="547"/>
      <c r="W284" s="547"/>
      <c r="X284" s="548"/>
      <c r="DA284" s="95"/>
      <c r="DB284" s="96"/>
      <c r="DC284" s="96"/>
      <c r="DD284" s="96"/>
      <c r="DE284" s="96"/>
      <c r="DF284" s="96"/>
      <c r="DG284" s="96"/>
      <c r="EX284" s="96"/>
      <c r="EY284" s="96"/>
      <c r="EZ284" s="96"/>
      <c r="FA284" s="96"/>
      <c r="FB284" s="96"/>
      <c r="FC284" s="96"/>
      <c r="FD284" s="96"/>
      <c r="FE284" s="96"/>
      <c r="FF284" s="96"/>
      <c r="FG284" s="96"/>
      <c r="FH284" s="96"/>
      <c r="GA284" s="96"/>
      <c r="GB284" s="96"/>
      <c r="GC284" s="96"/>
      <c r="GD284" s="96"/>
      <c r="GE284" s="96"/>
      <c r="GF284" s="96"/>
      <c r="GG284" s="96"/>
      <c r="GH284" s="96"/>
      <c r="GI284" s="96"/>
      <c r="GJ284" s="96"/>
      <c r="GK284" s="96"/>
      <c r="GL284" s="96"/>
      <c r="GM284" s="96"/>
      <c r="GN284" s="96"/>
      <c r="GO284" s="96"/>
      <c r="GP284" s="96"/>
      <c r="GQ284" s="96"/>
      <c r="IA284" s="105"/>
      <c r="IB284" s="86"/>
      <c r="IC284" s="86"/>
      <c r="ID284" s="86"/>
      <c r="IE284" s="86"/>
      <c r="IF284" s="86"/>
      <c r="IG284" s="86"/>
      <c r="IH284" s="86"/>
      <c r="II284" s="86"/>
      <c r="IJ284" s="86"/>
      <c r="IK284" s="86"/>
      <c r="IL284" s="86"/>
      <c r="IM284" s="86"/>
      <c r="IN284" s="86"/>
      <c r="IO284" s="86"/>
      <c r="IP284" s="86"/>
      <c r="IQ284" s="86"/>
      <c r="IR284" s="86"/>
      <c r="IS284" s="86"/>
      <c r="IT284" s="86"/>
      <c r="IU284" s="86"/>
      <c r="IV284" s="106"/>
      <c r="IY284" s="105"/>
      <c r="IZ284" s="86"/>
      <c r="JA284" s="86"/>
      <c r="JB284" s="86"/>
      <c r="JC284" s="86"/>
      <c r="JD284" s="86"/>
      <c r="JE284" s="86"/>
      <c r="JF284" s="86"/>
      <c r="JG284" s="86"/>
      <c r="JH284" s="86"/>
      <c r="JI284" s="86"/>
      <c r="JJ284" s="86"/>
      <c r="JK284" s="86"/>
      <c r="JL284" s="86"/>
      <c r="JM284" s="86"/>
      <c r="JN284" s="86"/>
      <c r="JO284" s="86"/>
      <c r="JP284" s="86"/>
      <c r="JQ284" s="86"/>
      <c r="JR284" s="86"/>
      <c r="JS284" s="86"/>
      <c r="JT284" s="86"/>
      <c r="JU284" s="86"/>
      <c r="JV284" s="86"/>
      <c r="JW284" s="86"/>
      <c r="JX284" s="86"/>
      <c r="JY284" s="86"/>
      <c r="JZ284" s="86"/>
      <c r="KA284" s="86"/>
      <c r="KB284" s="86"/>
      <c r="KC284" s="86"/>
      <c r="KD284" s="86"/>
      <c r="KE284" s="86"/>
      <c r="KF284" s="106"/>
    </row>
    <row r="285" spans="11:292" ht="15.75" hidden="1" customHeight="1" x14ac:dyDescent="0.45">
      <c r="K285" s="516"/>
      <c r="L285" s="517"/>
      <c r="M285" s="517"/>
      <c r="N285" s="58"/>
      <c r="O285" s="58"/>
      <c r="P285" s="1100"/>
      <c r="Q285" s="1101"/>
      <c r="R285" s="1101"/>
      <c r="S285" s="1101"/>
      <c r="T285" s="1101"/>
      <c r="U285" s="1101"/>
      <c r="V285" s="1101"/>
      <c r="W285" s="1101"/>
      <c r="X285" s="1102"/>
      <c r="DA285" s="95"/>
      <c r="DB285" s="96"/>
      <c r="DC285" s="96"/>
      <c r="DD285" s="96"/>
      <c r="DE285" s="96"/>
      <c r="DF285" s="96"/>
      <c r="DG285" s="96"/>
      <c r="EX285" s="96"/>
      <c r="EY285" s="96"/>
      <c r="EZ285" s="96"/>
      <c r="FA285" s="96"/>
      <c r="FB285" s="96"/>
      <c r="FC285" s="96"/>
      <c r="FD285" s="96"/>
      <c r="FE285" s="96"/>
      <c r="FF285" s="96"/>
      <c r="FG285" s="96"/>
      <c r="FH285" s="96"/>
      <c r="GA285" s="96"/>
      <c r="GB285" s="96"/>
      <c r="GC285" s="96"/>
      <c r="GD285" s="96"/>
      <c r="GE285" s="96"/>
      <c r="GF285" s="96"/>
      <c r="GG285" s="96"/>
      <c r="GH285" s="96"/>
      <c r="GI285" s="96"/>
      <c r="GJ285" s="96"/>
      <c r="GK285" s="96"/>
      <c r="GL285" s="96"/>
      <c r="GM285" s="96"/>
      <c r="GN285" s="96"/>
      <c r="GO285" s="96"/>
      <c r="GP285" s="96"/>
      <c r="GQ285" s="96"/>
      <c r="IA285" s="105"/>
      <c r="IB285" s="86"/>
      <c r="IC285" s="86"/>
      <c r="ID285" s="86"/>
      <c r="IE285" s="86"/>
      <c r="IF285" s="86"/>
      <c r="IG285" s="86"/>
      <c r="IH285" s="86"/>
      <c r="II285" s="86"/>
      <c r="IJ285" s="86"/>
      <c r="IK285" s="86"/>
      <c r="IL285" s="86"/>
      <c r="IM285" s="86"/>
      <c r="IN285" s="86"/>
      <c r="IO285" s="86"/>
      <c r="IP285" s="86"/>
      <c r="IQ285" s="86"/>
      <c r="IR285" s="86"/>
      <c r="IS285" s="86"/>
      <c r="IT285" s="86"/>
      <c r="IU285" s="86"/>
      <c r="IV285" s="106"/>
      <c r="IY285" s="105"/>
      <c r="IZ285" s="86"/>
      <c r="JA285" s="86"/>
      <c r="JB285" s="86"/>
      <c r="JC285" s="86"/>
      <c r="JD285" s="86"/>
      <c r="JE285" s="86"/>
      <c r="JF285" s="86"/>
      <c r="JG285" s="86"/>
      <c r="JH285" s="86"/>
      <c r="JI285" s="86"/>
      <c r="JJ285" s="86"/>
      <c r="JK285" s="86"/>
      <c r="JL285" s="86"/>
      <c r="JM285" s="86"/>
      <c r="JN285" s="86"/>
      <c r="JO285" s="86"/>
      <c r="JP285" s="86"/>
      <c r="JQ285" s="86"/>
      <c r="JR285" s="86"/>
      <c r="JS285" s="86"/>
      <c r="JT285" s="86"/>
      <c r="JU285" s="86"/>
      <c r="JV285" s="86"/>
      <c r="JW285" s="86"/>
      <c r="JX285" s="86"/>
      <c r="JY285" s="86"/>
      <c r="JZ285" s="86"/>
      <c r="KA285" s="86"/>
      <c r="KB285" s="86"/>
      <c r="KC285" s="86"/>
      <c r="KD285" s="86"/>
      <c r="KE285" s="86"/>
      <c r="KF285" s="106"/>
    </row>
    <row r="286" spans="11:292" ht="15.75" hidden="1" customHeight="1" thickBot="1" x14ac:dyDescent="0.5">
      <c r="K286" s="1103"/>
      <c r="L286" s="1104"/>
      <c r="M286" s="1104"/>
      <c r="N286" s="62"/>
      <c r="O286" s="62"/>
      <c r="P286" s="1105"/>
      <c r="Q286" s="1106"/>
      <c r="R286" s="1106"/>
      <c r="S286" s="1106"/>
      <c r="T286" s="1106"/>
      <c r="U286" s="1106"/>
      <c r="V286" s="1106"/>
      <c r="W286" s="1106"/>
      <c r="X286" s="1107"/>
      <c r="DA286" s="95"/>
      <c r="DB286" s="96"/>
      <c r="DC286" s="96"/>
      <c r="DD286" s="96"/>
      <c r="DE286" s="96"/>
      <c r="DF286" s="96"/>
      <c r="DG286" s="96"/>
      <c r="EX286" s="96"/>
      <c r="EY286" s="96"/>
      <c r="EZ286" s="96"/>
      <c r="FA286" s="96"/>
      <c r="FB286" s="96"/>
      <c r="FC286" s="96"/>
      <c r="FD286" s="96"/>
      <c r="FE286" s="96"/>
      <c r="FF286" s="96"/>
      <c r="FG286" s="96"/>
      <c r="FH286" s="96"/>
      <c r="GA286" s="96"/>
      <c r="GB286" s="96"/>
      <c r="GC286" s="96"/>
      <c r="GD286" s="96"/>
      <c r="GE286" s="96"/>
      <c r="GF286" s="96"/>
      <c r="GG286" s="96"/>
      <c r="GH286" s="96"/>
      <c r="GI286" s="96"/>
      <c r="GJ286" s="96"/>
      <c r="GK286" s="96"/>
      <c r="GL286" s="96"/>
      <c r="GM286" s="96"/>
      <c r="GN286" s="96"/>
      <c r="GO286" s="96"/>
      <c r="GP286" s="96"/>
      <c r="GQ286" s="96"/>
      <c r="IA286" s="105"/>
      <c r="IB286" s="86"/>
      <c r="IC286" s="86"/>
      <c r="ID286" s="86"/>
      <c r="IE286" s="86"/>
      <c r="IF286" s="86"/>
      <c r="IG286" s="86"/>
      <c r="IH286" s="86"/>
      <c r="II286" s="86"/>
      <c r="IJ286" s="86"/>
      <c r="IK286" s="86"/>
      <c r="IL286" s="86"/>
      <c r="IM286" s="86"/>
      <c r="IN286" s="86"/>
      <c r="IO286" s="86"/>
      <c r="IP286" s="86"/>
      <c r="IQ286" s="86"/>
      <c r="IR286" s="86"/>
      <c r="IS286" s="86"/>
      <c r="IT286" s="86"/>
      <c r="IU286" s="86"/>
      <c r="IV286" s="106"/>
      <c r="IY286" s="105"/>
      <c r="IZ286" s="86"/>
      <c r="JA286" s="86"/>
      <c r="JB286" s="86"/>
      <c r="JC286" s="86"/>
      <c r="JD286" s="86"/>
      <c r="JE286" s="86"/>
      <c r="JF286" s="86"/>
      <c r="JG286" s="86"/>
      <c r="JH286" s="86"/>
      <c r="JI286" s="86"/>
      <c r="JJ286" s="86"/>
      <c r="JK286" s="86"/>
      <c r="JL286" s="86"/>
      <c r="JM286" s="86"/>
      <c r="JN286" s="86"/>
      <c r="JO286" s="86"/>
      <c r="JP286" s="86"/>
      <c r="JQ286" s="86"/>
      <c r="JR286" s="86"/>
      <c r="JS286" s="86"/>
      <c r="JT286" s="86"/>
      <c r="JU286" s="86"/>
      <c r="JV286" s="86"/>
      <c r="JW286" s="86"/>
      <c r="JX286" s="86"/>
      <c r="JY286" s="86"/>
      <c r="JZ286" s="86"/>
      <c r="KA286" s="86"/>
      <c r="KB286" s="86"/>
      <c r="KC286" s="86"/>
      <c r="KD286" s="86"/>
      <c r="KE286" s="86"/>
      <c r="KF286" s="106"/>
    </row>
    <row r="287" spans="11:292" ht="16.5" hidden="1" customHeight="1" x14ac:dyDescent="0.45">
      <c r="DA287" s="95"/>
      <c r="DB287" s="96"/>
      <c r="DC287" s="96"/>
      <c r="DD287" s="96"/>
      <c r="DE287" s="96"/>
      <c r="DF287" s="96"/>
      <c r="DG287" s="96"/>
      <c r="EX287" s="96"/>
      <c r="EY287" s="96"/>
      <c r="EZ287" s="96"/>
      <c r="FA287" s="96"/>
      <c r="FB287" s="96"/>
      <c r="FC287" s="96"/>
      <c r="FD287" s="96"/>
      <c r="FE287" s="96"/>
      <c r="FF287" s="96"/>
      <c r="FG287" s="96"/>
      <c r="FH287" s="96"/>
      <c r="GA287" s="96"/>
      <c r="GB287" s="96"/>
      <c r="GC287" s="96"/>
      <c r="GD287" s="96"/>
      <c r="GE287" s="96"/>
      <c r="GF287" s="96"/>
      <c r="GG287" s="96"/>
      <c r="GH287" s="96"/>
      <c r="GI287" s="96"/>
      <c r="GJ287" s="96"/>
      <c r="GK287" s="96"/>
      <c r="GL287" s="96"/>
      <c r="GM287" s="96"/>
      <c r="GN287" s="96"/>
      <c r="GO287" s="96"/>
      <c r="GP287" s="96"/>
      <c r="GQ287" s="96"/>
      <c r="IA287" s="105"/>
      <c r="IB287" s="86"/>
      <c r="IC287" s="86"/>
      <c r="ID287" s="86"/>
      <c r="IE287" s="86"/>
      <c r="IF287" s="86"/>
      <c r="IG287" s="86"/>
      <c r="IH287" s="86"/>
      <c r="II287" s="86"/>
      <c r="IJ287" s="86"/>
      <c r="IK287" s="86"/>
      <c r="IL287" s="86"/>
      <c r="IM287" s="86"/>
      <c r="IN287" s="86"/>
      <c r="IO287" s="86"/>
      <c r="IP287" s="86"/>
      <c r="IQ287" s="86"/>
      <c r="IR287" s="86"/>
      <c r="IS287" s="86"/>
      <c r="IT287" s="86"/>
      <c r="IU287" s="86"/>
      <c r="IV287" s="106"/>
      <c r="IY287" s="105"/>
      <c r="IZ287" s="86"/>
      <c r="JA287" s="86"/>
      <c r="JB287" s="86"/>
      <c r="JC287" s="86"/>
      <c r="JD287" s="86"/>
      <c r="JE287" s="86"/>
      <c r="JF287" s="86"/>
      <c r="JG287" s="86"/>
      <c r="JH287" s="86"/>
      <c r="JI287" s="86"/>
      <c r="JJ287" s="86"/>
      <c r="JK287" s="86"/>
      <c r="JL287" s="86"/>
      <c r="JM287" s="86"/>
      <c r="JN287" s="86"/>
      <c r="JO287" s="86"/>
      <c r="JP287" s="86"/>
      <c r="JQ287" s="86"/>
      <c r="JR287" s="86"/>
      <c r="JS287" s="86"/>
      <c r="JT287" s="86"/>
      <c r="JU287" s="86"/>
      <c r="JV287" s="86"/>
      <c r="JW287" s="86"/>
      <c r="JX287" s="86"/>
      <c r="JY287" s="86"/>
      <c r="JZ287" s="86"/>
      <c r="KA287" s="86"/>
      <c r="KB287" s="86"/>
      <c r="KC287" s="86"/>
      <c r="KD287" s="86"/>
      <c r="KE287" s="86"/>
      <c r="KF287" s="106"/>
    </row>
    <row r="288" spans="11:292" ht="15.75" hidden="1" customHeight="1" x14ac:dyDescent="0.45">
      <c r="DA288" s="95"/>
      <c r="DB288" s="96"/>
      <c r="DC288" s="96"/>
      <c r="DD288" s="96"/>
      <c r="DE288" s="96"/>
      <c r="DF288" s="96"/>
      <c r="DG288" s="96"/>
      <c r="EX288" s="96"/>
      <c r="EY288" s="96"/>
      <c r="EZ288" s="96"/>
      <c r="FA288" s="96"/>
      <c r="FB288" s="96"/>
      <c r="FC288" s="96"/>
      <c r="FD288" s="96"/>
      <c r="FE288" s="96"/>
      <c r="FF288" s="96"/>
      <c r="FG288" s="96"/>
      <c r="FH288" s="96"/>
      <c r="GA288" s="96"/>
      <c r="GB288" s="96"/>
      <c r="GC288" s="96"/>
      <c r="GD288" s="96"/>
      <c r="GE288" s="96"/>
      <c r="GF288" s="96"/>
      <c r="GG288" s="96"/>
      <c r="GH288" s="96"/>
      <c r="GI288" s="96"/>
      <c r="GJ288" s="96"/>
      <c r="GK288" s="96"/>
      <c r="GL288" s="96"/>
      <c r="GM288" s="96"/>
      <c r="GN288" s="96"/>
      <c r="GO288" s="96"/>
      <c r="GP288" s="96"/>
      <c r="GQ288" s="96"/>
      <c r="IA288" s="105"/>
      <c r="IB288" s="86"/>
      <c r="IC288" s="86"/>
      <c r="ID288" s="86"/>
      <c r="IE288" s="86"/>
      <c r="IF288" s="86"/>
      <c r="IG288" s="86"/>
      <c r="IH288" s="86"/>
      <c r="II288" s="86"/>
      <c r="IJ288" s="86"/>
      <c r="IK288" s="86"/>
      <c r="IL288" s="86"/>
      <c r="IM288" s="86"/>
      <c r="IN288" s="86"/>
      <c r="IO288" s="86"/>
      <c r="IP288" s="86"/>
      <c r="IQ288" s="86"/>
      <c r="IR288" s="86"/>
      <c r="IS288" s="86"/>
      <c r="IT288" s="86"/>
      <c r="IU288" s="86"/>
      <c r="IV288" s="106"/>
      <c r="IY288" s="105"/>
      <c r="IZ288" s="86"/>
      <c r="JA288" s="86"/>
      <c r="JB288" s="86"/>
      <c r="JC288" s="86"/>
      <c r="JD288" s="86"/>
      <c r="JE288" s="86"/>
      <c r="JF288" s="86"/>
      <c r="JG288" s="86"/>
      <c r="JH288" s="86"/>
      <c r="JI288" s="86"/>
      <c r="JJ288" s="86"/>
      <c r="JK288" s="86"/>
      <c r="JL288" s="86"/>
      <c r="JM288" s="86"/>
      <c r="JN288" s="86"/>
      <c r="JO288" s="86"/>
      <c r="JP288" s="86"/>
      <c r="JQ288" s="86"/>
      <c r="JR288" s="86"/>
      <c r="JS288" s="86"/>
      <c r="JT288" s="86"/>
      <c r="JU288" s="86"/>
      <c r="JV288" s="86"/>
      <c r="JW288" s="86"/>
      <c r="JX288" s="86"/>
      <c r="JY288" s="86"/>
      <c r="JZ288" s="86"/>
      <c r="KA288" s="86"/>
      <c r="KB288" s="86"/>
      <c r="KC288" s="86"/>
      <c r="KD288" s="86"/>
      <c r="KE288" s="86"/>
      <c r="KF288" s="106"/>
    </row>
    <row r="289" spans="10:292" ht="15.75" hidden="1" customHeight="1" x14ac:dyDescent="0.45">
      <c r="DA289" s="95"/>
      <c r="DB289" s="96"/>
      <c r="DC289" s="96"/>
      <c r="DD289" s="96"/>
      <c r="DE289" s="96"/>
      <c r="DF289" s="96"/>
      <c r="DG289" s="96"/>
      <c r="EX289" s="96"/>
      <c r="EY289" s="96"/>
      <c r="EZ289" s="96"/>
      <c r="FA289" s="96"/>
      <c r="FB289" s="96"/>
      <c r="FC289" s="96"/>
      <c r="FD289" s="96"/>
      <c r="FE289" s="96"/>
      <c r="FF289" s="96"/>
      <c r="FG289" s="96"/>
      <c r="FH289" s="96"/>
      <c r="GA289" s="96"/>
      <c r="GB289" s="96"/>
      <c r="GC289" s="96"/>
      <c r="GD289" s="96"/>
      <c r="GE289" s="96"/>
      <c r="GF289" s="96"/>
      <c r="GG289" s="96"/>
      <c r="GH289" s="96"/>
      <c r="GI289" s="96"/>
      <c r="GJ289" s="96"/>
      <c r="GK289" s="96"/>
      <c r="GL289" s="96"/>
      <c r="GM289" s="96"/>
      <c r="GN289" s="96"/>
      <c r="GO289" s="96"/>
      <c r="GP289" s="96"/>
      <c r="GQ289" s="96"/>
      <c r="IA289" s="105"/>
      <c r="IB289" s="86"/>
      <c r="IC289" s="86"/>
      <c r="ID289" s="86"/>
      <c r="IE289" s="86"/>
      <c r="IF289" s="86"/>
      <c r="IG289" s="86"/>
      <c r="IH289" s="86"/>
      <c r="II289" s="86"/>
      <c r="IJ289" s="86"/>
      <c r="IK289" s="86"/>
      <c r="IL289" s="86"/>
      <c r="IM289" s="86"/>
      <c r="IN289" s="86"/>
      <c r="IO289" s="86"/>
      <c r="IP289" s="86"/>
      <c r="IQ289" s="86"/>
      <c r="IR289" s="86"/>
      <c r="IS289" s="86"/>
      <c r="IT289" s="86"/>
      <c r="IU289" s="86"/>
      <c r="IV289" s="106"/>
      <c r="IY289" s="105"/>
      <c r="IZ289" s="86"/>
      <c r="JA289" s="86"/>
      <c r="JB289" s="86"/>
      <c r="JC289" s="86"/>
      <c r="JD289" s="86"/>
      <c r="JE289" s="86"/>
      <c r="JF289" s="86"/>
      <c r="JG289" s="86"/>
      <c r="JH289" s="86"/>
      <c r="JI289" s="86"/>
      <c r="JJ289" s="86"/>
      <c r="JK289" s="86"/>
      <c r="JL289" s="86"/>
      <c r="JM289" s="86"/>
      <c r="JN289" s="86"/>
      <c r="JO289" s="86"/>
      <c r="JP289" s="86"/>
      <c r="JQ289" s="86"/>
      <c r="JR289" s="86"/>
      <c r="JS289" s="86"/>
      <c r="JT289" s="86"/>
      <c r="JU289" s="86"/>
      <c r="JV289" s="86"/>
      <c r="JW289" s="86"/>
      <c r="JX289" s="86"/>
      <c r="JY289" s="86"/>
      <c r="JZ289" s="86"/>
      <c r="KA289" s="86"/>
      <c r="KB289" s="86"/>
      <c r="KC289" s="86"/>
      <c r="KD289" s="86"/>
      <c r="KE289" s="86"/>
      <c r="KF289" s="106"/>
    </row>
    <row r="290" spans="10:292" ht="15.75" hidden="1" customHeight="1" x14ac:dyDescent="0.45">
      <c r="DA290" s="95"/>
      <c r="DB290" s="96"/>
      <c r="DC290" s="96"/>
      <c r="DD290" s="96"/>
      <c r="DE290" s="96"/>
      <c r="DF290" s="96"/>
      <c r="DG290" s="96"/>
      <c r="EX290" s="96"/>
      <c r="EY290" s="96"/>
      <c r="EZ290" s="96"/>
      <c r="FA290" s="96"/>
      <c r="FB290" s="96"/>
      <c r="FC290" s="96"/>
      <c r="FD290" s="96"/>
      <c r="FE290" s="96"/>
      <c r="FF290" s="96"/>
      <c r="FG290" s="96"/>
      <c r="FH290" s="96"/>
      <c r="GA290" s="96"/>
      <c r="GB290" s="96"/>
      <c r="GC290" s="96"/>
      <c r="GD290" s="96"/>
      <c r="GE290" s="96"/>
      <c r="GF290" s="96"/>
      <c r="GG290" s="96"/>
      <c r="GH290" s="96"/>
      <c r="GI290" s="96"/>
      <c r="GJ290" s="96"/>
      <c r="GK290" s="96"/>
      <c r="GL290" s="96"/>
      <c r="GM290" s="96"/>
      <c r="GN290" s="96"/>
      <c r="GO290" s="96"/>
      <c r="GP290" s="96"/>
      <c r="GQ290" s="96"/>
      <c r="IA290" s="105"/>
      <c r="IB290" s="86"/>
      <c r="IC290" s="86"/>
      <c r="ID290" s="86"/>
      <c r="IE290" s="86"/>
      <c r="IF290" s="86"/>
      <c r="IG290" s="86"/>
      <c r="IH290" s="86"/>
      <c r="II290" s="86"/>
      <c r="IJ290" s="86"/>
      <c r="IK290" s="86"/>
      <c r="IL290" s="86"/>
      <c r="IM290" s="86"/>
      <c r="IN290" s="86"/>
      <c r="IO290" s="86"/>
      <c r="IP290" s="86"/>
      <c r="IQ290" s="86"/>
      <c r="IR290" s="86"/>
      <c r="IS290" s="86"/>
      <c r="IT290" s="86"/>
      <c r="IU290" s="86"/>
      <c r="IV290" s="106"/>
      <c r="IY290" s="105"/>
      <c r="IZ290" s="86"/>
      <c r="JA290" s="86"/>
      <c r="JB290" s="86"/>
      <c r="JC290" s="86"/>
      <c r="JD290" s="86"/>
      <c r="JE290" s="86"/>
      <c r="JF290" s="86"/>
      <c r="JG290" s="86"/>
      <c r="JH290" s="86"/>
      <c r="JI290" s="86"/>
      <c r="JJ290" s="86"/>
      <c r="JK290" s="86"/>
      <c r="JL290" s="86"/>
      <c r="JM290" s="86"/>
      <c r="JN290" s="86"/>
      <c r="JO290" s="86"/>
      <c r="JP290" s="86"/>
      <c r="JQ290" s="86"/>
      <c r="JR290" s="86"/>
      <c r="JS290" s="86"/>
      <c r="JT290" s="86"/>
      <c r="JU290" s="86"/>
      <c r="JV290" s="86"/>
      <c r="JW290" s="86"/>
      <c r="JX290" s="86"/>
      <c r="JY290" s="86"/>
      <c r="JZ290" s="86"/>
      <c r="KA290" s="86"/>
      <c r="KB290" s="86"/>
      <c r="KC290" s="86"/>
      <c r="KD290" s="86"/>
      <c r="KE290" s="86"/>
      <c r="KF290" s="106"/>
    </row>
    <row r="291" spans="10:292" ht="15.75" hidden="1" customHeight="1" x14ac:dyDescent="0.45">
      <c r="DA291" s="95"/>
      <c r="DB291" s="96"/>
      <c r="DC291" s="96"/>
      <c r="DD291" s="96"/>
      <c r="DE291" s="96"/>
      <c r="DF291" s="96"/>
      <c r="DG291" s="96"/>
      <c r="EX291" s="96"/>
      <c r="EY291" s="96"/>
      <c r="EZ291" s="96"/>
      <c r="FA291" s="96"/>
      <c r="FB291" s="96"/>
      <c r="FC291" s="96"/>
      <c r="FD291" s="96"/>
      <c r="FE291" s="96"/>
      <c r="FF291" s="96"/>
      <c r="FG291" s="96"/>
      <c r="FH291" s="96"/>
      <c r="GA291" s="96"/>
      <c r="GB291" s="96"/>
      <c r="GC291" s="96"/>
      <c r="GD291" s="96"/>
      <c r="GE291" s="96"/>
      <c r="GF291" s="96"/>
      <c r="GG291" s="96"/>
      <c r="GH291" s="96"/>
      <c r="GI291" s="96"/>
      <c r="GJ291" s="96"/>
      <c r="GK291" s="96"/>
      <c r="GL291" s="96"/>
      <c r="GM291" s="96"/>
      <c r="GN291" s="96"/>
      <c r="GO291" s="96"/>
      <c r="GP291" s="96"/>
      <c r="GQ291" s="96"/>
      <c r="IA291" s="105"/>
      <c r="IB291" s="86"/>
      <c r="IC291" s="86"/>
      <c r="ID291" s="86"/>
      <c r="IE291" s="86"/>
      <c r="IF291" s="86"/>
      <c r="IG291" s="86"/>
      <c r="IH291" s="86"/>
      <c r="II291" s="86"/>
      <c r="IJ291" s="86"/>
      <c r="IK291" s="86"/>
      <c r="IL291" s="86"/>
      <c r="IM291" s="86"/>
      <c r="IN291" s="86"/>
      <c r="IO291" s="86"/>
      <c r="IP291" s="86"/>
      <c r="IQ291" s="86"/>
      <c r="IR291" s="86"/>
      <c r="IS291" s="86"/>
      <c r="IT291" s="86"/>
      <c r="IU291" s="86"/>
      <c r="IV291" s="106"/>
      <c r="IY291" s="105"/>
      <c r="IZ291" s="86"/>
      <c r="JA291" s="86"/>
      <c r="JB291" s="86"/>
      <c r="JC291" s="86"/>
      <c r="JD291" s="86"/>
      <c r="JE291" s="86"/>
      <c r="JF291" s="86"/>
      <c r="JG291" s="86"/>
      <c r="JH291" s="86"/>
      <c r="JI291" s="86"/>
      <c r="JJ291" s="86"/>
      <c r="JK291" s="86"/>
      <c r="JL291" s="86"/>
      <c r="JM291" s="86"/>
      <c r="JN291" s="86"/>
      <c r="JO291" s="86"/>
      <c r="JP291" s="86"/>
      <c r="JQ291" s="86"/>
      <c r="JR291" s="86"/>
      <c r="JS291" s="86"/>
      <c r="JT291" s="86"/>
      <c r="JU291" s="86"/>
      <c r="JV291" s="86"/>
      <c r="JW291" s="86"/>
      <c r="JX291" s="86"/>
      <c r="JY291" s="86"/>
      <c r="JZ291" s="86"/>
      <c r="KA291" s="86"/>
      <c r="KB291" s="86"/>
      <c r="KC291" s="86"/>
      <c r="KD291" s="86"/>
      <c r="KE291" s="86"/>
      <c r="KF291" s="106"/>
    </row>
    <row r="292" spans="10:292" ht="15.75" hidden="1" customHeight="1" x14ac:dyDescent="0.45">
      <c r="DA292" s="95"/>
      <c r="DB292" s="96"/>
      <c r="DC292" s="96"/>
      <c r="DD292" s="96"/>
      <c r="DE292" s="96"/>
      <c r="DF292" s="96"/>
      <c r="DG292" s="96"/>
      <c r="EX292" s="96"/>
      <c r="EY292" s="96"/>
      <c r="EZ292" s="96"/>
      <c r="FA292" s="96"/>
      <c r="FB292" s="96"/>
      <c r="FC292" s="96"/>
      <c r="FD292" s="96"/>
      <c r="FE292" s="96"/>
      <c r="FF292" s="96"/>
      <c r="FG292" s="96"/>
      <c r="FH292" s="96"/>
      <c r="GA292" s="96"/>
      <c r="GB292" s="96"/>
      <c r="GC292" s="96"/>
      <c r="GD292" s="96"/>
      <c r="GE292" s="96"/>
      <c r="GF292" s="96"/>
      <c r="GG292" s="96"/>
      <c r="GH292" s="96"/>
      <c r="GI292" s="96"/>
      <c r="GJ292" s="96"/>
      <c r="GK292" s="96"/>
      <c r="GL292" s="96"/>
      <c r="GM292" s="96"/>
      <c r="GN292" s="96"/>
      <c r="GO292" s="96"/>
      <c r="GP292" s="96"/>
      <c r="GQ292" s="96"/>
      <c r="IA292" s="105"/>
      <c r="IB292" s="86"/>
      <c r="IC292" s="86"/>
      <c r="ID292" s="86"/>
      <c r="IE292" s="86"/>
      <c r="IF292" s="86"/>
      <c r="IG292" s="86"/>
      <c r="IH292" s="86"/>
      <c r="II292" s="86"/>
      <c r="IJ292" s="86"/>
      <c r="IK292" s="86"/>
      <c r="IL292" s="86"/>
      <c r="IM292" s="86"/>
      <c r="IN292" s="86"/>
      <c r="IO292" s="86"/>
      <c r="IP292" s="86"/>
      <c r="IQ292" s="86"/>
      <c r="IR292" s="86"/>
      <c r="IS292" s="86"/>
      <c r="IT292" s="86"/>
      <c r="IU292" s="86"/>
      <c r="IV292" s="106"/>
      <c r="IY292" s="105"/>
      <c r="IZ292" s="86"/>
      <c r="JA292" s="86"/>
      <c r="JB292" s="86"/>
      <c r="JC292" s="86"/>
      <c r="JD292" s="86"/>
      <c r="JE292" s="86"/>
      <c r="JF292" s="86"/>
      <c r="JG292" s="86"/>
      <c r="JH292" s="86"/>
      <c r="JI292" s="86"/>
      <c r="JJ292" s="86"/>
      <c r="JK292" s="86"/>
      <c r="JL292" s="86"/>
      <c r="JM292" s="86"/>
      <c r="JN292" s="86"/>
      <c r="JO292" s="86"/>
      <c r="JP292" s="86"/>
      <c r="JQ292" s="86"/>
      <c r="JR292" s="86"/>
      <c r="JS292" s="86"/>
      <c r="JT292" s="86"/>
      <c r="JU292" s="86"/>
      <c r="JV292" s="86"/>
      <c r="JW292" s="86"/>
      <c r="JX292" s="86"/>
      <c r="JY292" s="86"/>
      <c r="JZ292" s="86"/>
      <c r="KA292" s="86"/>
      <c r="KB292" s="86"/>
      <c r="KC292" s="86"/>
      <c r="KD292" s="86"/>
      <c r="KE292" s="86"/>
      <c r="KF292" s="106"/>
    </row>
    <row r="293" spans="10:292" ht="15.75" hidden="1" customHeight="1" x14ac:dyDescent="0.45">
      <c r="DA293" s="95"/>
      <c r="DB293" s="96"/>
      <c r="DC293" s="96"/>
      <c r="DD293" s="96"/>
      <c r="DE293" s="96"/>
      <c r="DF293" s="96"/>
      <c r="DG293" s="96"/>
      <c r="EX293" s="96"/>
      <c r="EY293" s="96"/>
      <c r="EZ293" s="96"/>
      <c r="FA293" s="96"/>
      <c r="FB293" s="96"/>
      <c r="FC293" s="96"/>
      <c r="FD293" s="96"/>
      <c r="FE293" s="96"/>
      <c r="FF293" s="96"/>
      <c r="FG293" s="96"/>
      <c r="FH293" s="96"/>
      <c r="GA293" s="96"/>
      <c r="GB293" s="96"/>
      <c r="GC293" s="96"/>
      <c r="GD293" s="96"/>
      <c r="GE293" s="96"/>
      <c r="GF293" s="96"/>
      <c r="GG293" s="96"/>
      <c r="GH293" s="96"/>
      <c r="GI293" s="96"/>
      <c r="GJ293" s="96"/>
      <c r="GK293" s="96"/>
      <c r="GL293" s="96"/>
      <c r="GM293" s="96"/>
      <c r="GN293" s="96"/>
      <c r="GO293" s="96"/>
      <c r="GP293" s="96"/>
      <c r="GQ293" s="96"/>
      <c r="IA293" s="105"/>
      <c r="IB293" s="86"/>
      <c r="IC293" s="86"/>
      <c r="ID293" s="86"/>
      <c r="IE293" s="86"/>
      <c r="IF293" s="86"/>
      <c r="IG293" s="86"/>
      <c r="IH293" s="86"/>
      <c r="II293" s="86"/>
      <c r="IJ293" s="86"/>
      <c r="IK293" s="86"/>
      <c r="IL293" s="86"/>
      <c r="IM293" s="86"/>
      <c r="IN293" s="86"/>
      <c r="IO293" s="86"/>
      <c r="IP293" s="86"/>
      <c r="IQ293" s="86"/>
      <c r="IR293" s="86"/>
      <c r="IS293" s="86"/>
      <c r="IT293" s="86"/>
      <c r="IU293" s="86"/>
      <c r="IV293" s="106"/>
      <c r="IY293" s="105"/>
      <c r="IZ293" s="86"/>
      <c r="JA293" s="86"/>
      <c r="JB293" s="86"/>
      <c r="JC293" s="86"/>
      <c r="JD293" s="86"/>
      <c r="JE293" s="86"/>
      <c r="JF293" s="86"/>
      <c r="JG293" s="86"/>
      <c r="JH293" s="86"/>
      <c r="JI293" s="86"/>
      <c r="JJ293" s="86"/>
      <c r="JK293" s="86"/>
      <c r="JL293" s="86"/>
      <c r="JM293" s="86"/>
      <c r="JN293" s="86"/>
      <c r="JO293" s="86"/>
      <c r="JP293" s="86"/>
      <c r="JQ293" s="86"/>
      <c r="JR293" s="86"/>
      <c r="JS293" s="86"/>
      <c r="JT293" s="86"/>
      <c r="JU293" s="86"/>
      <c r="JV293" s="86"/>
      <c r="JW293" s="86"/>
      <c r="JX293" s="86"/>
      <c r="JY293" s="86"/>
      <c r="JZ293" s="86"/>
      <c r="KA293" s="86"/>
      <c r="KB293" s="86"/>
      <c r="KC293" s="86"/>
      <c r="KD293" s="86"/>
      <c r="KE293" s="86"/>
      <c r="KF293" s="106"/>
    </row>
    <row r="294" spans="10:292" ht="15.75" hidden="1" customHeight="1" x14ac:dyDescent="0.45">
      <c r="DA294" s="95"/>
      <c r="DB294" s="96"/>
      <c r="DC294" s="96"/>
      <c r="DD294" s="96"/>
      <c r="DE294" s="96"/>
      <c r="DF294" s="96"/>
      <c r="DG294" s="96"/>
      <c r="EX294" s="96"/>
      <c r="EY294" s="96"/>
      <c r="EZ294" s="96"/>
      <c r="FA294" s="96"/>
      <c r="FB294" s="96"/>
      <c r="FC294" s="96"/>
      <c r="FD294" s="96"/>
      <c r="FE294" s="96"/>
      <c r="FF294" s="96"/>
      <c r="FG294" s="96"/>
      <c r="FH294" s="96"/>
      <c r="GA294" s="96"/>
      <c r="GB294" s="96"/>
      <c r="GC294" s="96"/>
      <c r="GD294" s="96"/>
      <c r="GE294" s="96"/>
      <c r="GF294" s="96"/>
      <c r="GG294" s="96"/>
      <c r="GH294" s="96"/>
      <c r="GI294" s="96"/>
      <c r="GJ294" s="96"/>
      <c r="GK294" s="96"/>
      <c r="GL294" s="96"/>
      <c r="GM294" s="96"/>
      <c r="GN294" s="96"/>
      <c r="GO294" s="96"/>
      <c r="GP294" s="96"/>
      <c r="GQ294" s="96"/>
      <c r="IA294" s="105"/>
      <c r="IB294" s="86"/>
      <c r="IC294" s="86"/>
      <c r="ID294" s="86"/>
      <c r="IE294" s="86"/>
      <c r="IF294" s="86"/>
      <c r="IG294" s="86"/>
      <c r="IH294" s="86"/>
      <c r="II294" s="86"/>
      <c r="IJ294" s="86"/>
      <c r="IK294" s="86"/>
      <c r="IL294" s="86"/>
      <c r="IM294" s="86"/>
      <c r="IN294" s="86"/>
      <c r="IO294" s="86"/>
      <c r="IP294" s="86"/>
      <c r="IQ294" s="86"/>
      <c r="IR294" s="86"/>
      <c r="IS294" s="86"/>
      <c r="IT294" s="86"/>
      <c r="IU294" s="86"/>
      <c r="IV294" s="106"/>
      <c r="IY294" s="105"/>
      <c r="IZ294" s="86"/>
      <c r="JA294" s="86"/>
      <c r="JB294" s="86"/>
      <c r="JC294" s="86"/>
      <c r="JD294" s="86"/>
      <c r="JE294" s="86"/>
      <c r="JF294" s="86"/>
      <c r="JG294" s="86"/>
      <c r="JH294" s="86"/>
      <c r="JI294" s="86"/>
      <c r="JJ294" s="86"/>
      <c r="JK294" s="86"/>
      <c r="JL294" s="86"/>
      <c r="JM294" s="86"/>
      <c r="JN294" s="86"/>
      <c r="JO294" s="86"/>
      <c r="JP294" s="86"/>
      <c r="JQ294" s="86"/>
      <c r="JR294" s="86"/>
      <c r="JS294" s="86"/>
      <c r="JT294" s="86"/>
      <c r="JU294" s="86"/>
      <c r="JV294" s="86"/>
      <c r="JW294" s="86"/>
      <c r="JX294" s="86"/>
      <c r="JY294" s="86"/>
      <c r="JZ294" s="86"/>
      <c r="KA294" s="86"/>
      <c r="KB294" s="86"/>
      <c r="KC294" s="86"/>
      <c r="KD294" s="86"/>
      <c r="KE294" s="86"/>
      <c r="KF294" s="106"/>
    </row>
    <row r="295" spans="10:292" ht="15.75" hidden="1" customHeight="1" x14ac:dyDescent="0.45">
      <c r="DA295" s="95"/>
      <c r="DB295" s="96"/>
      <c r="DC295" s="96"/>
      <c r="DD295" s="96"/>
      <c r="DE295" s="96"/>
      <c r="DF295" s="96"/>
      <c r="DG295" s="96"/>
      <c r="EX295" s="96"/>
      <c r="EY295" s="96"/>
      <c r="EZ295" s="96"/>
      <c r="FA295" s="96"/>
      <c r="FB295" s="96"/>
      <c r="FC295" s="96"/>
      <c r="FD295" s="96"/>
      <c r="FE295" s="96"/>
      <c r="FF295" s="96"/>
      <c r="FG295" s="96"/>
      <c r="FH295" s="96"/>
      <c r="GA295" s="96"/>
      <c r="GB295" s="96"/>
      <c r="GC295" s="96"/>
      <c r="GD295" s="96"/>
      <c r="GE295" s="96"/>
      <c r="GF295" s="96"/>
      <c r="GG295" s="96"/>
      <c r="GH295" s="96"/>
      <c r="GI295" s="96"/>
      <c r="GJ295" s="96"/>
      <c r="GK295" s="96"/>
      <c r="GL295" s="96"/>
      <c r="GM295" s="96"/>
      <c r="GN295" s="96"/>
      <c r="GO295" s="96"/>
      <c r="GP295" s="96"/>
      <c r="GQ295" s="96"/>
      <c r="IA295" s="105"/>
      <c r="IB295" s="86"/>
      <c r="IC295" s="86"/>
      <c r="ID295" s="86"/>
      <c r="IE295" s="86"/>
      <c r="IF295" s="86"/>
      <c r="IG295" s="86"/>
      <c r="IH295" s="86"/>
      <c r="II295" s="86"/>
      <c r="IJ295" s="86"/>
      <c r="IK295" s="86"/>
      <c r="IL295" s="86"/>
      <c r="IM295" s="86"/>
      <c r="IN295" s="86"/>
      <c r="IO295" s="86"/>
      <c r="IP295" s="86"/>
      <c r="IQ295" s="86"/>
      <c r="IR295" s="86"/>
      <c r="IS295" s="86"/>
      <c r="IT295" s="86"/>
      <c r="IU295" s="86"/>
      <c r="IV295" s="106"/>
      <c r="IY295" s="105"/>
      <c r="IZ295" s="86"/>
      <c r="JA295" s="86"/>
      <c r="JB295" s="86"/>
      <c r="JC295" s="86"/>
      <c r="JD295" s="86"/>
      <c r="JE295" s="86"/>
      <c r="JF295" s="86"/>
      <c r="JG295" s="86"/>
      <c r="JH295" s="86"/>
      <c r="JI295" s="86"/>
      <c r="JJ295" s="86"/>
      <c r="JK295" s="86"/>
      <c r="JL295" s="86"/>
      <c r="JM295" s="86"/>
      <c r="JN295" s="86"/>
      <c r="JO295" s="86"/>
      <c r="JP295" s="86"/>
      <c r="JQ295" s="86"/>
      <c r="JR295" s="86"/>
      <c r="JS295" s="86"/>
      <c r="JT295" s="86"/>
      <c r="JU295" s="86"/>
      <c r="JV295" s="86"/>
      <c r="JW295" s="86"/>
      <c r="JX295" s="86"/>
      <c r="JY295" s="86"/>
      <c r="JZ295" s="86"/>
      <c r="KA295" s="86"/>
      <c r="KB295" s="86"/>
      <c r="KC295" s="86"/>
      <c r="KD295" s="86"/>
      <c r="KE295" s="86"/>
      <c r="KF295" s="106"/>
    </row>
    <row r="296" spans="10:292" ht="15.75" hidden="1" customHeight="1" x14ac:dyDescent="0.45">
      <c r="DA296" s="95"/>
      <c r="DB296" s="96"/>
      <c r="DC296" s="96"/>
      <c r="DD296" s="96"/>
      <c r="DE296" s="96"/>
      <c r="DF296" s="96"/>
      <c r="DG296" s="96"/>
      <c r="EX296" s="96"/>
      <c r="EY296" s="96"/>
      <c r="EZ296" s="96"/>
      <c r="FA296" s="96"/>
      <c r="FB296" s="96"/>
      <c r="FC296" s="96"/>
      <c r="FD296" s="96"/>
      <c r="FE296" s="96"/>
      <c r="FF296" s="96"/>
      <c r="FG296" s="96"/>
      <c r="FH296" s="96"/>
      <c r="GA296" s="96"/>
      <c r="GB296" s="96"/>
      <c r="GC296" s="96"/>
      <c r="GD296" s="96"/>
      <c r="GE296" s="96"/>
      <c r="GF296" s="96"/>
      <c r="GG296" s="96"/>
      <c r="GH296" s="96"/>
      <c r="GI296" s="96"/>
      <c r="GJ296" s="96"/>
      <c r="GK296" s="96"/>
      <c r="GL296" s="96"/>
      <c r="GM296" s="96"/>
      <c r="GN296" s="96"/>
      <c r="GO296" s="96"/>
      <c r="GP296" s="96"/>
      <c r="GQ296" s="96"/>
      <c r="IA296" s="105"/>
      <c r="IB296" s="86"/>
      <c r="IC296" s="86"/>
      <c r="ID296" s="86"/>
      <c r="IE296" s="86"/>
      <c r="IF296" s="86"/>
      <c r="IG296" s="86"/>
      <c r="IH296" s="86"/>
      <c r="II296" s="86"/>
      <c r="IJ296" s="86"/>
      <c r="IK296" s="86"/>
      <c r="IL296" s="86"/>
      <c r="IM296" s="86"/>
      <c r="IN296" s="86"/>
      <c r="IO296" s="86"/>
      <c r="IP296" s="86"/>
      <c r="IQ296" s="86"/>
      <c r="IR296" s="86"/>
      <c r="IS296" s="86"/>
      <c r="IT296" s="86"/>
      <c r="IU296" s="86"/>
      <c r="IV296" s="106"/>
      <c r="IY296" s="105"/>
      <c r="IZ296" s="86"/>
      <c r="JA296" s="86"/>
      <c r="JB296" s="86"/>
      <c r="JC296" s="86"/>
      <c r="JD296" s="86"/>
      <c r="JE296" s="86"/>
      <c r="JF296" s="86"/>
      <c r="JG296" s="86"/>
      <c r="JH296" s="86"/>
      <c r="JI296" s="86"/>
      <c r="JJ296" s="86"/>
      <c r="JK296" s="86"/>
      <c r="JL296" s="86"/>
      <c r="JM296" s="86"/>
      <c r="JN296" s="86"/>
      <c r="JO296" s="86"/>
      <c r="JP296" s="86"/>
      <c r="JQ296" s="86"/>
      <c r="JR296" s="86"/>
      <c r="JS296" s="86"/>
      <c r="JT296" s="86"/>
      <c r="JU296" s="86"/>
      <c r="JV296" s="86"/>
      <c r="JW296" s="86"/>
      <c r="JX296" s="86"/>
      <c r="JY296" s="86"/>
      <c r="JZ296" s="86"/>
      <c r="KA296" s="86"/>
      <c r="KB296" s="86"/>
      <c r="KC296" s="86"/>
      <c r="KD296" s="86"/>
      <c r="KE296" s="86"/>
      <c r="KF296" s="106"/>
    </row>
    <row r="297" spans="10:292" ht="15.75" hidden="1" customHeight="1" x14ac:dyDescent="0.45">
      <c r="DA297" s="95"/>
      <c r="DB297" s="96"/>
      <c r="DC297" s="96"/>
      <c r="DD297" s="96"/>
      <c r="DE297" s="96"/>
      <c r="DF297" s="96"/>
      <c r="DG297" s="96"/>
      <c r="EX297" s="96"/>
      <c r="EY297" s="96"/>
      <c r="EZ297" s="96"/>
      <c r="FA297" s="96"/>
      <c r="FB297" s="96"/>
      <c r="FC297" s="96"/>
      <c r="FD297" s="96"/>
      <c r="FE297" s="96"/>
      <c r="FF297" s="96"/>
      <c r="FG297" s="96"/>
      <c r="FH297" s="96"/>
      <c r="GA297" s="96"/>
      <c r="GB297" s="96"/>
      <c r="GC297" s="96"/>
      <c r="GD297" s="96"/>
      <c r="GE297" s="96"/>
      <c r="GF297" s="96"/>
      <c r="GG297" s="96"/>
      <c r="GH297" s="96"/>
      <c r="GI297" s="96"/>
      <c r="GJ297" s="96"/>
      <c r="GK297" s="96"/>
      <c r="GL297" s="96"/>
      <c r="GM297" s="96"/>
      <c r="GN297" s="96"/>
      <c r="GO297" s="96"/>
      <c r="GP297" s="96"/>
      <c r="GQ297" s="96"/>
      <c r="IA297" s="105"/>
      <c r="IB297" s="86"/>
      <c r="IC297" s="86"/>
      <c r="ID297" s="86"/>
      <c r="IE297" s="86"/>
      <c r="IF297" s="86"/>
      <c r="IG297" s="86"/>
      <c r="IH297" s="86"/>
      <c r="II297" s="86"/>
      <c r="IJ297" s="86"/>
      <c r="IK297" s="86"/>
      <c r="IL297" s="86"/>
      <c r="IM297" s="86"/>
      <c r="IN297" s="86"/>
      <c r="IO297" s="86"/>
      <c r="IP297" s="86"/>
      <c r="IQ297" s="86"/>
      <c r="IR297" s="86"/>
      <c r="IS297" s="86"/>
      <c r="IT297" s="86"/>
      <c r="IU297" s="86"/>
      <c r="IV297" s="106"/>
      <c r="IY297" s="105"/>
      <c r="IZ297" s="86"/>
      <c r="JA297" s="86"/>
      <c r="JB297" s="86"/>
      <c r="JC297" s="86"/>
      <c r="JD297" s="86"/>
      <c r="JE297" s="86"/>
      <c r="JF297" s="86"/>
      <c r="JG297" s="86"/>
      <c r="JH297" s="86"/>
      <c r="JI297" s="86"/>
      <c r="JJ297" s="86"/>
      <c r="JK297" s="86"/>
      <c r="JL297" s="86"/>
      <c r="JM297" s="86"/>
      <c r="JN297" s="86"/>
      <c r="JO297" s="86"/>
      <c r="JP297" s="86"/>
      <c r="JQ297" s="86"/>
      <c r="JR297" s="86"/>
      <c r="JS297" s="86"/>
      <c r="JT297" s="86"/>
      <c r="JU297" s="86"/>
      <c r="JV297" s="86"/>
      <c r="JW297" s="86"/>
      <c r="JX297" s="86"/>
      <c r="JY297" s="86"/>
      <c r="JZ297" s="86"/>
      <c r="KA297" s="86"/>
      <c r="KB297" s="86"/>
      <c r="KC297" s="86"/>
      <c r="KD297" s="86"/>
      <c r="KE297" s="86"/>
      <c r="KF297" s="106"/>
    </row>
    <row r="298" spans="10:292" ht="15.75" hidden="1" customHeight="1" x14ac:dyDescent="0.45">
      <c r="DA298" s="95"/>
      <c r="DB298" s="96"/>
      <c r="DC298" s="96"/>
      <c r="DD298" s="96"/>
      <c r="DE298" s="96"/>
      <c r="DF298" s="96"/>
      <c r="DG298" s="96"/>
      <c r="EX298" s="96"/>
      <c r="EY298" s="96"/>
      <c r="EZ298" s="96"/>
      <c r="FA298" s="96"/>
      <c r="FB298" s="96"/>
      <c r="FC298" s="96"/>
      <c r="FD298" s="96"/>
      <c r="FE298" s="96"/>
      <c r="FF298" s="96"/>
      <c r="FG298" s="96"/>
      <c r="FH298" s="96"/>
      <c r="GA298" s="96"/>
      <c r="GB298" s="96"/>
      <c r="GC298" s="96"/>
      <c r="GD298" s="96"/>
      <c r="GE298" s="96"/>
      <c r="GF298" s="96"/>
      <c r="GG298" s="96"/>
      <c r="GH298" s="96"/>
      <c r="GI298" s="96"/>
      <c r="GJ298" s="96"/>
      <c r="GK298" s="96"/>
      <c r="GL298" s="96"/>
      <c r="GM298" s="96"/>
      <c r="GN298" s="96"/>
      <c r="GO298" s="96"/>
      <c r="GP298" s="96"/>
      <c r="GQ298" s="96"/>
      <c r="IA298" s="105"/>
      <c r="IB298" s="86"/>
      <c r="IC298" s="86"/>
      <c r="ID298" s="86"/>
      <c r="IE298" s="86"/>
      <c r="IF298" s="86"/>
      <c r="IG298" s="86"/>
      <c r="IH298" s="86"/>
      <c r="II298" s="86"/>
      <c r="IJ298" s="86"/>
      <c r="IK298" s="86"/>
      <c r="IL298" s="86"/>
      <c r="IM298" s="86"/>
      <c r="IN298" s="86"/>
      <c r="IO298" s="86"/>
      <c r="IP298" s="86"/>
      <c r="IQ298" s="86"/>
      <c r="IR298" s="86"/>
      <c r="IS298" s="86"/>
      <c r="IT298" s="86"/>
      <c r="IU298" s="86"/>
      <c r="IV298" s="106"/>
      <c r="IY298" s="105"/>
      <c r="IZ298" s="86"/>
      <c r="JA298" s="86"/>
      <c r="JB298" s="86"/>
      <c r="JC298" s="86"/>
      <c r="JD298" s="86"/>
      <c r="JE298" s="86"/>
      <c r="JF298" s="86"/>
      <c r="JG298" s="86"/>
      <c r="JH298" s="86"/>
      <c r="JI298" s="86"/>
      <c r="JJ298" s="86"/>
      <c r="JK298" s="86"/>
      <c r="JL298" s="86"/>
      <c r="JM298" s="86"/>
      <c r="JN298" s="86"/>
      <c r="JO298" s="86"/>
      <c r="JP298" s="86"/>
      <c r="JQ298" s="86"/>
      <c r="JR298" s="86"/>
      <c r="JS298" s="86"/>
      <c r="JT298" s="86"/>
      <c r="JU298" s="86"/>
      <c r="JV298" s="86"/>
      <c r="JW298" s="86"/>
      <c r="JX298" s="86"/>
      <c r="JY298" s="86"/>
      <c r="JZ298" s="86"/>
      <c r="KA298" s="86"/>
      <c r="KB298" s="86"/>
      <c r="KC298" s="86"/>
      <c r="KD298" s="86"/>
      <c r="KE298" s="86"/>
      <c r="KF298" s="106"/>
    </row>
    <row r="299" spans="10:292" ht="15.75" hidden="1" customHeight="1" x14ac:dyDescent="0.45">
      <c r="DA299" s="95"/>
      <c r="DB299" s="96"/>
      <c r="DC299" s="96"/>
      <c r="DD299" s="96"/>
      <c r="DE299" s="96"/>
      <c r="DF299" s="96"/>
      <c r="DG299" s="96"/>
      <c r="EX299" s="96"/>
      <c r="EY299" s="96"/>
      <c r="EZ299" s="96"/>
      <c r="FA299" s="96"/>
      <c r="FB299" s="96"/>
      <c r="FC299" s="96"/>
      <c r="FD299" s="96"/>
      <c r="FE299" s="96"/>
      <c r="FF299" s="96"/>
      <c r="FG299" s="96"/>
      <c r="FH299" s="96"/>
      <c r="GA299" s="96"/>
      <c r="GB299" s="96"/>
      <c r="GC299" s="96"/>
      <c r="GD299" s="96"/>
      <c r="GE299" s="96"/>
      <c r="GF299" s="96"/>
      <c r="GG299" s="96"/>
      <c r="GH299" s="96"/>
      <c r="GI299" s="96"/>
      <c r="GJ299" s="96"/>
      <c r="GK299" s="96"/>
      <c r="GL299" s="96"/>
      <c r="GM299" s="96"/>
      <c r="GN299" s="96"/>
      <c r="GO299" s="96"/>
      <c r="GP299" s="96"/>
      <c r="GQ299" s="96"/>
      <c r="IA299" s="105"/>
      <c r="IB299" s="86"/>
      <c r="IC299" s="86"/>
      <c r="ID299" s="86"/>
      <c r="IE299" s="86"/>
      <c r="IF299" s="86"/>
      <c r="IG299" s="86"/>
      <c r="IH299" s="86"/>
      <c r="II299" s="86"/>
      <c r="IJ299" s="86"/>
      <c r="IK299" s="86"/>
      <c r="IL299" s="86"/>
      <c r="IM299" s="86"/>
      <c r="IN299" s="86"/>
      <c r="IO299" s="86"/>
      <c r="IP299" s="86"/>
      <c r="IQ299" s="86"/>
      <c r="IR299" s="86"/>
      <c r="IS299" s="86"/>
      <c r="IT299" s="86"/>
      <c r="IU299" s="86"/>
      <c r="IV299" s="106"/>
      <c r="IY299" s="105"/>
      <c r="IZ299" s="86"/>
      <c r="JA299" s="86"/>
      <c r="JB299" s="86"/>
      <c r="JC299" s="86"/>
      <c r="JD299" s="86"/>
      <c r="JE299" s="86"/>
      <c r="JF299" s="86"/>
      <c r="JG299" s="86"/>
      <c r="JH299" s="86"/>
      <c r="JI299" s="86"/>
      <c r="JJ299" s="86"/>
      <c r="JK299" s="86"/>
      <c r="JL299" s="86"/>
      <c r="JM299" s="86"/>
      <c r="JN299" s="86"/>
      <c r="JO299" s="86"/>
      <c r="JP299" s="86"/>
      <c r="JQ299" s="86"/>
      <c r="JR299" s="86"/>
      <c r="JS299" s="86"/>
      <c r="JT299" s="86"/>
      <c r="JU299" s="86"/>
      <c r="JV299" s="86"/>
      <c r="JW299" s="86"/>
      <c r="JX299" s="86"/>
      <c r="JY299" s="86"/>
      <c r="JZ299" s="86"/>
      <c r="KA299" s="86"/>
      <c r="KB299" s="86"/>
      <c r="KC299" s="86"/>
      <c r="KD299" s="86"/>
      <c r="KE299" s="86"/>
      <c r="KF299" s="106"/>
    </row>
    <row r="300" spans="10:292" ht="15.75" hidden="1" customHeight="1" x14ac:dyDescent="0.45">
      <c r="DA300" s="95"/>
      <c r="DB300" s="96"/>
      <c r="DC300" s="96"/>
      <c r="DD300" s="96"/>
      <c r="DE300" s="96"/>
      <c r="DF300" s="96"/>
      <c r="DG300" s="96"/>
      <c r="EX300" s="96"/>
      <c r="EY300" s="96"/>
      <c r="EZ300" s="96"/>
      <c r="FA300" s="96"/>
      <c r="FB300" s="96"/>
      <c r="FC300" s="96"/>
      <c r="FD300" s="96"/>
      <c r="FE300" s="96"/>
      <c r="FF300" s="96"/>
      <c r="FG300" s="96"/>
      <c r="FH300" s="96"/>
      <c r="GA300" s="31"/>
      <c r="GB300" s="32"/>
      <c r="GC300" s="32"/>
      <c r="GD300" s="33"/>
      <c r="GE300" s="32"/>
      <c r="GF300" s="32"/>
      <c r="GG300" s="34"/>
      <c r="GH300" s="32"/>
      <c r="GI300" s="32"/>
      <c r="GJ300" s="32"/>
      <c r="GK300" s="32"/>
      <c r="GL300" s="32"/>
      <c r="GM300" s="32"/>
      <c r="GN300" s="32"/>
      <c r="GO300" s="32"/>
      <c r="GP300" s="32"/>
      <c r="GQ300" s="35"/>
      <c r="IA300" s="105"/>
      <c r="IB300" s="86"/>
      <c r="IC300" s="86"/>
      <c r="ID300" s="86"/>
      <c r="IE300" s="86"/>
      <c r="IF300" s="86"/>
      <c r="IG300" s="86"/>
      <c r="IH300" s="86"/>
      <c r="II300" s="86"/>
      <c r="IJ300" s="86"/>
      <c r="IK300" s="86"/>
      <c r="IL300" s="86"/>
      <c r="IM300" s="86"/>
      <c r="IN300" s="86"/>
      <c r="IO300" s="86"/>
      <c r="IP300" s="86"/>
      <c r="IQ300" s="86"/>
      <c r="IR300" s="86"/>
      <c r="IS300" s="86"/>
      <c r="IT300" s="86"/>
      <c r="IU300" s="86"/>
      <c r="IV300" s="106"/>
      <c r="IY300" s="105"/>
      <c r="IZ300" s="86"/>
      <c r="JA300" s="86"/>
      <c r="JB300" s="86"/>
      <c r="JC300" s="86"/>
      <c r="JD300" s="86"/>
      <c r="JE300" s="86"/>
      <c r="JF300" s="86"/>
      <c r="JG300" s="86"/>
      <c r="JH300" s="86"/>
      <c r="JI300" s="86"/>
      <c r="JJ300" s="86"/>
      <c r="JK300" s="86"/>
      <c r="JL300" s="86"/>
      <c r="JM300" s="86"/>
      <c r="JN300" s="86"/>
      <c r="JO300" s="86"/>
      <c r="JP300" s="86"/>
      <c r="JQ300" s="86"/>
      <c r="JR300" s="86"/>
      <c r="JS300" s="86"/>
      <c r="JT300" s="86"/>
      <c r="JU300" s="86"/>
      <c r="JV300" s="86"/>
      <c r="JW300" s="86"/>
      <c r="JX300" s="86"/>
      <c r="JY300" s="86"/>
      <c r="JZ300" s="86"/>
      <c r="KA300" s="86"/>
      <c r="KB300" s="86"/>
      <c r="KC300" s="86"/>
      <c r="KD300" s="86"/>
      <c r="KE300" s="86"/>
      <c r="KF300" s="106"/>
    </row>
    <row r="301" spans="10:292" ht="15.75" hidden="1" customHeight="1" x14ac:dyDescent="0.45">
      <c r="K301" s="2"/>
      <c r="DA301" s="95"/>
      <c r="DB301" s="96"/>
      <c r="DC301" s="96"/>
      <c r="DD301" s="96"/>
      <c r="DE301" s="96"/>
      <c r="DF301" s="96"/>
      <c r="DG301" s="96"/>
      <c r="EX301" s="96"/>
      <c r="EY301" s="96"/>
      <c r="EZ301" s="96"/>
      <c r="FA301" s="96"/>
      <c r="FB301" s="96"/>
      <c r="FC301" s="96"/>
      <c r="FD301" s="96"/>
      <c r="FE301" s="96"/>
      <c r="FF301" s="96"/>
      <c r="FG301" s="96"/>
      <c r="FH301" s="96"/>
      <c r="GA301" s="46"/>
      <c r="GB301" s="37"/>
      <c r="GC301" s="37"/>
      <c r="GD301" s="38"/>
      <c r="GE301" s="39"/>
      <c r="GF301" s="39"/>
      <c r="GG301" s="40"/>
      <c r="GH301" s="39"/>
      <c r="GI301" s="41"/>
      <c r="GJ301" s="41"/>
      <c r="GK301" s="39"/>
      <c r="GL301" s="39"/>
      <c r="GM301" s="39"/>
      <c r="GN301" s="39"/>
      <c r="GO301" s="39"/>
      <c r="GP301" s="39"/>
      <c r="GQ301" s="42"/>
      <c r="IA301" s="105"/>
      <c r="IB301" s="86"/>
      <c r="IC301" s="86"/>
      <c r="ID301" s="86"/>
      <c r="IE301" s="86"/>
      <c r="IF301" s="86"/>
      <c r="IG301" s="86"/>
      <c r="IH301" s="86"/>
      <c r="II301" s="86"/>
      <c r="IJ301" s="86"/>
      <c r="IK301" s="86"/>
      <c r="IL301" s="86"/>
      <c r="IM301" s="86"/>
      <c r="IN301" s="86"/>
      <c r="IO301" s="86"/>
      <c r="IP301" s="86"/>
      <c r="IQ301" s="86"/>
      <c r="IR301" s="86"/>
      <c r="IS301" s="86"/>
      <c r="IT301" s="86"/>
      <c r="IU301" s="86"/>
      <c r="IV301" s="106"/>
      <c r="IY301" s="105"/>
      <c r="IZ301" s="86"/>
      <c r="JA301" s="86"/>
      <c r="JB301" s="86"/>
      <c r="JC301" s="86"/>
      <c r="JD301" s="86"/>
      <c r="JE301" s="86"/>
      <c r="JF301" s="86"/>
      <c r="JG301" s="86"/>
      <c r="JH301" s="86"/>
      <c r="JI301" s="86"/>
      <c r="JJ301" s="86"/>
      <c r="JK301" s="86"/>
      <c r="JL301" s="86"/>
      <c r="JM301" s="86"/>
      <c r="JN301" s="86"/>
      <c r="JO301" s="86"/>
      <c r="JP301" s="86"/>
      <c r="JQ301" s="86"/>
      <c r="JR301" s="86"/>
      <c r="JS301" s="86"/>
      <c r="JT301" s="86"/>
      <c r="JU301" s="86"/>
      <c r="JV301" s="86"/>
      <c r="JW301" s="86"/>
      <c r="JX301" s="86"/>
      <c r="JY301" s="86"/>
      <c r="JZ301" s="86"/>
      <c r="KA301" s="86"/>
      <c r="KB301" s="86"/>
      <c r="KC301" s="86"/>
      <c r="KD301" s="86"/>
      <c r="KE301" s="86"/>
      <c r="KF301" s="106"/>
    </row>
    <row r="302" spans="10:292" ht="15.75" hidden="1" customHeight="1" x14ac:dyDescent="0.45">
      <c r="J302" s="2"/>
      <c r="K302" s="2"/>
      <c r="DA302" s="95"/>
      <c r="DB302" s="96"/>
      <c r="DC302" s="96"/>
      <c r="DD302" s="96"/>
      <c r="DE302" s="96"/>
      <c r="DF302" s="96"/>
      <c r="DG302" s="96"/>
      <c r="EX302" s="96"/>
      <c r="EY302" s="96"/>
      <c r="EZ302" s="96"/>
      <c r="FA302" s="96"/>
      <c r="FB302" s="96"/>
      <c r="FC302" s="96"/>
      <c r="FD302" s="96"/>
      <c r="FE302" s="96"/>
      <c r="FF302" s="96"/>
      <c r="FG302" s="96"/>
      <c r="FH302" s="96"/>
      <c r="GA302" s="36"/>
      <c r="GB302" s="39"/>
      <c r="GC302" s="39"/>
      <c r="GD302" s="38"/>
      <c r="GE302" s="39"/>
      <c r="GF302" s="39"/>
      <c r="GG302" s="40"/>
      <c r="GH302" s="39"/>
      <c r="GI302" s="41"/>
      <c r="GJ302" s="41"/>
      <c r="GK302" s="39"/>
      <c r="GL302" s="39"/>
      <c r="GM302" s="39"/>
      <c r="GN302" s="41"/>
      <c r="GO302" s="39"/>
      <c r="GP302" s="39"/>
      <c r="GQ302" s="42"/>
      <c r="IA302" s="105"/>
      <c r="IB302" s="86"/>
      <c r="IC302" s="86"/>
      <c r="ID302" s="86"/>
      <c r="IE302" s="86"/>
      <c r="IF302" s="86"/>
      <c r="IG302" s="86"/>
      <c r="IH302" s="86"/>
      <c r="II302" s="86"/>
      <c r="IJ302" s="86"/>
      <c r="IK302" s="86"/>
      <c r="IL302" s="86"/>
      <c r="IM302" s="86"/>
      <c r="IN302" s="86"/>
      <c r="IO302" s="86"/>
      <c r="IP302" s="86"/>
      <c r="IQ302" s="86"/>
      <c r="IR302" s="86"/>
      <c r="IS302" s="86"/>
      <c r="IT302" s="86"/>
      <c r="IU302" s="86"/>
      <c r="IV302" s="106"/>
      <c r="IY302" s="105"/>
      <c r="IZ302" s="86"/>
      <c r="JA302" s="86"/>
      <c r="JB302" s="86"/>
      <c r="JC302" s="86"/>
      <c r="JD302" s="86"/>
      <c r="JE302" s="86"/>
      <c r="JF302" s="86"/>
      <c r="JG302" s="86"/>
      <c r="JH302" s="86"/>
      <c r="JI302" s="86"/>
      <c r="JJ302" s="86"/>
      <c r="JK302" s="86"/>
      <c r="JL302" s="86"/>
      <c r="JM302" s="86"/>
      <c r="JN302" s="86"/>
      <c r="JO302" s="86"/>
      <c r="JP302" s="86"/>
      <c r="JQ302" s="86"/>
      <c r="JR302" s="86"/>
      <c r="JS302" s="86"/>
      <c r="JT302" s="86"/>
      <c r="JU302" s="86"/>
      <c r="JV302" s="86"/>
      <c r="JW302" s="86"/>
      <c r="JX302" s="86"/>
      <c r="JY302" s="86"/>
      <c r="JZ302" s="86"/>
      <c r="KA302" s="86"/>
      <c r="KB302" s="86"/>
      <c r="KC302" s="86"/>
      <c r="KD302" s="86"/>
      <c r="KE302" s="86"/>
      <c r="KF302" s="106"/>
    </row>
    <row r="303" spans="10:292" ht="15.75" hidden="1" customHeight="1" x14ac:dyDescent="0.45">
      <c r="J303" s="2"/>
      <c r="DA303" s="95"/>
      <c r="DB303" s="96"/>
      <c r="DC303" s="96"/>
      <c r="DD303" s="96"/>
      <c r="DE303" s="96"/>
      <c r="DF303" s="96"/>
      <c r="DG303" s="96"/>
      <c r="EX303" s="96"/>
      <c r="EY303" s="96"/>
      <c r="EZ303" s="96"/>
      <c r="FA303" s="96"/>
      <c r="FB303" s="96"/>
      <c r="FC303" s="96"/>
      <c r="FD303" s="96"/>
      <c r="FE303" s="96"/>
      <c r="FF303" s="96"/>
      <c r="FG303" s="96"/>
      <c r="FH303" s="96"/>
      <c r="GA303" s="36"/>
      <c r="GB303" s="39"/>
      <c r="GC303" s="39"/>
      <c r="GD303" s="38"/>
      <c r="GE303" s="39"/>
      <c r="GF303" s="40"/>
      <c r="GG303" s="39"/>
      <c r="GH303" s="39"/>
      <c r="GI303" s="39"/>
      <c r="GJ303" s="39"/>
      <c r="GK303" s="39"/>
      <c r="GL303" s="39"/>
      <c r="GM303" s="39"/>
      <c r="GN303" s="41"/>
      <c r="GO303" s="39"/>
      <c r="GP303" s="39"/>
      <c r="GQ303" s="42"/>
      <c r="IA303" s="105"/>
      <c r="IB303" s="86"/>
      <c r="IC303" s="86"/>
      <c r="ID303" s="86"/>
      <c r="IE303" s="86"/>
      <c r="IF303" s="86"/>
      <c r="IG303" s="86"/>
      <c r="IH303" s="86"/>
      <c r="II303" s="86"/>
      <c r="IJ303" s="86"/>
      <c r="IK303" s="86"/>
      <c r="IL303" s="86"/>
      <c r="IM303" s="86"/>
      <c r="IN303" s="86"/>
      <c r="IO303" s="86"/>
      <c r="IP303" s="86"/>
      <c r="IQ303" s="86"/>
      <c r="IR303" s="86"/>
      <c r="IS303" s="86"/>
      <c r="IT303" s="86"/>
      <c r="IU303" s="86"/>
      <c r="IV303" s="106"/>
      <c r="IY303" s="105"/>
      <c r="IZ303" s="86"/>
      <c r="JA303" s="86"/>
      <c r="JB303" s="86"/>
      <c r="JC303" s="86"/>
      <c r="JD303" s="86"/>
      <c r="JE303" s="86"/>
      <c r="JF303" s="86"/>
      <c r="JG303" s="86"/>
      <c r="JH303" s="86"/>
      <c r="JI303" s="86"/>
      <c r="JJ303" s="86"/>
      <c r="JK303" s="86"/>
      <c r="JL303" s="86"/>
      <c r="JM303" s="86"/>
      <c r="JN303" s="86"/>
      <c r="JO303" s="86"/>
      <c r="JP303" s="86"/>
      <c r="JQ303" s="86"/>
      <c r="JR303" s="86"/>
      <c r="JS303" s="86"/>
      <c r="JT303" s="86"/>
      <c r="JU303" s="86"/>
      <c r="JV303" s="86"/>
      <c r="JW303" s="86"/>
      <c r="JX303" s="86"/>
      <c r="JY303" s="86"/>
      <c r="JZ303" s="86"/>
      <c r="KA303" s="86"/>
      <c r="KB303" s="86"/>
      <c r="KC303" s="86"/>
      <c r="KD303" s="86"/>
      <c r="KE303" s="86"/>
      <c r="KF303" s="106"/>
    </row>
    <row r="304" spans="10:292" ht="15.75" hidden="1" customHeight="1" x14ac:dyDescent="0.45">
      <c r="J304" s="2"/>
      <c r="DA304" s="95"/>
      <c r="DB304" s="96"/>
      <c r="DC304" s="96"/>
      <c r="DD304" s="96"/>
      <c r="DE304" s="96"/>
      <c r="DF304" s="96"/>
      <c r="DG304" s="96"/>
      <c r="EX304" s="96"/>
      <c r="EY304" s="96"/>
      <c r="EZ304" s="96"/>
      <c r="FA304" s="96"/>
      <c r="FB304" s="96"/>
      <c r="FC304" s="96"/>
      <c r="FD304" s="96"/>
      <c r="FE304" s="96"/>
      <c r="FF304" s="96"/>
      <c r="FG304" s="96"/>
      <c r="FH304" s="96"/>
      <c r="GA304" s="36"/>
      <c r="GB304" s="39"/>
      <c r="GC304" s="39"/>
      <c r="GD304" s="39"/>
      <c r="GE304" s="39"/>
      <c r="GF304" s="40"/>
      <c r="GG304" s="39"/>
      <c r="GH304" s="39"/>
      <c r="GI304" s="39"/>
      <c r="GJ304" s="39"/>
      <c r="GK304" s="39"/>
      <c r="GL304" s="39"/>
      <c r="GM304" s="39"/>
      <c r="GN304" s="41"/>
      <c r="GO304" s="39"/>
      <c r="GP304" s="39"/>
      <c r="GQ304" s="42"/>
      <c r="IA304" s="105"/>
      <c r="IB304" s="86"/>
      <c r="IC304" s="86"/>
      <c r="ID304" s="86"/>
      <c r="IE304" s="86"/>
      <c r="IF304" s="86"/>
      <c r="IG304" s="86"/>
      <c r="IH304" s="86"/>
      <c r="II304" s="86"/>
      <c r="IJ304" s="86"/>
      <c r="IK304" s="86"/>
      <c r="IL304" s="86"/>
      <c r="IM304" s="86"/>
      <c r="IN304" s="86"/>
      <c r="IO304" s="86"/>
      <c r="IP304" s="86"/>
      <c r="IQ304" s="86"/>
      <c r="IR304" s="86"/>
      <c r="IS304" s="86"/>
      <c r="IT304" s="86"/>
      <c r="IU304" s="86"/>
      <c r="IV304" s="106"/>
      <c r="IY304" s="105"/>
      <c r="IZ304" s="86"/>
      <c r="JA304" s="86"/>
      <c r="JB304" s="86"/>
      <c r="JC304" s="86"/>
      <c r="JD304" s="86"/>
      <c r="JE304" s="86"/>
      <c r="JF304" s="86"/>
      <c r="JG304" s="86"/>
      <c r="JH304" s="86"/>
      <c r="JI304" s="86"/>
      <c r="JJ304" s="86"/>
      <c r="JK304" s="86"/>
      <c r="JL304" s="86"/>
      <c r="JM304" s="86"/>
      <c r="JN304" s="86"/>
      <c r="JO304" s="86"/>
      <c r="JP304" s="86"/>
      <c r="JQ304" s="86"/>
      <c r="JR304" s="86"/>
      <c r="JS304" s="86"/>
      <c r="JT304" s="86"/>
      <c r="JU304" s="86"/>
      <c r="JV304" s="86"/>
      <c r="JW304" s="86"/>
      <c r="JX304" s="86"/>
      <c r="JY304" s="86"/>
      <c r="JZ304" s="86"/>
      <c r="KA304" s="86"/>
      <c r="KB304" s="86"/>
      <c r="KC304" s="86"/>
      <c r="KD304" s="86"/>
      <c r="KE304" s="86"/>
      <c r="KF304" s="106"/>
    </row>
    <row r="305" spans="105:292" ht="15.75" hidden="1" customHeight="1" x14ac:dyDescent="0.45">
      <c r="DA305" s="95"/>
      <c r="DB305" s="96"/>
      <c r="DC305" s="96"/>
      <c r="DD305" s="96"/>
      <c r="DE305" s="96"/>
      <c r="DF305" s="96"/>
      <c r="DG305" s="96"/>
      <c r="EX305" s="96"/>
      <c r="EY305" s="96"/>
      <c r="EZ305" s="96"/>
      <c r="FA305" s="96"/>
      <c r="FB305" s="96"/>
      <c r="FC305" s="96"/>
      <c r="FD305" s="96"/>
      <c r="FE305" s="96"/>
      <c r="FF305" s="96"/>
      <c r="FG305" s="96"/>
      <c r="FH305" s="96"/>
      <c r="GA305" s="36"/>
      <c r="GB305" s="39"/>
      <c r="GC305" s="39"/>
      <c r="GD305" s="38"/>
      <c r="GE305" s="39"/>
      <c r="GF305" s="40"/>
      <c r="GG305" s="39"/>
      <c r="GH305" s="39"/>
      <c r="GI305" s="39"/>
      <c r="GJ305" s="39"/>
      <c r="GK305" s="39"/>
      <c r="GL305" s="39"/>
      <c r="GM305" s="39"/>
      <c r="GN305" s="41"/>
      <c r="GO305" s="39"/>
      <c r="GP305" s="39"/>
      <c r="GQ305" s="42"/>
      <c r="IA305" s="105"/>
      <c r="IB305" s="86"/>
      <c r="IC305" s="86"/>
      <c r="ID305" s="86"/>
      <c r="IE305" s="86"/>
      <c r="IF305" s="86"/>
      <c r="IG305" s="86"/>
      <c r="IH305" s="86"/>
      <c r="II305" s="86"/>
      <c r="IJ305" s="86"/>
      <c r="IK305" s="86"/>
      <c r="IL305" s="86"/>
      <c r="IM305" s="86"/>
      <c r="IN305" s="86"/>
      <c r="IO305" s="86"/>
      <c r="IP305" s="86"/>
      <c r="IQ305" s="86"/>
      <c r="IR305" s="86"/>
      <c r="IS305" s="86"/>
      <c r="IT305" s="86"/>
      <c r="IU305" s="86"/>
      <c r="IV305" s="106"/>
      <c r="IY305" s="105"/>
      <c r="IZ305" s="86"/>
      <c r="JA305" s="86"/>
      <c r="JB305" s="86"/>
      <c r="JC305" s="86"/>
      <c r="JD305" s="86"/>
      <c r="JE305" s="86"/>
      <c r="JF305" s="86"/>
      <c r="JG305" s="86"/>
      <c r="JH305" s="86"/>
      <c r="JI305" s="86"/>
      <c r="JJ305" s="86"/>
      <c r="JK305" s="86"/>
      <c r="JL305" s="86"/>
      <c r="JM305" s="86"/>
      <c r="JN305" s="86"/>
      <c r="JO305" s="86"/>
      <c r="JP305" s="86"/>
      <c r="JQ305" s="86"/>
      <c r="JR305" s="86"/>
      <c r="JS305" s="86"/>
      <c r="JT305" s="86"/>
      <c r="JU305" s="86"/>
      <c r="JV305" s="86"/>
      <c r="JW305" s="86"/>
      <c r="JX305" s="86"/>
      <c r="JY305" s="86"/>
      <c r="JZ305" s="86"/>
      <c r="KA305" s="86"/>
      <c r="KB305" s="86"/>
      <c r="KC305" s="86"/>
      <c r="KD305" s="86"/>
      <c r="KE305" s="86"/>
      <c r="KF305" s="106"/>
    </row>
    <row r="306" spans="105:292" ht="15.75" hidden="1" customHeight="1" x14ac:dyDescent="0.45">
      <c r="DA306" s="95"/>
      <c r="DB306" s="96"/>
      <c r="DC306" s="96"/>
      <c r="DD306" s="96"/>
      <c r="DE306" s="96"/>
      <c r="DF306" s="96"/>
      <c r="DG306" s="96"/>
      <c r="EX306" s="96"/>
      <c r="EY306" s="96"/>
      <c r="EZ306" s="96"/>
      <c r="FA306" s="96"/>
      <c r="FB306" s="96"/>
      <c r="FC306" s="96"/>
      <c r="FD306" s="96"/>
      <c r="FE306" s="96"/>
      <c r="FF306" s="96"/>
      <c r="FG306" s="96"/>
      <c r="FH306" s="96"/>
      <c r="GA306" s="36"/>
      <c r="GB306" s="39"/>
      <c r="GC306" s="39"/>
      <c r="GD306" s="38"/>
      <c r="GE306" s="39"/>
      <c r="GF306" s="40"/>
      <c r="GG306" s="39"/>
      <c r="GH306" s="39"/>
      <c r="GI306" s="39"/>
      <c r="GJ306" s="39"/>
      <c r="GK306" s="39"/>
      <c r="GL306" s="39"/>
      <c r="GM306" s="39"/>
      <c r="GN306" s="39"/>
      <c r="GO306" s="39"/>
      <c r="GP306" s="39"/>
      <c r="GQ306" s="42"/>
      <c r="IA306" s="105"/>
      <c r="IB306" s="86"/>
      <c r="IC306" s="86"/>
      <c r="ID306" s="86"/>
      <c r="IE306" s="86"/>
      <c r="IF306" s="86"/>
      <c r="IG306" s="86"/>
      <c r="IH306" s="86"/>
      <c r="II306" s="86"/>
      <c r="IJ306" s="86"/>
      <c r="IK306" s="86"/>
      <c r="IL306" s="86"/>
      <c r="IM306" s="86"/>
      <c r="IN306" s="86"/>
      <c r="IO306" s="86"/>
      <c r="IP306" s="86"/>
      <c r="IQ306" s="86"/>
      <c r="IR306" s="86"/>
      <c r="IS306" s="86"/>
      <c r="IT306" s="86"/>
      <c r="IU306" s="86"/>
      <c r="IV306" s="106"/>
      <c r="IY306" s="105"/>
      <c r="IZ306" s="86"/>
      <c r="JA306" s="86"/>
      <c r="JB306" s="86"/>
      <c r="JC306" s="86"/>
      <c r="JD306" s="86"/>
      <c r="JE306" s="86"/>
      <c r="JF306" s="86"/>
      <c r="JG306" s="86"/>
      <c r="JH306" s="86"/>
      <c r="JI306" s="86"/>
      <c r="JJ306" s="86"/>
      <c r="JK306" s="86"/>
      <c r="JL306" s="86"/>
      <c r="JM306" s="86"/>
      <c r="JN306" s="86"/>
      <c r="JO306" s="86"/>
      <c r="JP306" s="86"/>
      <c r="JQ306" s="86"/>
      <c r="JR306" s="86"/>
      <c r="JS306" s="86"/>
      <c r="JT306" s="86"/>
      <c r="JU306" s="86"/>
      <c r="JV306" s="86"/>
      <c r="JW306" s="86"/>
      <c r="JX306" s="86"/>
      <c r="JY306" s="86"/>
      <c r="JZ306" s="86"/>
      <c r="KA306" s="86"/>
      <c r="KB306" s="86"/>
      <c r="KC306" s="86"/>
      <c r="KD306" s="86"/>
      <c r="KE306" s="86"/>
      <c r="KF306" s="106"/>
    </row>
    <row r="307" spans="105:292" ht="15.75" hidden="1" customHeight="1" x14ac:dyDescent="0.45">
      <c r="DA307" s="95"/>
      <c r="DB307" s="96"/>
      <c r="DC307" s="96"/>
      <c r="DD307" s="96"/>
      <c r="DE307" s="96"/>
      <c r="DF307" s="96"/>
      <c r="DG307" s="96"/>
      <c r="EX307" s="96"/>
      <c r="EY307" s="96"/>
      <c r="EZ307" s="96"/>
      <c r="FA307" s="96"/>
      <c r="FB307" s="96"/>
      <c r="FC307" s="96"/>
      <c r="FD307" s="96"/>
      <c r="FE307" s="96"/>
      <c r="FF307" s="96"/>
      <c r="FG307" s="96"/>
      <c r="FH307" s="96"/>
      <c r="GA307" s="36"/>
      <c r="GB307" s="39"/>
      <c r="GC307" s="39"/>
      <c r="GD307" s="38"/>
      <c r="GE307" s="40"/>
      <c r="GF307" s="39"/>
      <c r="GG307" s="39"/>
      <c r="GH307" s="39"/>
      <c r="GI307" s="39"/>
      <c r="GJ307" s="39"/>
      <c r="GK307" s="39"/>
      <c r="GL307" s="39"/>
      <c r="GM307" s="39"/>
      <c r="GN307" s="39"/>
      <c r="GO307" s="39"/>
      <c r="GP307" s="39"/>
      <c r="GQ307" s="42"/>
      <c r="IA307" s="105"/>
      <c r="IB307" s="86"/>
      <c r="IC307" s="86"/>
      <c r="ID307" s="86"/>
      <c r="IE307" s="86"/>
      <c r="IF307" s="86"/>
      <c r="IG307" s="86"/>
      <c r="IH307" s="86"/>
      <c r="II307" s="86"/>
      <c r="IJ307" s="86"/>
      <c r="IK307" s="86"/>
      <c r="IL307" s="86"/>
      <c r="IM307" s="86"/>
      <c r="IN307" s="86"/>
      <c r="IO307" s="86"/>
      <c r="IP307" s="86"/>
      <c r="IQ307" s="86"/>
      <c r="IR307" s="86"/>
      <c r="IS307" s="86"/>
      <c r="IT307" s="86"/>
      <c r="IU307" s="86"/>
      <c r="IV307" s="106"/>
      <c r="IY307" s="105"/>
      <c r="IZ307" s="86"/>
      <c r="JA307" s="86"/>
      <c r="JB307" s="86"/>
      <c r="JC307" s="86"/>
      <c r="JD307" s="86"/>
      <c r="JE307" s="86"/>
      <c r="JF307" s="86"/>
      <c r="JG307" s="86"/>
      <c r="JH307" s="86"/>
      <c r="JI307" s="86"/>
      <c r="JJ307" s="86"/>
      <c r="JK307" s="86"/>
      <c r="JL307" s="86"/>
      <c r="JM307" s="86"/>
      <c r="JN307" s="86"/>
      <c r="JO307" s="86"/>
      <c r="JP307" s="86"/>
      <c r="JQ307" s="86"/>
      <c r="JR307" s="86"/>
      <c r="JS307" s="86"/>
      <c r="JT307" s="86"/>
      <c r="JU307" s="86"/>
      <c r="JV307" s="86"/>
      <c r="JW307" s="86"/>
      <c r="JX307" s="86"/>
      <c r="JY307" s="86"/>
      <c r="JZ307" s="86"/>
      <c r="KA307" s="86"/>
      <c r="KB307" s="86"/>
      <c r="KC307" s="86"/>
      <c r="KD307" s="86"/>
      <c r="KE307" s="86"/>
      <c r="KF307" s="106"/>
    </row>
    <row r="308" spans="105:292" ht="15.75" hidden="1" customHeight="1" x14ac:dyDescent="0.45">
      <c r="DA308" s="95"/>
      <c r="DB308" s="96"/>
      <c r="DC308" s="96"/>
      <c r="DD308" s="96"/>
      <c r="DE308" s="96"/>
      <c r="DF308" s="96"/>
      <c r="DG308" s="96"/>
      <c r="EX308" s="96"/>
      <c r="EY308" s="96"/>
      <c r="EZ308" s="96"/>
      <c r="FA308" s="96"/>
      <c r="FB308" s="96"/>
      <c r="FC308" s="96"/>
      <c r="FD308" s="96"/>
      <c r="FE308" s="96"/>
      <c r="FF308" s="96"/>
      <c r="FG308" s="96"/>
      <c r="FH308" s="96"/>
      <c r="GA308" s="36"/>
      <c r="GB308" s="39"/>
      <c r="GC308" s="39"/>
      <c r="GD308" s="39"/>
      <c r="GE308" s="39"/>
      <c r="GF308" s="39"/>
      <c r="GG308" s="39"/>
      <c r="GH308" s="39"/>
      <c r="GI308" s="39"/>
      <c r="GJ308" s="39"/>
      <c r="GK308" s="39"/>
      <c r="GL308" s="39"/>
      <c r="GM308" s="39"/>
      <c r="GN308" s="39"/>
      <c r="GO308" s="39"/>
      <c r="GP308" s="39"/>
      <c r="GQ308" s="42"/>
      <c r="IA308" s="105"/>
      <c r="IB308" s="86"/>
      <c r="IC308" s="86"/>
      <c r="ID308" s="86"/>
      <c r="IE308" s="86"/>
      <c r="IF308" s="86"/>
      <c r="IG308" s="86"/>
      <c r="IH308" s="86"/>
      <c r="II308" s="86"/>
      <c r="IJ308" s="86"/>
      <c r="IK308" s="86"/>
      <c r="IL308" s="86"/>
      <c r="IM308" s="86"/>
      <c r="IN308" s="86"/>
      <c r="IO308" s="86"/>
      <c r="IP308" s="86"/>
      <c r="IQ308" s="86"/>
      <c r="IR308" s="86"/>
      <c r="IS308" s="86"/>
      <c r="IT308" s="86"/>
      <c r="IU308" s="86"/>
      <c r="IV308" s="106"/>
      <c r="IY308" s="105"/>
      <c r="IZ308" s="86"/>
      <c r="JA308" s="86"/>
      <c r="JB308" s="86"/>
      <c r="JC308" s="86"/>
      <c r="JD308" s="86"/>
      <c r="JE308" s="86"/>
      <c r="JF308" s="86"/>
      <c r="JG308" s="86"/>
      <c r="JH308" s="86"/>
      <c r="JI308" s="86"/>
      <c r="JJ308" s="86"/>
      <c r="JK308" s="86"/>
      <c r="JL308" s="86"/>
      <c r="JM308" s="86"/>
      <c r="JN308" s="86"/>
      <c r="JO308" s="86"/>
      <c r="JP308" s="86"/>
      <c r="JQ308" s="86"/>
      <c r="JR308" s="86"/>
      <c r="JS308" s="86"/>
      <c r="JT308" s="86"/>
      <c r="JU308" s="86"/>
      <c r="JV308" s="86"/>
      <c r="JW308" s="86"/>
      <c r="JX308" s="86"/>
      <c r="JY308" s="86"/>
      <c r="JZ308" s="86"/>
      <c r="KA308" s="86"/>
      <c r="KB308" s="86"/>
      <c r="KC308" s="86"/>
      <c r="KD308" s="86"/>
      <c r="KE308" s="86"/>
      <c r="KF308" s="106"/>
    </row>
    <row r="309" spans="105:292" ht="15.75" hidden="1" customHeight="1" x14ac:dyDescent="0.45">
      <c r="DA309" s="95"/>
      <c r="DB309" s="96"/>
      <c r="DC309" s="96"/>
      <c r="DD309" s="96"/>
      <c r="DE309" s="96"/>
      <c r="DF309" s="96"/>
      <c r="DG309" s="96"/>
      <c r="EX309" s="96"/>
      <c r="EY309" s="96"/>
      <c r="EZ309" s="96"/>
      <c r="FA309" s="96"/>
      <c r="FB309" s="96"/>
      <c r="FC309" s="96"/>
      <c r="FD309" s="96"/>
      <c r="FE309" s="96"/>
      <c r="FF309" s="96"/>
      <c r="FG309" s="96"/>
      <c r="FH309" s="96"/>
      <c r="GA309" s="36"/>
      <c r="GB309" s="39"/>
      <c r="GC309" s="39"/>
      <c r="GD309" s="39"/>
      <c r="GE309" s="39"/>
      <c r="GF309" s="39"/>
      <c r="GG309" s="39"/>
      <c r="GH309" s="39"/>
      <c r="GI309" s="39"/>
      <c r="GJ309" s="39"/>
      <c r="GK309" s="39"/>
      <c r="GL309" s="39"/>
      <c r="GM309" s="39"/>
      <c r="GN309" s="39"/>
      <c r="GO309" s="39"/>
      <c r="GP309" s="39"/>
      <c r="GQ309" s="42"/>
      <c r="IA309" s="105"/>
      <c r="IB309" s="86"/>
      <c r="IC309" s="86"/>
      <c r="ID309" s="86"/>
      <c r="IE309" s="86"/>
      <c r="IF309" s="86"/>
      <c r="IG309" s="86"/>
      <c r="IH309" s="86"/>
      <c r="II309" s="86"/>
      <c r="IJ309" s="86"/>
      <c r="IK309" s="86"/>
      <c r="IL309" s="86"/>
      <c r="IM309" s="86"/>
      <c r="IN309" s="86"/>
      <c r="IO309" s="86"/>
      <c r="IP309" s="86"/>
      <c r="IQ309" s="86"/>
      <c r="IR309" s="86"/>
      <c r="IS309" s="86"/>
      <c r="IT309" s="86"/>
      <c r="IU309" s="86"/>
      <c r="IV309" s="106"/>
      <c r="IY309" s="105"/>
      <c r="IZ309" s="86"/>
      <c r="JA309" s="86"/>
      <c r="JB309" s="86"/>
      <c r="JC309" s="86"/>
      <c r="JD309" s="86"/>
      <c r="JE309" s="86"/>
      <c r="JF309" s="86"/>
      <c r="JG309" s="86"/>
      <c r="JH309" s="86"/>
      <c r="JI309" s="86"/>
      <c r="JJ309" s="86"/>
      <c r="JK309" s="86"/>
      <c r="JL309" s="86"/>
      <c r="JM309" s="86"/>
      <c r="JN309" s="86"/>
      <c r="JO309" s="86"/>
      <c r="JP309" s="86"/>
      <c r="JQ309" s="86"/>
      <c r="JR309" s="86"/>
      <c r="JS309" s="86"/>
      <c r="JT309" s="86"/>
      <c r="JU309" s="86"/>
      <c r="JV309" s="86"/>
      <c r="JW309" s="86"/>
      <c r="JX309" s="86"/>
      <c r="JY309" s="86"/>
      <c r="JZ309" s="86"/>
      <c r="KA309" s="86"/>
      <c r="KB309" s="86"/>
      <c r="KC309" s="86"/>
      <c r="KD309" s="86"/>
      <c r="KE309" s="86"/>
      <c r="KF309" s="106"/>
    </row>
    <row r="310" spans="105:292" ht="15.75" hidden="1" customHeight="1" x14ac:dyDescent="0.45">
      <c r="DA310" s="95"/>
      <c r="DB310" s="96"/>
      <c r="DC310" s="96"/>
      <c r="DD310" s="96"/>
      <c r="DE310" s="96"/>
      <c r="DF310" s="96"/>
      <c r="DG310" s="96"/>
      <c r="EX310" s="96"/>
      <c r="EY310" s="96"/>
      <c r="EZ310" s="96"/>
      <c r="FA310" s="96"/>
      <c r="FB310" s="96"/>
      <c r="FC310" s="96"/>
      <c r="FD310" s="96"/>
      <c r="FE310" s="96"/>
      <c r="FF310" s="96"/>
      <c r="FG310" s="96"/>
      <c r="FH310" s="96"/>
      <c r="GA310" s="36"/>
      <c r="GB310" s="39"/>
      <c r="GC310" s="39"/>
      <c r="GD310" s="43"/>
      <c r="GE310" s="43"/>
      <c r="GF310" s="43"/>
      <c r="GG310" s="43"/>
      <c r="GH310" s="43"/>
      <c r="GI310" s="43"/>
      <c r="GJ310" s="43"/>
      <c r="GK310" s="39"/>
      <c r="GL310" s="39"/>
      <c r="GM310" s="39"/>
      <c r="GN310" s="39"/>
      <c r="GO310" s="39"/>
      <c r="GP310" s="39"/>
      <c r="GQ310" s="42"/>
      <c r="IA310" s="105"/>
      <c r="IB310" s="86"/>
      <c r="IC310" s="86"/>
      <c r="ID310" s="86"/>
      <c r="IE310" s="86"/>
      <c r="IF310" s="86"/>
      <c r="IG310" s="86"/>
      <c r="IH310" s="86"/>
      <c r="II310" s="86"/>
      <c r="IJ310" s="86"/>
      <c r="IK310" s="86"/>
      <c r="IL310" s="86"/>
      <c r="IM310" s="86"/>
      <c r="IN310" s="86"/>
      <c r="IO310" s="86"/>
      <c r="IP310" s="86"/>
      <c r="IQ310" s="86"/>
      <c r="IR310" s="86"/>
      <c r="IS310" s="86"/>
      <c r="IT310" s="86"/>
      <c r="IU310" s="86"/>
      <c r="IV310" s="106"/>
      <c r="IY310" s="105"/>
      <c r="IZ310" s="86"/>
      <c r="JA310" s="86"/>
      <c r="JB310" s="86"/>
      <c r="JC310" s="86"/>
      <c r="JD310" s="86"/>
      <c r="JE310" s="86"/>
      <c r="JF310" s="86"/>
      <c r="JG310" s="86"/>
      <c r="JH310" s="86"/>
      <c r="JI310" s="86"/>
      <c r="JJ310" s="86"/>
      <c r="JK310" s="86"/>
      <c r="JL310" s="86"/>
      <c r="JM310" s="86"/>
      <c r="JN310" s="86"/>
      <c r="JO310" s="86"/>
      <c r="JP310" s="86"/>
      <c r="JQ310" s="86"/>
      <c r="JR310" s="86"/>
      <c r="JS310" s="86"/>
      <c r="JT310" s="86"/>
      <c r="JU310" s="86"/>
      <c r="JV310" s="86"/>
      <c r="JW310" s="86"/>
      <c r="JX310" s="86"/>
      <c r="JY310" s="86"/>
      <c r="JZ310" s="86"/>
      <c r="KA310" s="86"/>
      <c r="KB310" s="86"/>
      <c r="KC310" s="86"/>
      <c r="KD310" s="86"/>
      <c r="KE310" s="86"/>
      <c r="KF310" s="106"/>
    </row>
    <row r="311" spans="105:292" ht="15.75" hidden="1" customHeight="1" x14ac:dyDescent="0.45">
      <c r="DA311" s="95"/>
      <c r="DB311" s="96"/>
      <c r="DC311" s="96"/>
      <c r="DD311" s="96"/>
      <c r="DE311" s="96"/>
      <c r="DF311" s="96"/>
      <c r="DG311" s="96"/>
      <c r="EX311" s="96"/>
      <c r="EY311" s="96"/>
      <c r="EZ311" s="96"/>
      <c r="FA311" s="96"/>
      <c r="FB311" s="96"/>
      <c r="FC311" s="96"/>
      <c r="FD311" s="96"/>
      <c r="FE311" s="96"/>
      <c r="FF311" s="96"/>
      <c r="FG311" s="96"/>
      <c r="FH311" s="96"/>
      <c r="GA311" s="36"/>
      <c r="GB311" s="45"/>
      <c r="GC311" s="39"/>
      <c r="GD311" s="44"/>
      <c r="GE311" s="44"/>
      <c r="GF311" s="39"/>
      <c r="GG311" s="39"/>
      <c r="GH311" s="39"/>
      <c r="GI311" s="39"/>
      <c r="GJ311" s="39"/>
      <c r="GK311" s="39"/>
      <c r="GL311" s="39"/>
      <c r="GM311" s="39"/>
      <c r="GN311" s="39"/>
      <c r="GO311" s="39"/>
      <c r="GP311" s="39"/>
      <c r="GQ311" s="42"/>
      <c r="IA311" s="105"/>
      <c r="IB311" s="86"/>
      <c r="IC311" s="86"/>
      <c r="ID311" s="86"/>
      <c r="IE311" s="86"/>
      <c r="IF311" s="86"/>
      <c r="IG311" s="86"/>
      <c r="IH311" s="86"/>
      <c r="II311" s="86"/>
      <c r="IJ311" s="86"/>
      <c r="IK311" s="86"/>
      <c r="IL311" s="86"/>
      <c r="IM311" s="86"/>
      <c r="IN311" s="86"/>
      <c r="IO311" s="86"/>
      <c r="IP311" s="86"/>
      <c r="IQ311" s="86"/>
      <c r="IR311" s="86"/>
      <c r="IS311" s="86"/>
      <c r="IT311" s="86"/>
      <c r="IU311" s="86"/>
      <c r="IV311" s="106"/>
      <c r="IY311" s="105"/>
      <c r="IZ311" s="86"/>
      <c r="JA311" s="86"/>
      <c r="JB311" s="86"/>
      <c r="JC311" s="86"/>
      <c r="JD311" s="86"/>
      <c r="JE311" s="86"/>
      <c r="JF311" s="86"/>
      <c r="JG311" s="86"/>
      <c r="JH311" s="86"/>
      <c r="JI311" s="86"/>
      <c r="JJ311" s="86"/>
      <c r="JK311" s="86"/>
      <c r="JL311" s="86"/>
      <c r="JM311" s="86"/>
      <c r="JN311" s="86"/>
      <c r="JO311" s="86"/>
      <c r="JP311" s="86"/>
      <c r="JQ311" s="86"/>
      <c r="JR311" s="86"/>
      <c r="JS311" s="86"/>
      <c r="JT311" s="86"/>
      <c r="JU311" s="86"/>
      <c r="JV311" s="86"/>
      <c r="JW311" s="86"/>
      <c r="JX311" s="86"/>
      <c r="JY311" s="86"/>
      <c r="JZ311" s="86"/>
      <c r="KA311" s="86"/>
      <c r="KB311" s="86"/>
      <c r="KC311" s="86"/>
      <c r="KD311" s="86"/>
      <c r="KE311" s="86"/>
      <c r="KF311" s="106"/>
    </row>
    <row r="312" spans="105:292" ht="15.75" hidden="1" customHeight="1" x14ac:dyDescent="0.45">
      <c r="DA312" s="95"/>
      <c r="DB312" s="96"/>
      <c r="DC312" s="96"/>
      <c r="DD312" s="96"/>
      <c r="DE312" s="96"/>
      <c r="DF312" s="96"/>
      <c r="DG312" s="96"/>
      <c r="EX312" s="96"/>
      <c r="EY312" s="96"/>
      <c r="EZ312" s="96"/>
      <c r="FA312" s="96"/>
      <c r="FB312" s="96"/>
      <c r="FC312" s="96"/>
      <c r="FD312" s="96"/>
      <c r="FE312" s="96"/>
      <c r="FF312" s="96"/>
      <c r="FG312" s="96"/>
      <c r="FH312" s="96"/>
      <c r="GA312" s="36"/>
      <c r="GB312" s="45"/>
      <c r="GC312" s="39"/>
      <c r="GD312" s="39"/>
      <c r="GE312" s="39"/>
      <c r="GF312" s="39"/>
      <c r="GG312" s="39"/>
      <c r="GH312" s="39"/>
      <c r="GI312" s="39"/>
      <c r="GJ312" s="39"/>
      <c r="GK312" s="39"/>
      <c r="GL312" s="39"/>
      <c r="GM312" s="39"/>
      <c r="GN312" s="39"/>
      <c r="GO312" s="39"/>
      <c r="GP312" s="39"/>
      <c r="GQ312" s="42"/>
      <c r="IA312" s="105"/>
      <c r="IB312" s="86"/>
      <c r="IC312" s="86"/>
      <c r="ID312" s="86"/>
      <c r="IE312" s="86"/>
      <c r="IF312" s="86"/>
      <c r="IG312" s="86"/>
      <c r="IH312" s="86"/>
      <c r="II312" s="86"/>
      <c r="IJ312" s="86"/>
      <c r="IK312" s="86"/>
      <c r="IL312" s="86"/>
      <c r="IM312" s="86"/>
      <c r="IN312" s="86"/>
      <c r="IO312" s="86"/>
      <c r="IP312" s="86"/>
      <c r="IQ312" s="86"/>
      <c r="IR312" s="86"/>
      <c r="IS312" s="86"/>
      <c r="IT312" s="86"/>
      <c r="IU312" s="86"/>
      <c r="IV312" s="106"/>
      <c r="IY312" s="105"/>
      <c r="IZ312" s="86"/>
      <c r="JA312" s="86"/>
      <c r="JB312" s="86"/>
      <c r="JC312" s="86"/>
      <c r="JD312" s="86"/>
      <c r="JE312" s="86"/>
      <c r="JF312" s="86"/>
      <c r="JG312" s="86"/>
      <c r="JH312" s="86"/>
      <c r="JI312" s="86"/>
      <c r="JJ312" s="86"/>
      <c r="JK312" s="86"/>
      <c r="JL312" s="86"/>
      <c r="JM312" s="86"/>
      <c r="JN312" s="86"/>
      <c r="JO312" s="86"/>
      <c r="JP312" s="86"/>
      <c r="JQ312" s="86"/>
      <c r="JR312" s="86"/>
      <c r="JS312" s="86"/>
      <c r="JT312" s="86"/>
      <c r="JU312" s="86"/>
      <c r="JV312" s="86"/>
      <c r="JW312" s="86"/>
      <c r="JX312" s="86"/>
      <c r="JY312" s="86"/>
      <c r="JZ312" s="86"/>
      <c r="KA312" s="86"/>
      <c r="KB312" s="86"/>
      <c r="KC312" s="86"/>
      <c r="KD312" s="86"/>
      <c r="KE312" s="86"/>
      <c r="KF312" s="106"/>
    </row>
    <row r="313" spans="105:292" ht="15.75" hidden="1" customHeight="1" x14ac:dyDescent="0.45">
      <c r="DA313" s="95"/>
      <c r="DB313" s="96"/>
      <c r="DC313" s="96"/>
      <c r="DD313" s="96"/>
      <c r="DE313" s="96"/>
      <c r="DF313" s="96"/>
      <c r="DG313" s="96"/>
      <c r="EX313" s="96"/>
      <c r="EY313" s="96"/>
      <c r="EZ313" s="96"/>
      <c r="FA313" s="96"/>
      <c r="FB313" s="96"/>
      <c r="FC313" s="96"/>
      <c r="FD313" s="96"/>
      <c r="FE313" s="96"/>
      <c r="FF313" s="96"/>
      <c r="FG313" s="96"/>
      <c r="FH313" s="96"/>
      <c r="GA313" s="36"/>
      <c r="GB313" s="45"/>
      <c r="GC313" s="39"/>
      <c r="GD313" s="39"/>
      <c r="GE313" s="39"/>
      <c r="GF313" s="39"/>
      <c r="GG313" s="39"/>
      <c r="GH313" s="39"/>
      <c r="GI313" s="39"/>
      <c r="GJ313" s="39"/>
      <c r="GK313" s="39"/>
      <c r="GL313" s="39"/>
      <c r="GM313" s="39"/>
      <c r="GN313" s="39"/>
      <c r="GO313" s="39"/>
      <c r="GP313" s="39"/>
      <c r="GQ313" s="42"/>
      <c r="IA313" s="105"/>
      <c r="IB313" s="86"/>
      <c r="IC313" s="86"/>
      <c r="ID313" s="86"/>
      <c r="IE313" s="86"/>
      <c r="IF313" s="86"/>
      <c r="IG313" s="86"/>
      <c r="IH313" s="86"/>
      <c r="II313" s="86"/>
      <c r="IJ313" s="86"/>
      <c r="IK313" s="86"/>
      <c r="IL313" s="86"/>
      <c r="IM313" s="86"/>
      <c r="IN313" s="86"/>
      <c r="IO313" s="86"/>
      <c r="IP313" s="86"/>
      <c r="IQ313" s="86"/>
      <c r="IR313" s="86"/>
      <c r="IS313" s="86"/>
      <c r="IT313" s="86"/>
      <c r="IU313" s="86"/>
      <c r="IV313" s="106"/>
      <c r="IY313" s="105"/>
      <c r="IZ313" s="86"/>
      <c r="JA313" s="86"/>
      <c r="JB313" s="86"/>
      <c r="JC313" s="86"/>
      <c r="JD313" s="86"/>
      <c r="JE313" s="86"/>
      <c r="JF313" s="86"/>
      <c r="JG313" s="86"/>
      <c r="JH313" s="86"/>
      <c r="JI313" s="86"/>
      <c r="JJ313" s="86"/>
      <c r="JK313" s="86"/>
      <c r="JL313" s="86"/>
      <c r="JM313" s="86"/>
      <c r="JN313" s="86"/>
      <c r="JO313" s="86"/>
      <c r="JP313" s="86"/>
      <c r="JQ313" s="86"/>
      <c r="JR313" s="86"/>
      <c r="JS313" s="86"/>
      <c r="JT313" s="86"/>
      <c r="JU313" s="86"/>
      <c r="JV313" s="86"/>
      <c r="JW313" s="86"/>
      <c r="JX313" s="86"/>
      <c r="JY313" s="86"/>
      <c r="JZ313" s="86"/>
      <c r="KA313" s="86"/>
      <c r="KB313" s="86"/>
      <c r="KC313" s="86"/>
      <c r="KD313" s="86"/>
      <c r="KE313" s="86"/>
      <c r="KF313" s="106"/>
    </row>
    <row r="314" spans="105:292" ht="15.75" hidden="1" customHeight="1" x14ac:dyDescent="0.45">
      <c r="DA314" s="95"/>
      <c r="DB314" s="96"/>
      <c r="DC314" s="96"/>
      <c r="DD314" s="96"/>
      <c r="DE314" s="96"/>
      <c r="DF314" s="96"/>
      <c r="DG314" s="96"/>
      <c r="EX314" s="96"/>
      <c r="EY314" s="96"/>
      <c r="EZ314" s="96"/>
      <c r="FA314" s="96"/>
      <c r="FB314" s="96"/>
      <c r="FC314" s="96"/>
      <c r="FD314" s="96"/>
      <c r="FE314" s="96"/>
      <c r="FF314" s="96"/>
      <c r="FG314" s="96"/>
      <c r="FH314" s="96"/>
      <c r="GA314" s="36"/>
      <c r="GB314" s="39"/>
      <c r="GC314" s="39"/>
      <c r="GD314" s="39"/>
      <c r="GE314" s="39"/>
      <c r="GF314" s="39"/>
      <c r="GG314" s="39"/>
      <c r="GH314" s="39"/>
      <c r="GI314" s="39"/>
      <c r="GJ314" s="39"/>
      <c r="GK314" s="39"/>
      <c r="GL314" s="39"/>
      <c r="GM314" s="39"/>
      <c r="GN314" s="39"/>
      <c r="GO314" s="39"/>
      <c r="GP314" s="39"/>
      <c r="GQ314" s="42"/>
      <c r="IA314" s="105"/>
      <c r="IB314" s="86"/>
      <c r="IC314" s="86"/>
      <c r="ID314" s="86"/>
      <c r="IE314" s="86"/>
      <c r="IF314" s="86"/>
      <c r="IG314" s="86"/>
      <c r="IH314" s="86"/>
      <c r="II314" s="86"/>
      <c r="IJ314" s="86"/>
      <c r="IK314" s="86"/>
      <c r="IL314" s="86"/>
      <c r="IM314" s="86"/>
      <c r="IN314" s="86"/>
      <c r="IO314" s="86"/>
      <c r="IP314" s="86"/>
      <c r="IQ314" s="86"/>
      <c r="IR314" s="86"/>
      <c r="IS314" s="86"/>
      <c r="IT314" s="86"/>
      <c r="IU314" s="86"/>
      <c r="IV314" s="106"/>
      <c r="IY314" s="105"/>
      <c r="IZ314" s="86"/>
      <c r="JA314" s="86"/>
      <c r="JB314" s="86"/>
      <c r="JC314" s="86"/>
      <c r="JD314" s="86"/>
      <c r="JE314" s="86"/>
      <c r="JF314" s="86"/>
      <c r="JG314" s="86"/>
      <c r="JH314" s="86"/>
      <c r="JI314" s="86"/>
      <c r="JJ314" s="86"/>
      <c r="JK314" s="86"/>
      <c r="JL314" s="86"/>
      <c r="JM314" s="86"/>
      <c r="JN314" s="86"/>
      <c r="JO314" s="86"/>
      <c r="JP314" s="86"/>
      <c r="JQ314" s="86"/>
      <c r="JR314" s="86"/>
      <c r="JS314" s="86"/>
      <c r="JT314" s="86"/>
      <c r="JU314" s="86"/>
      <c r="JV314" s="86"/>
      <c r="JW314" s="86"/>
      <c r="JX314" s="86"/>
      <c r="JY314" s="86"/>
      <c r="JZ314" s="86"/>
      <c r="KA314" s="86"/>
      <c r="KB314" s="86"/>
      <c r="KC314" s="86"/>
      <c r="KD314" s="86"/>
      <c r="KE314" s="86"/>
      <c r="KF314" s="106"/>
    </row>
    <row r="315" spans="105:292" ht="15.75" hidden="1" customHeight="1" x14ac:dyDescent="0.45">
      <c r="DA315" s="95"/>
      <c r="DB315" s="96"/>
      <c r="DC315" s="96"/>
      <c r="DD315" s="96"/>
      <c r="DE315" s="96"/>
      <c r="DF315" s="96"/>
      <c r="DG315" s="96"/>
      <c r="EX315" s="96"/>
      <c r="EY315" s="96"/>
      <c r="EZ315" s="96"/>
      <c r="FA315" s="96"/>
      <c r="FB315" s="96"/>
      <c r="FC315" s="96"/>
      <c r="FD315" s="96"/>
      <c r="FE315" s="96"/>
      <c r="FF315" s="96"/>
      <c r="FG315" s="96"/>
      <c r="FH315" s="96"/>
      <c r="GA315" s="36"/>
      <c r="GB315" s="39"/>
      <c r="GC315" s="39"/>
      <c r="GD315" s="39"/>
      <c r="GE315" s="39"/>
      <c r="GF315" s="39"/>
      <c r="GG315" s="39"/>
      <c r="GH315" s="39"/>
      <c r="GI315" s="39"/>
      <c r="GJ315" s="39"/>
      <c r="GK315" s="39"/>
      <c r="GL315" s="39"/>
      <c r="GM315" s="39"/>
      <c r="GN315" s="39"/>
      <c r="GO315" s="39"/>
      <c r="GP315" s="39"/>
      <c r="GQ315" s="42"/>
      <c r="IA315" s="105"/>
      <c r="IB315" s="86"/>
      <c r="IC315" s="86"/>
      <c r="ID315" s="86"/>
      <c r="IE315" s="86"/>
      <c r="IF315" s="86"/>
      <c r="IG315" s="86"/>
      <c r="IH315" s="86"/>
      <c r="II315" s="86"/>
      <c r="IJ315" s="86"/>
      <c r="IK315" s="86"/>
      <c r="IL315" s="86"/>
      <c r="IM315" s="86"/>
      <c r="IN315" s="86"/>
      <c r="IO315" s="86"/>
      <c r="IP315" s="86"/>
      <c r="IQ315" s="86"/>
      <c r="IR315" s="86"/>
      <c r="IS315" s="86"/>
      <c r="IT315" s="86"/>
      <c r="IU315" s="86"/>
      <c r="IV315" s="106"/>
      <c r="IY315" s="105"/>
      <c r="IZ315" s="86"/>
      <c r="JA315" s="86"/>
      <c r="JB315" s="86"/>
      <c r="JC315" s="86"/>
      <c r="JD315" s="86"/>
      <c r="JE315" s="86"/>
      <c r="JF315" s="86"/>
      <c r="JG315" s="86"/>
      <c r="JH315" s="86"/>
      <c r="JI315" s="86"/>
      <c r="JJ315" s="86"/>
      <c r="JK315" s="86"/>
      <c r="JL315" s="86"/>
      <c r="JM315" s="86"/>
      <c r="JN315" s="86"/>
      <c r="JO315" s="86"/>
      <c r="JP315" s="86"/>
      <c r="JQ315" s="86"/>
      <c r="JR315" s="86"/>
      <c r="JS315" s="86"/>
      <c r="JT315" s="86"/>
      <c r="JU315" s="86"/>
      <c r="JV315" s="86"/>
      <c r="JW315" s="86"/>
      <c r="JX315" s="86"/>
      <c r="JY315" s="86"/>
      <c r="JZ315" s="86"/>
      <c r="KA315" s="86"/>
      <c r="KB315" s="86"/>
      <c r="KC315" s="86"/>
      <c r="KD315" s="86"/>
      <c r="KE315" s="86"/>
      <c r="KF315" s="106"/>
    </row>
    <row r="316" spans="105:292" ht="15.75" hidden="1" customHeight="1" x14ac:dyDescent="0.45">
      <c r="DA316" s="95"/>
      <c r="DB316" s="96"/>
      <c r="DC316" s="96"/>
      <c r="DD316" s="96"/>
      <c r="DE316" s="96"/>
      <c r="DF316" s="96"/>
      <c r="DG316" s="96"/>
      <c r="EX316" s="96"/>
      <c r="EY316" s="96"/>
      <c r="EZ316" s="96"/>
      <c r="FA316" s="96"/>
      <c r="FB316" s="96"/>
      <c r="FC316" s="96"/>
      <c r="FD316" s="96"/>
      <c r="FE316" s="96"/>
      <c r="FF316" s="96"/>
      <c r="FG316" s="96"/>
      <c r="FH316" s="96"/>
      <c r="GA316" s="36"/>
      <c r="GB316" s="39"/>
      <c r="GC316" s="39"/>
      <c r="GD316" s="39"/>
      <c r="GE316" s="39"/>
      <c r="GF316" s="39"/>
      <c r="GG316" s="39"/>
      <c r="GH316" s="39"/>
      <c r="GI316" s="39"/>
      <c r="GJ316" s="39"/>
      <c r="GK316" s="39"/>
      <c r="GL316" s="39"/>
      <c r="GM316" s="39"/>
      <c r="GN316" s="39"/>
      <c r="GO316" s="39"/>
      <c r="GP316" s="39"/>
      <c r="GQ316" s="42"/>
      <c r="IA316" s="105"/>
      <c r="IB316" s="86"/>
      <c r="IC316" s="86"/>
      <c r="ID316" s="86"/>
      <c r="IE316" s="86"/>
      <c r="IF316" s="86"/>
      <c r="IG316" s="86"/>
      <c r="IH316" s="86"/>
      <c r="II316" s="86"/>
      <c r="IJ316" s="86"/>
      <c r="IK316" s="86"/>
      <c r="IL316" s="86"/>
      <c r="IM316" s="86"/>
      <c r="IN316" s="86"/>
      <c r="IO316" s="86"/>
      <c r="IP316" s="86"/>
      <c r="IQ316" s="86"/>
      <c r="IR316" s="86"/>
      <c r="IS316" s="86"/>
      <c r="IT316" s="86"/>
      <c r="IU316" s="86"/>
      <c r="IV316" s="106"/>
      <c r="IY316" s="105"/>
      <c r="IZ316" s="86"/>
      <c r="JA316" s="86"/>
      <c r="JB316" s="86"/>
      <c r="JC316" s="86"/>
      <c r="JD316" s="86"/>
      <c r="JE316" s="86"/>
      <c r="JF316" s="86"/>
      <c r="JG316" s="86"/>
      <c r="JH316" s="86"/>
      <c r="JI316" s="86"/>
      <c r="JJ316" s="86"/>
      <c r="JK316" s="86"/>
      <c r="JL316" s="86"/>
      <c r="JM316" s="86"/>
      <c r="JN316" s="86"/>
      <c r="JO316" s="86"/>
      <c r="JP316" s="86"/>
      <c r="JQ316" s="86"/>
      <c r="JR316" s="86"/>
      <c r="JS316" s="86"/>
      <c r="JT316" s="86"/>
      <c r="JU316" s="86"/>
      <c r="JV316" s="86"/>
      <c r="JW316" s="86"/>
      <c r="JX316" s="86"/>
      <c r="JY316" s="86"/>
      <c r="JZ316" s="86"/>
      <c r="KA316" s="86"/>
      <c r="KB316" s="86"/>
      <c r="KC316" s="86"/>
      <c r="KD316" s="86"/>
      <c r="KE316" s="86"/>
      <c r="KF316" s="106"/>
    </row>
    <row r="317" spans="105:292" ht="15.75" hidden="1" customHeight="1" x14ac:dyDescent="0.45">
      <c r="DA317" s="95"/>
      <c r="DB317" s="96"/>
      <c r="DC317" s="96"/>
      <c r="DD317" s="96"/>
      <c r="DE317" s="96"/>
      <c r="DF317" s="96"/>
      <c r="DG317" s="96"/>
      <c r="EX317" s="96"/>
      <c r="EY317" s="96"/>
      <c r="EZ317" s="96"/>
      <c r="FA317" s="96"/>
      <c r="FB317" s="96"/>
      <c r="FC317" s="96"/>
      <c r="FD317" s="96"/>
      <c r="FE317" s="96"/>
      <c r="FF317" s="96"/>
      <c r="FG317" s="96"/>
      <c r="FH317" s="96"/>
      <c r="GA317" s="36"/>
      <c r="GB317" s="39"/>
      <c r="GC317" s="39"/>
      <c r="GD317" s="39"/>
      <c r="GE317" s="39"/>
      <c r="GF317" s="39"/>
      <c r="GG317" s="39"/>
      <c r="GH317" s="39"/>
      <c r="GI317" s="39"/>
      <c r="GJ317" s="39"/>
      <c r="GK317" s="39"/>
      <c r="GL317" s="39"/>
      <c r="GM317" s="39"/>
      <c r="GN317" s="39"/>
      <c r="GO317" s="39"/>
      <c r="GP317" s="39"/>
      <c r="GQ317" s="42"/>
      <c r="IA317" s="105"/>
      <c r="IB317" s="86"/>
      <c r="IC317" s="86"/>
      <c r="ID317" s="86"/>
      <c r="IE317" s="86"/>
      <c r="IF317" s="86"/>
      <c r="IG317" s="86"/>
      <c r="IH317" s="86"/>
      <c r="II317" s="86"/>
      <c r="IJ317" s="86"/>
      <c r="IK317" s="86"/>
      <c r="IL317" s="86"/>
      <c r="IM317" s="86"/>
      <c r="IN317" s="86"/>
      <c r="IO317" s="86"/>
      <c r="IP317" s="86"/>
      <c r="IQ317" s="86"/>
      <c r="IR317" s="86"/>
      <c r="IS317" s="86"/>
      <c r="IT317" s="86"/>
      <c r="IU317" s="86"/>
      <c r="IV317" s="106"/>
      <c r="IY317" s="105"/>
      <c r="IZ317" s="86"/>
      <c r="JA317" s="86"/>
      <c r="JB317" s="86"/>
      <c r="JC317" s="86"/>
      <c r="JD317" s="86"/>
      <c r="JE317" s="86"/>
      <c r="JF317" s="86"/>
      <c r="JG317" s="86"/>
      <c r="JH317" s="86"/>
      <c r="JI317" s="86"/>
      <c r="JJ317" s="86"/>
      <c r="JK317" s="86"/>
      <c r="JL317" s="86"/>
      <c r="JM317" s="86"/>
      <c r="JN317" s="86"/>
      <c r="JO317" s="86"/>
      <c r="JP317" s="86"/>
      <c r="JQ317" s="86"/>
      <c r="JR317" s="86"/>
      <c r="JS317" s="86"/>
      <c r="JT317" s="86"/>
      <c r="JU317" s="86"/>
      <c r="JV317" s="86"/>
      <c r="JW317" s="86"/>
      <c r="JX317" s="86"/>
      <c r="JY317" s="86"/>
      <c r="JZ317" s="86"/>
      <c r="KA317" s="86"/>
      <c r="KB317" s="86"/>
      <c r="KC317" s="86"/>
      <c r="KD317" s="86"/>
      <c r="KE317" s="86"/>
      <c r="KF317" s="106"/>
    </row>
    <row r="318" spans="105:292" ht="15.75" hidden="1" customHeight="1" x14ac:dyDescent="0.45">
      <c r="DA318" s="95"/>
      <c r="DB318" s="96"/>
      <c r="DC318" s="96"/>
      <c r="DD318" s="96"/>
      <c r="DE318" s="96"/>
      <c r="DF318" s="96"/>
      <c r="DG318" s="96"/>
      <c r="EX318" s="96"/>
      <c r="EY318" s="96"/>
      <c r="EZ318" s="96"/>
      <c r="FA318" s="96"/>
      <c r="FB318" s="96"/>
      <c r="FC318" s="96"/>
      <c r="FD318" s="96"/>
      <c r="FE318" s="96"/>
      <c r="FF318" s="96"/>
      <c r="FG318" s="96"/>
      <c r="FH318" s="96"/>
      <c r="GA318" s="36"/>
      <c r="GB318" s="39"/>
      <c r="GC318" s="39"/>
      <c r="GD318" s="39"/>
      <c r="GE318" s="39"/>
      <c r="GF318" s="39"/>
      <c r="GG318" s="39"/>
      <c r="GH318" s="39"/>
      <c r="GI318" s="39"/>
      <c r="GJ318" s="39"/>
      <c r="GK318" s="39"/>
      <c r="GL318" s="39"/>
      <c r="GM318" s="39"/>
      <c r="GN318" s="39"/>
      <c r="GO318" s="39"/>
      <c r="GP318" s="39"/>
      <c r="GQ318" s="42"/>
      <c r="IA318" s="105"/>
      <c r="IB318" s="86"/>
      <c r="IC318" s="86"/>
      <c r="ID318" s="86"/>
      <c r="IE318" s="86"/>
      <c r="IF318" s="86"/>
      <c r="IG318" s="86"/>
      <c r="IH318" s="86"/>
      <c r="II318" s="86"/>
      <c r="IJ318" s="86"/>
      <c r="IK318" s="86"/>
      <c r="IL318" s="86"/>
      <c r="IM318" s="86"/>
      <c r="IN318" s="86"/>
      <c r="IO318" s="86"/>
      <c r="IP318" s="86"/>
      <c r="IQ318" s="86"/>
      <c r="IR318" s="86"/>
      <c r="IS318" s="86"/>
      <c r="IT318" s="86"/>
      <c r="IU318" s="86"/>
      <c r="IV318" s="106"/>
      <c r="IY318" s="105"/>
      <c r="IZ318" s="86"/>
      <c r="JA318" s="86"/>
      <c r="JB318" s="86"/>
      <c r="JC318" s="86"/>
      <c r="JD318" s="86"/>
      <c r="JE318" s="86"/>
      <c r="JF318" s="86"/>
      <c r="JG318" s="86"/>
      <c r="JH318" s="86"/>
      <c r="JI318" s="86"/>
      <c r="JJ318" s="86"/>
      <c r="JK318" s="86"/>
      <c r="JL318" s="86"/>
      <c r="JM318" s="86"/>
      <c r="JN318" s="86"/>
      <c r="JO318" s="86"/>
      <c r="JP318" s="86"/>
      <c r="JQ318" s="86"/>
      <c r="JR318" s="86"/>
      <c r="JS318" s="86"/>
      <c r="JT318" s="86"/>
      <c r="JU318" s="86"/>
      <c r="JV318" s="86"/>
      <c r="JW318" s="86"/>
      <c r="JX318" s="86"/>
      <c r="JY318" s="86"/>
      <c r="JZ318" s="86"/>
      <c r="KA318" s="86"/>
      <c r="KB318" s="86"/>
      <c r="KC318" s="86"/>
      <c r="KD318" s="86"/>
      <c r="KE318" s="86"/>
      <c r="KF318" s="106"/>
    </row>
    <row r="319" spans="105:292" ht="15.75" hidden="1" customHeight="1" x14ac:dyDescent="0.45">
      <c r="DA319" s="95"/>
      <c r="DB319" s="96"/>
      <c r="DC319" s="96"/>
      <c r="DD319" s="96"/>
      <c r="DE319" s="96"/>
      <c r="DF319" s="96"/>
      <c r="DG319" s="96"/>
      <c r="EX319" s="96"/>
      <c r="EY319" s="96"/>
      <c r="EZ319" s="96"/>
      <c r="FA319" s="96"/>
      <c r="FB319" s="96"/>
      <c r="FC319" s="96"/>
      <c r="FD319" s="96"/>
      <c r="FE319" s="96"/>
      <c r="FF319" s="96"/>
      <c r="FG319" s="96"/>
      <c r="FH319" s="96"/>
      <c r="GA319" s="36"/>
      <c r="GB319" s="45"/>
      <c r="GC319" s="37"/>
      <c r="GD319" s="39"/>
      <c r="GE319" s="39"/>
      <c r="GF319" s="39"/>
      <c r="GG319" s="39"/>
      <c r="GH319" s="39"/>
      <c r="GI319" s="39"/>
      <c r="GJ319" s="39"/>
      <c r="GK319" s="39"/>
      <c r="GL319" s="39"/>
      <c r="GM319" s="39"/>
      <c r="GN319" s="39"/>
      <c r="GO319" s="39"/>
      <c r="GP319" s="39"/>
      <c r="GQ319" s="42"/>
      <c r="IA319" s="105"/>
      <c r="IB319" s="86"/>
      <c r="IC319" s="86"/>
      <c r="ID319" s="86"/>
      <c r="IE319" s="86"/>
      <c r="IF319" s="86"/>
      <c r="IG319" s="86"/>
      <c r="IH319" s="86"/>
      <c r="II319" s="86"/>
      <c r="IJ319" s="86"/>
      <c r="IK319" s="86"/>
      <c r="IL319" s="86"/>
      <c r="IM319" s="86"/>
      <c r="IN319" s="86"/>
      <c r="IO319" s="86"/>
      <c r="IP319" s="86"/>
      <c r="IQ319" s="86"/>
      <c r="IR319" s="86"/>
      <c r="IS319" s="86"/>
      <c r="IT319" s="86"/>
      <c r="IU319" s="86"/>
      <c r="IV319" s="106"/>
      <c r="IY319" s="105"/>
      <c r="IZ319" s="86"/>
      <c r="JA319" s="86"/>
      <c r="JB319" s="86"/>
      <c r="JC319" s="86"/>
      <c r="JD319" s="86"/>
      <c r="JE319" s="86"/>
      <c r="JF319" s="86"/>
      <c r="JG319" s="86"/>
      <c r="JH319" s="86"/>
      <c r="JI319" s="86"/>
      <c r="JJ319" s="86"/>
      <c r="JK319" s="86"/>
      <c r="JL319" s="86"/>
      <c r="JM319" s="86"/>
      <c r="JN319" s="86"/>
      <c r="JO319" s="86"/>
      <c r="JP319" s="86"/>
      <c r="JQ319" s="86"/>
      <c r="JR319" s="86"/>
      <c r="JS319" s="86"/>
      <c r="JT319" s="86"/>
      <c r="JU319" s="86"/>
      <c r="JV319" s="86"/>
      <c r="JW319" s="86"/>
      <c r="JX319" s="86"/>
      <c r="JY319" s="86"/>
      <c r="JZ319" s="86"/>
      <c r="KA319" s="86"/>
      <c r="KB319" s="86"/>
      <c r="KC319" s="86"/>
      <c r="KD319" s="86"/>
      <c r="KE319" s="86"/>
      <c r="KF319" s="106"/>
    </row>
    <row r="320" spans="105:292" ht="15.75" hidden="1" customHeight="1" x14ac:dyDescent="0.45">
      <c r="DA320" s="95"/>
      <c r="DB320" s="96"/>
      <c r="DC320" s="96"/>
      <c r="DD320" s="96"/>
      <c r="DE320" s="96"/>
      <c r="DF320" s="96"/>
      <c r="DG320" s="96"/>
      <c r="EX320" s="96"/>
      <c r="EY320" s="96"/>
      <c r="EZ320" s="96"/>
      <c r="FA320" s="96"/>
      <c r="FB320" s="96"/>
      <c r="FC320" s="96"/>
      <c r="FD320" s="96"/>
      <c r="FE320" s="96"/>
      <c r="FF320" s="96"/>
      <c r="FG320" s="96"/>
      <c r="FH320" s="96"/>
      <c r="GA320" s="36"/>
      <c r="GB320" s="39"/>
      <c r="GC320" s="37"/>
      <c r="GD320" s="39"/>
      <c r="GE320" s="39"/>
      <c r="GF320" s="39"/>
      <c r="GG320" s="39"/>
      <c r="GH320" s="39"/>
      <c r="GI320" s="39"/>
      <c r="GJ320" s="39"/>
      <c r="GK320" s="39"/>
      <c r="GL320" s="39"/>
      <c r="GM320" s="39"/>
      <c r="GN320" s="39"/>
      <c r="GO320" s="39"/>
      <c r="GP320" s="39"/>
      <c r="GQ320" s="42"/>
      <c r="IA320" s="105"/>
      <c r="IB320" s="86"/>
      <c r="IC320" s="86"/>
      <c r="ID320" s="86"/>
      <c r="IE320" s="86"/>
      <c r="IF320" s="86"/>
      <c r="IG320" s="86"/>
      <c r="IH320" s="86"/>
      <c r="II320" s="86"/>
      <c r="IJ320" s="86"/>
      <c r="IK320" s="86"/>
      <c r="IL320" s="86"/>
      <c r="IM320" s="86"/>
      <c r="IN320" s="86"/>
      <c r="IO320" s="86"/>
      <c r="IP320" s="86"/>
      <c r="IQ320" s="86"/>
      <c r="IR320" s="86"/>
      <c r="IS320" s="86"/>
      <c r="IT320" s="86"/>
      <c r="IU320" s="86"/>
      <c r="IV320" s="106"/>
      <c r="IY320" s="105"/>
      <c r="IZ320" s="86"/>
      <c r="JA320" s="86"/>
      <c r="JB320" s="86"/>
      <c r="JC320" s="86"/>
      <c r="JD320" s="86"/>
      <c r="JE320" s="86"/>
      <c r="JF320" s="86"/>
      <c r="JG320" s="86"/>
      <c r="JH320" s="86"/>
      <c r="JI320" s="86"/>
      <c r="JJ320" s="86"/>
      <c r="JK320" s="86"/>
      <c r="JL320" s="86"/>
      <c r="JM320" s="86"/>
      <c r="JN320" s="86"/>
      <c r="JO320" s="86"/>
      <c r="JP320" s="86"/>
      <c r="JQ320" s="86"/>
      <c r="JR320" s="86"/>
      <c r="JS320" s="86"/>
      <c r="JT320" s="86"/>
      <c r="JU320" s="86"/>
      <c r="JV320" s="86"/>
      <c r="JW320" s="86"/>
      <c r="JX320" s="86"/>
      <c r="JY320" s="86"/>
      <c r="JZ320" s="86"/>
      <c r="KA320" s="86"/>
      <c r="KB320" s="86"/>
      <c r="KC320" s="86"/>
      <c r="KD320" s="86"/>
      <c r="KE320" s="86"/>
      <c r="KF320" s="106"/>
    </row>
    <row r="321" spans="105:292" ht="15.75" hidden="1" customHeight="1" x14ac:dyDescent="0.45">
      <c r="DA321" s="95"/>
      <c r="DB321" s="96"/>
      <c r="DC321" s="96"/>
      <c r="DD321" s="96"/>
      <c r="DE321" s="96"/>
      <c r="DF321" s="96"/>
      <c r="DG321" s="96"/>
      <c r="EX321" s="96"/>
      <c r="EY321" s="96"/>
      <c r="EZ321" s="96"/>
      <c r="FA321" s="96"/>
      <c r="FB321" s="96"/>
      <c r="FC321" s="96"/>
      <c r="FD321" s="96"/>
      <c r="FE321" s="96"/>
      <c r="FF321" s="96"/>
      <c r="FG321" s="96"/>
      <c r="FH321" s="96"/>
      <c r="GA321" s="36"/>
      <c r="GB321" s="39"/>
      <c r="GC321" s="39"/>
      <c r="GD321" s="39"/>
      <c r="GE321" s="39"/>
      <c r="GF321" s="39"/>
      <c r="GG321" s="39"/>
      <c r="GH321" s="39"/>
      <c r="GI321" s="39"/>
      <c r="GJ321" s="39"/>
      <c r="GK321" s="39"/>
      <c r="GL321" s="39"/>
      <c r="GM321" s="39"/>
      <c r="GN321" s="39"/>
      <c r="GO321" s="39"/>
      <c r="GP321" s="39"/>
      <c r="GQ321" s="42"/>
      <c r="IA321" s="105"/>
      <c r="IB321" s="86"/>
      <c r="IC321" s="86"/>
      <c r="ID321" s="86"/>
      <c r="IE321" s="86"/>
      <c r="IF321" s="86"/>
      <c r="IG321" s="86"/>
      <c r="IH321" s="86"/>
      <c r="II321" s="86"/>
      <c r="IJ321" s="86"/>
      <c r="IK321" s="86"/>
      <c r="IL321" s="86"/>
      <c r="IM321" s="86"/>
      <c r="IN321" s="86"/>
      <c r="IO321" s="86"/>
      <c r="IP321" s="86"/>
      <c r="IQ321" s="86"/>
      <c r="IR321" s="86"/>
      <c r="IS321" s="86"/>
      <c r="IT321" s="86"/>
      <c r="IU321" s="86"/>
      <c r="IV321" s="106"/>
      <c r="IY321" s="105"/>
      <c r="IZ321" s="86"/>
      <c r="JA321" s="86"/>
      <c r="JB321" s="86"/>
      <c r="JC321" s="86"/>
      <c r="JD321" s="86"/>
      <c r="JE321" s="86"/>
      <c r="JF321" s="86"/>
      <c r="JG321" s="86"/>
      <c r="JH321" s="86"/>
      <c r="JI321" s="86"/>
      <c r="JJ321" s="86"/>
      <c r="JK321" s="86"/>
      <c r="JL321" s="86"/>
      <c r="JM321" s="86"/>
      <c r="JN321" s="86"/>
      <c r="JO321" s="86"/>
      <c r="JP321" s="86"/>
      <c r="JQ321" s="86"/>
      <c r="JR321" s="86"/>
      <c r="JS321" s="86"/>
      <c r="JT321" s="86"/>
      <c r="JU321" s="86"/>
      <c r="JV321" s="86"/>
      <c r="JW321" s="86"/>
      <c r="JX321" s="86"/>
      <c r="JY321" s="86"/>
      <c r="JZ321" s="86"/>
      <c r="KA321" s="86"/>
      <c r="KB321" s="86"/>
      <c r="KC321" s="86"/>
      <c r="KD321" s="86"/>
      <c r="KE321" s="86"/>
      <c r="KF321" s="106"/>
    </row>
    <row r="322" spans="105:292" ht="15.75" hidden="1" customHeight="1" x14ac:dyDescent="0.45">
      <c r="DA322" s="95"/>
      <c r="DB322" s="96"/>
      <c r="DC322" s="96"/>
      <c r="DD322" s="96"/>
      <c r="DE322" s="96"/>
      <c r="DF322" s="96"/>
      <c r="DG322" s="96"/>
      <c r="EX322" s="96"/>
      <c r="EY322" s="96"/>
      <c r="EZ322" s="96"/>
      <c r="FA322" s="96"/>
      <c r="FB322" s="96"/>
      <c r="FC322" s="96"/>
      <c r="FD322" s="96"/>
      <c r="FE322" s="96"/>
      <c r="FF322" s="96"/>
      <c r="FG322" s="96"/>
      <c r="FH322" s="96"/>
      <c r="GA322" s="36"/>
      <c r="GB322" s="39"/>
      <c r="GC322" s="39"/>
      <c r="GD322" s="39"/>
      <c r="GE322" s="39"/>
      <c r="GF322" s="39"/>
      <c r="GG322" s="39"/>
      <c r="GH322" s="39"/>
      <c r="GI322" s="39"/>
      <c r="GJ322" s="39"/>
      <c r="GK322" s="39"/>
      <c r="GL322" s="39"/>
      <c r="GM322" s="39"/>
      <c r="GN322" s="39"/>
      <c r="GO322" s="39"/>
      <c r="GP322" s="39"/>
      <c r="GQ322" s="42"/>
      <c r="IA322" s="105"/>
      <c r="IB322" s="86"/>
      <c r="IC322" s="86"/>
      <c r="ID322" s="86"/>
      <c r="IE322" s="86"/>
      <c r="IF322" s="86"/>
      <c r="IG322" s="86"/>
      <c r="IH322" s="86"/>
      <c r="II322" s="86"/>
      <c r="IJ322" s="86"/>
      <c r="IK322" s="86"/>
      <c r="IL322" s="86"/>
      <c r="IM322" s="86"/>
      <c r="IN322" s="86"/>
      <c r="IO322" s="86"/>
      <c r="IP322" s="86"/>
      <c r="IQ322" s="86"/>
      <c r="IR322" s="86"/>
      <c r="IS322" s="86"/>
      <c r="IT322" s="86"/>
      <c r="IU322" s="86"/>
      <c r="IV322" s="106"/>
      <c r="IY322" s="105"/>
      <c r="IZ322" s="86"/>
      <c r="JA322" s="86"/>
      <c r="JB322" s="86"/>
      <c r="JC322" s="86"/>
      <c r="JD322" s="86"/>
      <c r="JE322" s="86"/>
      <c r="JF322" s="86"/>
      <c r="JG322" s="86"/>
      <c r="JH322" s="86"/>
      <c r="JI322" s="86"/>
      <c r="JJ322" s="86"/>
      <c r="JK322" s="86"/>
      <c r="JL322" s="86"/>
      <c r="JM322" s="86"/>
      <c r="JN322" s="86"/>
      <c r="JO322" s="86"/>
      <c r="JP322" s="86"/>
      <c r="JQ322" s="86"/>
      <c r="JR322" s="86"/>
      <c r="JS322" s="86"/>
      <c r="JT322" s="86"/>
      <c r="JU322" s="86"/>
      <c r="JV322" s="86"/>
      <c r="JW322" s="86"/>
      <c r="JX322" s="86"/>
      <c r="JY322" s="86"/>
      <c r="JZ322" s="86"/>
      <c r="KA322" s="86"/>
      <c r="KB322" s="86"/>
      <c r="KC322" s="86"/>
      <c r="KD322" s="86"/>
      <c r="KE322" s="86"/>
      <c r="KF322" s="106"/>
    </row>
    <row r="323" spans="105:292" ht="15.75" hidden="1" customHeight="1" x14ac:dyDescent="0.45">
      <c r="DA323" s="95"/>
      <c r="DB323" s="96"/>
      <c r="DC323" s="96"/>
      <c r="DD323" s="96"/>
      <c r="DE323" s="96"/>
      <c r="DF323" s="96"/>
      <c r="DG323" s="96"/>
      <c r="EX323" s="96"/>
      <c r="EY323" s="96"/>
      <c r="EZ323" s="96"/>
      <c r="FA323" s="96"/>
      <c r="FB323" s="96"/>
      <c r="FC323" s="96"/>
      <c r="FD323" s="96"/>
      <c r="FE323" s="96"/>
      <c r="FF323" s="96"/>
      <c r="FG323" s="96"/>
      <c r="FH323" s="96"/>
      <c r="GA323" s="36"/>
      <c r="GB323" s="39"/>
      <c r="GC323" s="37"/>
      <c r="GD323" s="39"/>
      <c r="GE323" s="39"/>
      <c r="GF323" s="39"/>
      <c r="GG323" s="39"/>
      <c r="GH323" s="39"/>
      <c r="GI323" s="39"/>
      <c r="GJ323" s="39"/>
      <c r="GK323" s="39"/>
      <c r="GL323" s="39"/>
      <c r="GM323" s="39"/>
      <c r="GN323" s="39"/>
      <c r="GO323" s="39"/>
      <c r="GP323" s="39"/>
      <c r="GQ323" s="42"/>
      <c r="IA323" s="105"/>
      <c r="IB323" s="86"/>
      <c r="IC323" s="86"/>
      <c r="ID323" s="86"/>
      <c r="IE323" s="86"/>
      <c r="IF323" s="86"/>
      <c r="IG323" s="86"/>
      <c r="IH323" s="86"/>
      <c r="II323" s="86"/>
      <c r="IJ323" s="86"/>
      <c r="IK323" s="86"/>
      <c r="IL323" s="86"/>
      <c r="IM323" s="86"/>
      <c r="IN323" s="86"/>
      <c r="IO323" s="86"/>
      <c r="IP323" s="86"/>
      <c r="IQ323" s="86"/>
      <c r="IR323" s="86"/>
      <c r="IS323" s="86"/>
      <c r="IT323" s="86"/>
      <c r="IU323" s="86"/>
      <c r="IV323" s="106"/>
      <c r="IY323" s="105"/>
      <c r="IZ323" s="86"/>
      <c r="JA323" s="86"/>
      <c r="JB323" s="86"/>
      <c r="JC323" s="86"/>
      <c r="JD323" s="86"/>
      <c r="JE323" s="86"/>
      <c r="JF323" s="86"/>
      <c r="JG323" s="86"/>
      <c r="JH323" s="86"/>
      <c r="JI323" s="86"/>
      <c r="JJ323" s="86"/>
      <c r="JK323" s="86"/>
      <c r="JL323" s="86"/>
      <c r="JM323" s="86"/>
      <c r="JN323" s="86"/>
      <c r="JO323" s="86"/>
      <c r="JP323" s="86"/>
      <c r="JQ323" s="86"/>
      <c r="JR323" s="86"/>
      <c r="JS323" s="86"/>
      <c r="JT323" s="86"/>
      <c r="JU323" s="86"/>
      <c r="JV323" s="86"/>
      <c r="JW323" s="86"/>
      <c r="JX323" s="86"/>
      <c r="JY323" s="86"/>
      <c r="JZ323" s="86"/>
      <c r="KA323" s="86"/>
      <c r="KB323" s="86"/>
      <c r="KC323" s="86"/>
      <c r="KD323" s="86"/>
      <c r="KE323" s="86"/>
      <c r="KF323" s="106"/>
    </row>
    <row r="324" spans="105:292" ht="15.75" hidden="1" customHeight="1" x14ac:dyDescent="0.45">
      <c r="DA324" s="95"/>
      <c r="DB324" s="96"/>
      <c r="DC324" s="96"/>
      <c r="DD324" s="96"/>
      <c r="DE324" s="96"/>
      <c r="DF324" s="96"/>
      <c r="DG324" s="96"/>
      <c r="EX324" s="96"/>
      <c r="EY324" s="96"/>
      <c r="EZ324" s="96"/>
      <c r="FA324" s="96"/>
      <c r="FB324" s="96"/>
      <c r="FC324" s="96"/>
      <c r="FD324" s="96"/>
      <c r="FE324" s="96"/>
      <c r="FF324" s="96"/>
      <c r="FG324" s="96"/>
      <c r="FH324" s="96"/>
      <c r="GA324" s="36"/>
      <c r="GB324" s="39"/>
      <c r="GC324" s="39"/>
      <c r="GD324" s="39"/>
      <c r="GE324" s="39"/>
      <c r="GF324" s="39"/>
      <c r="GG324" s="39"/>
      <c r="GH324" s="39"/>
      <c r="GI324" s="39"/>
      <c r="GJ324" s="39"/>
      <c r="GK324" s="39"/>
      <c r="GL324" s="39"/>
      <c r="GM324" s="39"/>
      <c r="GN324" s="39"/>
      <c r="GO324" s="39"/>
      <c r="GP324" s="39"/>
      <c r="GQ324" s="42"/>
      <c r="IA324" s="105"/>
      <c r="IB324" s="86"/>
      <c r="IC324" s="86"/>
      <c r="ID324" s="86"/>
      <c r="IE324" s="86"/>
      <c r="IF324" s="86"/>
      <c r="IG324" s="86"/>
      <c r="IH324" s="86"/>
      <c r="II324" s="86"/>
      <c r="IJ324" s="86"/>
      <c r="IK324" s="86"/>
      <c r="IL324" s="86"/>
      <c r="IM324" s="86"/>
      <c r="IN324" s="86"/>
      <c r="IO324" s="86"/>
      <c r="IP324" s="86"/>
      <c r="IQ324" s="86"/>
      <c r="IR324" s="86"/>
      <c r="IS324" s="86"/>
      <c r="IT324" s="86"/>
      <c r="IU324" s="86"/>
      <c r="IV324" s="106"/>
      <c r="IY324" s="105"/>
      <c r="IZ324" s="86"/>
      <c r="JA324" s="86"/>
      <c r="JB324" s="86"/>
      <c r="JC324" s="86"/>
      <c r="JD324" s="86"/>
      <c r="JE324" s="86"/>
      <c r="JF324" s="86"/>
      <c r="JG324" s="86"/>
      <c r="JH324" s="86"/>
      <c r="JI324" s="86"/>
      <c r="JJ324" s="86"/>
      <c r="JK324" s="86"/>
      <c r="JL324" s="86"/>
      <c r="JM324" s="86"/>
      <c r="JN324" s="86"/>
      <c r="JO324" s="86"/>
      <c r="JP324" s="86"/>
      <c r="JQ324" s="86"/>
      <c r="JR324" s="86"/>
      <c r="JS324" s="86"/>
      <c r="JT324" s="86"/>
      <c r="JU324" s="86"/>
      <c r="JV324" s="86"/>
      <c r="JW324" s="86"/>
      <c r="JX324" s="86"/>
      <c r="JY324" s="86"/>
      <c r="JZ324" s="86"/>
      <c r="KA324" s="86"/>
      <c r="KB324" s="86"/>
      <c r="KC324" s="86"/>
      <c r="KD324" s="86"/>
      <c r="KE324" s="86"/>
      <c r="KF324" s="106"/>
    </row>
    <row r="325" spans="105:292" ht="15.75" hidden="1" customHeight="1" x14ac:dyDescent="0.45">
      <c r="DA325" s="95"/>
      <c r="DB325" s="96"/>
      <c r="DC325" s="96"/>
      <c r="DD325" s="96"/>
      <c r="DE325" s="96"/>
      <c r="DF325" s="96"/>
      <c r="DG325" s="96"/>
      <c r="EX325" s="96"/>
      <c r="EY325" s="96"/>
      <c r="EZ325" s="96"/>
      <c r="FA325" s="96"/>
      <c r="FB325" s="96"/>
      <c r="FC325" s="96"/>
      <c r="FD325" s="96"/>
      <c r="FE325" s="96"/>
      <c r="FF325" s="96"/>
      <c r="FG325" s="96"/>
      <c r="FH325" s="96"/>
      <c r="GA325" s="36"/>
      <c r="GB325" s="39"/>
      <c r="GC325" s="37"/>
      <c r="GD325" s="39"/>
      <c r="GE325" s="39"/>
      <c r="GF325" s="39"/>
      <c r="GG325" s="39"/>
      <c r="GH325" s="39"/>
      <c r="GI325" s="39"/>
      <c r="GJ325" s="39"/>
      <c r="GK325" s="39"/>
      <c r="GL325" s="39"/>
      <c r="GM325" s="39"/>
      <c r="GN325" s="39"/>
      <c r="GO325" s="39"/>
      <c r="GP325" s="39"/>
      <c r="GQ325" s="42"/>
      <c r="IA325" s="105"/>
      <c r="IB325" s="86"/>
      <c r="IC325" s="86"/>
      <c r="ID325" s="86"/>
      <c r="IE325" s="86"/>
      <c r="IF325" s="86"/>
      <c r="IG325" s="86"/>
      <c r="IH325" s="86"/>
      <c r="II325" s="86"/>
      <c r="IJ325" s="86"/>
      <c r="IK325" s="86"/>
      <c r="IL325" s="86"/>
      <c r="IM325" s="86"/>
      <c r="IN325" s="86"/>
      <c r="IO325" s="86"/>
      <c r="IP325" s="86"/>
      <c r="IQ325" s="86"/>
      <c r="IR325" s="86"/>
      <c r="IS325" s="86"/>
      <c r="IT325" s="86"/>
      <c r="IU325" s="86"/>
      <c r="IV325" s="106"/>
      <c r="IY325" s="105"/>
      <c r="IZ325" s="86"/>
      <c r="JA325" s="86"/>
      <c r="JB325" s="86"/>
      <c r="JC325" s="86"/>
      <c r="JD325" s="86"/>
      <c r="JE325" s="86"/>
      <c r="JF325" s="86"/>
      <c r="JG325" s="86"/>
      <c r="JH325" s="86"/>
      <c r="JI325" s="86"/>
      <c r="JJ325" s="86"/>
      <c r="JK325" s="86"/>
      <c r="JL325" s="86"/>
      <c r="JM325" s="86"/>
      <c r="JN325" s="86"/>
      <c r="JO325" s="86"/>
      <c r="JP325" s="86"/>
      <c r="JQ325" s="86"/>
      <c r="JR325" s="86"/>
      <c r="JS325" s="86"/>
      <c r="JT325" s="86"/>
      <c r="JU325" s="86"/>
      <c r="JV325" s="86"/>
      <c r="JW325" s="86"/>
      <c r="JX325" s="86"/>
      <c r="JY325" s="86"/>
      <c r="JZ325" s="86"/>
      <c r="KA325" s="86"/>
      <c r="KB325" s="86"/>
      <c r="KC325" s="86"/>
      <c r="KD325" s="86"/>
      <c r="KE325" s="86"/>
      <c r="KF325" s="106"/>
    </row>
    <row r="326" spans="105:292" ht="15.75" hidden="1" customHeight="1" x14ac:dyDescent="0.45">
      <c r="DA326" s="95"/>
      <c r="DB326" s="96"/>
      <c r="DC326" s="96"/>
      <c r="DD326" s="96"/>
      <c r="DE326" s="96"/>
      <c r="DF326" s="96"/>
      <c r="DG326" s="96"/>
      <c r="EX326" s="96"/>
      <c r="EY326" s="96"/>
      <c r="EZ326" s="96"/>
      <c r="FA326" s="96"/>
      <c r="FB326" s="96"/>
      <c r="FC326" s="96"/>
      <c r="FD326" s="96"/>
      <c r="FE326" s="96"/>
      <c r="FF326" s="96"/>
      <c r="FG326" s="96"/>
      <c r="FH326" s="96"/>
      <c r="GA326" s="36"/>
      <c r="GB326" s="39"/>
      <c r="GC326" s="37"/>
      <c r="GD326" s="39"/>
      <c r="GE326" s="39"/>
      <c r="GF326" s="39"/>
      <c r="GG326" s="39"/>
      <c r="GH326" s="39"/>
      <c r="GI326" s="39"/>
      <c r="GJ326" s="39"/>
      <c r="GK326" s="39"/>
      <c r="GL326" s="39"/>
      <c r="GM326" s="39"/>
      <c r="GN326" s="39"/>
      <c r="GO326" s="39"/>
      <c r="GP326" s="39"/>
      <c r="GQ326" s="42"/>
      <c r="IA326" s="105"/>
      <c r="IB326" s="86"/>
      <c r="IC326" s="86"/>
      <c r="ID326" s="86"/>
      <c r="IE326" s="86"/>
      <c r="IF326" s="86"/>
      <c r="IG326" s="86"/>
      <c r="IH326" s="86"/>
      <c r="II326" s="86"/>
      <c r="IJ326" s="86"/>
      <c r="IK326" s="86"/>
      <c r="IL326" s="86"/>
      <c r="IM326" s="86"/>
      <c r="IN326" s="86"/>
      <c r="IO326" s="86"/>
      <c r="IP326" s="86"/>
      <c r="IQ326" s="86"/>
      <c r="IR326" s="86"/>
      <c r="IS326" s="86"/>
      <c r="IT326" s="86"/>
      <c r="IU326" s="86"/>
      <c r="IV326" s="106"/>
      <c r="IY326" s="105"/>
      <c r="IZ326" s="86"/>
      <c r="JA326" s="86"/>
      <c r="JB326" s="86"/>
      <c r="JC326" s="86"/>
      <c r="JD326" s="86"/>
      <c r="JE326" s="86"/>
      <c r="JF326" s="86"/>
      <c r="JG326" s="86"/>
      <c r="JH326" s="86"/>
      <c r="JI326" s="86"/>
      <c r="JJ326" s="86"/>
      <c r="JK326" s="86"/>
      <c r="JL326" s="86"/>
      <c r="JM326" s="86"/>
      <c r="JN326" s="86"/>
      <c r="JO326" s="86"/>
      <c r="JP326" s="86"/>
      <c r="JQ326" s="86"/>
      <c r="JR326" s="86"/>
      <c r="JS326" s="86"/>
      <c r="JT326" s="86"/>
      <c r="JU326" s="86"/>
      <c r="JV326" s="86"/>
      <c r="JW326" s="86"/>
      <c r="JX326" s="86"/>
      <c r="JY326" s="86"/>
      <c r="JZ326" s="86"/>
      <c r="KA326" s="86"/>
      <c r="KB326" s="86"/>
      <c r="KC326" s="86"/>
      <c r="KD326" s="86"/>
      <c r="KE326" s="86"/>
      <c r="KF326" s="106"/>
    </row>
    <row r="327" spans="105:292" ht="15.75" hidden="1" customHeight="1" x14ac:dyDescent="0.45">
      <c r="DA327" s="95"/>
      <c r="DB327" s="96"/>
      <c r="DC327" s="96"/>
      <c r="DD327" s="96"/>
      <c r="DE327" s="96"/>
      <c r="DF327" s="96"/>
      <c r="DG327" s="96"/>
      <c r="EX327" s="96"/>
      <c r="EY327" s="96"/>
      <c r="EZ327" s="96"/>
      <c r="FA327" s="96"/>
      <c r="FB327" s="96"/>
      <c r="FC327" s="96"/>
      <c r="FD327" s="96"/>
      <c r="FE327" s="96"/>
      <c r="FF327" s="96"/>
      <c r="FG327" s="96"/>
      <c r="FH327" s="96"/>
      <c r="GA327" s="36"/>
      <c r="GB327" s="39"/>
      <c r="GC327" s="39"/>
      <c r="GD327" s="39"/>
      <c r="GE327" s="39"/>
      <c r="GF327" s="39"/>
      <c r="GG327" s="39"/>
      <c r="GH327" s="39"/>
      <c r="GI327" s="39"/>
      <c r="GJ327" s="39"/>
      <c r="GK327" s="39"/>
      <c r="GL327" s="39"/>
      <c r="GM327" s="39"/>
      <c r="GN327" s="39"/>
      <c r="GO327" s="39"/>
      <c r="GP327" s="39"/>
      <c r="GQ327" s="42"/>
      <c r="IA327" s="105"/>
      <c r="IB327" s="86"/>
      <c r="IC327" s="86"/>
      <c r="ID327" s="86"/>
      <c r="IE327" s="86"/>
      <c r="IF327" s="86"/>
      <c r="IG327" s="86"/>
      <c r="IH327" s="86"/>
      <c r="II327" s="86"/>
      <c r="IJ327" s="86"/>
      <c r="IK327" s="86"/>
      <c r="IL327" s="86"/>
      <c r="IM327" s="86"/>
      <c r="IN327" s="86"/>
      <c r="IO327" s="86"/>
      <c r="IP327" s="86"/>
      <c r="IQ327" s="86"/>
      <c r="IR327" s="86"/>
      <c r="IS327" s="86"/>
      <c r="IT327" s="86"/>
      <c r="IU327" s="86"/>
      <c r="IV327" s="106"/>
      <c r="IY327" s="105"/>
      <c r="IZ327" s="86"/>
      <c r="JA327" s="86"/>
      <c r="JB327" s="86"/>
      <c r="JC327" s="86"/>
      <c r="JD327" s="86"/>
      <c r="JE327" s="86"/>
      <c r="JF327" s="86"/>
      <c r="JG327" s="86"/>
      <c r="JH327" s="86"/>
      <c r="JI327" s="86"/>
      <c r="JJ327" s="86"/>
      <c r="JK327" s="86"/>
      <c r="JL327" s="86"/>
      <c r="JM327" s="86"/>
      <c r="JN327" s="86"/>
      <c r="JO327" s="86"/>
      <c r="JP327" s="86"/>
      <c r="JQ327" s="86"/>
      <c r="JR327" s="86"/>
      <c r="JS327" s="86"/>
      <c r="JT327" s="86"/>
      <c r="JU327" s="86"/>
      <c r="JV327" s="86"/>
      <c r="JW327" s="86"/>
      <c r="JX327" s="86"/>
      <c r="JY327" s="86"/>
      <c r="JZ327" s="86"/>
      <c r="KA327" s="86"/>
      <c r="KB327" s="86"/>
      <c r="KC327" s="86"/>
      <c r="KD327" s="86"/>
      <c r="KE327" s="86"/>
      <c r="KF327" s="106"/>
    </row>
    <row r="328" spans="105:292" ht="15.75" hidden="1" customHeight="1" x14ac:dyDescent="0.45">
      <c r="DA328" s="95"/>
      <c r="DB328" s="96"/>
      <c r="DC328" s="96"/>
      <c r="DD328" s="96"/>
      <c r="DE328" s="96"/>
      <c r="DF328" s="96"/>
      <c r="DG328" s="96"/>
      <c r="EX328" s="96"/>
      <c r="EY328" s="96"/>
      <c r="EZ328" s="96"/>
      <c r="FA328" s="96"/>
      <c r="FB328" s="96"/>
      <c r="FC328" s="96"/>
      <c r="FD328" s="96"/>
      <c r="FE328" s="96"/>
      <c r="FF328" s="96"/>
      <c r="FG328" s="96"/>
      <c r="FH328" s="96"/>
      <c r="GA328" s="36"/>
      <c r="GB328" s="39"/>
      <c r="GC328" s="37"/>
      <c r="GD328" s="39"/>
      <c r="GE328" s="39"/>
      <c r="GF328" s="39"/>
      <c r="GG328" s="39"/>
      <c r="GH328" s="39"/>
      <c r="GI328" s="39"/>
      <c r="GJ328" s="39"/>
      <c r="GK328" s="39"/>
      <c r="GL328" s="39"/>
      <c r="GM328" s="39"/>
      <c r="GN328" s="39"/>
      <c r="GO328" s="39"/>
      <c r="GP328" s="39"/>
      <c r="GQ328" s="42"/>
      <c r="IA328" s="105"/>
      <c r="IB328" s="86"/>
      <c r="IC328" s="86"/>
      <c r="ID328" s="86"/>
      <c r="IE328" s="86"/>
      <c r="IF328" s="86"/>
      <c r="IG328" s="86"/>
      <c r="IH328" s="86"/>
      <c r="II328" s="86"/>
      <c r="IJ328" s="86"/>
      <c r="IK328" s="86"/>
      <c r="IL328" s="86"/>
      <c r="IM328" s="86"/>
      <c r="IN328" s="86"/>
      <c r="IO328" s="86"/>
      <c r="IP328" s="86"/>
      <c r="IQ328" s="86"/>
      <c r="IR328" s="86"/>
      <c r="IS328" s="86"/>
      <c r="IT328" s="86"/>
      <c r="IU328" s="86"/>
      <c r="IV328" s="106"/>
      <c r="IY328" s="105"/>
      <c r="IZ328" s="86"/>
      <c r="JA328" s="86"/>
      <c r="JB328" s="86"/>
      <c r="JC328" s="86"/>
      <c r="JD328" s="86"/>
      <c r="JE328" s="86"/>
      <c r="JF328" s="86"/>
      <c r="JG328" s="86"/>
      <c r="JH328" s="86"/>
      <c r="JI328" s="86"/>
      <c r="JJ328" s="86"/>
      <c r="JK328" s="86"/>
      <c r="JL328" s="86"/>
      <c r="JM328" s="86"/>
      <c r="JN328" s="86"/>
      <c r="JO328" s="86"/>
      <c r="JP328" s="86"/>
      <c r="JQ328" s="86"/>
      <c r="JR328" s="86"/>
      <c r="JS328" s="86"/>
      <c r="JT328" s="86"/>
      <c r="JU328" s="86"/>
      <c r="JV328" s="86"/>
      <c r="JW328" s="86"/>
      <c r="JX328" s="86"/>
      <c r="JY328" s="86"/>
      <c r="JZ328" s="86"/>
      <c r="KA328" s="86"/>
      <c r="KB328" s="86"/>
      <c r="KC328" s="86"/>
      <c r="KD328" s="86"/>
      <c r="KE328" s="86"/>
      <c r="KF328" s="106"/>
    </row>
    <row r="329" spans="105:292" ht="15.75" hidden="1" customHeight="1" x14ac:dyDescent="0.45">
      <c r="DA329" s="95"/>
      <c r="DB329" s="96"/>
      <c r="DC329" s="96"/>
      <c r="DD329" s="96"/>
      <c r="DE329" s="96"/>
      <c r="DF329" s="96"/>
      <c r="DG329" s="96"/>
      <c r="EX329" s="96"/>
      <c r="EY329" s="96"/>
      <c r="EZ329" s="96"/>
      <c r="FA329" s="96"/>
      <c r="FB329" s="96"/>
      <c r="FC329" s="96"/>
      <c r="FD329" s="96"/>
      <c r="FE329" s="96"/>
      <c r="FF329" s="96"/>
      <c r="FG329" s="96"/>
      <c r="FH329" s="96"/>
      <c r="GA329" s="36"/>
      <c r="GB329" s="39"/>
      <c r="GC329" s="37"/>
      <c r="GD329" s="39"/>
      <c r="GE329" s="39"/>
      <c r="GF329" s="39"/>
      <c r="GG329" s="39"/>
      <c r="GH329" s="39"/>
      <c r="GI329" s="39"/>
      <c r="GJ329" s="39"/>
      <c r="GK329" s="39"/>
      <c r="GL329" s="39"/>
      <c r="GM329" s="39"/>
      <c r="GN329" s="39"/>
      <c r="GO329" s="39"/>
      <c r="GP329" s="39"/>
      <c r="GQ329" s="42"/>
      <c r="IA329" s="105"/>
      <c r="IB329" s="86"/>
      <c r="IC329" s="86"/>
      <c r="ID329" s="86"/>
      <c r="IE329" s="86"/>
      <c r="IF329" s="86"/>
      <c r="IG329" s="86"/>
      <c r="IH329" s="86"/>
      <c r="II329" s="86"/>
      <c r="IJ329" s="86"/>
      <c r="IK329" s="86"/>
      <c r="IL329" s="86"/>
      <c r="IM329" s="86"/>
      <c r="IN329" s="86"/>
      <c r="IO329" s="86"/>
      <c r="IP329" s="86"/>
      <c r="IQ329" s="86"/>
      <c r="IR329" s="86"/>
      <c r="IS329" s="86"/>
      <c r="IT329" s="86"/>
      <c r="IU329" s="86"/>
      <c r="IV329" s="106"/>
      <c r="IY329" s="105"/>
      <c r="IZ329" s="86"/>
      <c r="JA329" s="86"/>
      <c r="JB329" s="86"/>
      <c r="JC329" s="86"/>
      <c r="JD329" s="86"/>
      <c r="JE329" s="86"/>
      <c r="JF329" s="86"/>
      <c r="JG329" s="86"/>
      <c r="JH329" s="86"/>
      <c r="JI329" s="86"/>
      <c r="JJ329" s="86"/>
      <c r="JK329" s="86"/>
      <c r="JL329" s="86"/>
      <c r="JM329" s="86"/>
      <c r="JN329" s="86"/>
      <c r="JO329" s="86"/>
      <c r="JP329" s="86"/>
      <c r="JQ329" s="86"/>
      <c r="JR329" s="86"/>
      <c r="JS329" s="86"/>
      <c r="JT329" s="86"/>
      <c r="JU329" s="86"/>
      <c r="JV329" s="86"/>
      <c r="JW329" s="86"/>
      <c r="JX329" s="86"/>
      <c r="JY329" s="86"/>
      <c r="JZ329" s="86"/>
      <c r="KA329" s="86"/>
      <c r="KB329" s="86"/>
      <c r="KC329" s="86"/>
      <c r="KD329" s="86"/>
      <c r="KE329" s="86"/>
      <c r="KF329" s="106"/>
    </row>
    <row r="330" spans="105:292" ht="15.75" hidden="1" customHeight="1" x14ac:dyDescent="0.45">
      <c r="DA330" s="95"/>
      <c r="DB330" s="96"/>
      <c r="DC330" s="96"/>
      <c r="DD330" s="96"/>
      <c r="DE330" s="96"/>
      <c r="DF330" s="96"/>
      <c r="DG330" s="96"/>
      <c r="EX330" s="96"/>
      <c r="EY330" s="96"/>
      <c r="EZ330" s="96"/>
      <c r="FA330" s="96"/>
      <c r="FB330" s="96"/>
      <c r="FC330" s="96"/>
      <c r="FD330" s="96"/>
      <c r="FE330" s="96"/>
      <c r="FF330" s="96"/>
      <c r="FG330" s="96"/>
      <c r="FH330" s="96"/>
      <c r="GA330" s="39"/>
      <c r="GB330" s="39"/>
      <c r="GC330" s="39"/>
      <c r="GD330"/>
      <c r="GE330"/>
      <c r="GF330"/>
      <c r="GG330"/>
      <c r="GH330"/>
      <c r="GI330"/>
      <c r="GJ330"/>
      <c r="GK330" s="39"/>
      <c r="GL330" s="39"/>
      <c r="GM330" s="39"/>
      <c r="GN330" s="39"/>
      <c r="GO330" s="39"/>
      <c r="GP330" s="39"/>
      <c r="GQ330" s="42"/>
      <c r="IA330" s="105"/>
      <c r="IB330" s="86"/>
      <c r="IC330" s="86"/>
      <c r="ID330" s="86"/>
      <c r="IE330" s="86"/>
      <c r="IF330" s="86"/>
      <c r="IG330" s="86"/>
      <c r="IH330" s="86"/>
      <c r="II330" s="86"/>
      <c r="IJ330" s="86"/>
      <c r="IK330" s="86"/>
      <c r="IL330" s="86"/>
      <c r="IM330" s="86"/>
      <c r="IN330" s="86"/>
      <c r="IO330" s="86"/>
      <c r="IP330" s="86"/>
      <c r="IQ330" s="86"/>
      <c r="IR330" s="86"/>
      <c r="IS330" s="86"/>
      <c r="IT330" s="86"/>
      <c r="IU330" s="86"/>
      <c r="IV330" s="106"/>
      <c r="IY330" s="105"/>
      <c r="IZ330" s="86"/>
      <c r="JA330" s="86"/>
      <c r="JB330" s="86"/>
      <c r="JC330" s="86"/>
      <c r="JD330" s="86"/>
      <c r="JE330" s="86"/>
      <c r="JF330" s="86"/>
      <c r="JG330" s="86"/>
      <c r="JH330" s="86"/>
      <c r="JI330" s="86"/>
      <c r="JJ330" s="86"/>
      <c r="JK330" s="86"/>
      <c r="JL330" s="86"/>
      <c r="JM330" s="86"/>
      <c r="JN330" s="86"/>
      <c r="JO330" s="86"/>
      <c r="JP330" s="86"/>
      <c r="JQ330" s="86"/>
      <c r="JR330" s="86"/>
      <c r="JS330" s="86"/>
      <c r="JT330" s="86"/>
      <c r="JU330" s="86"/>
      <c r="JV330" s="86"/>
      <c r="JW330" s="86"/>
      <c r="JX330" s="86"/>
      <c r="JY330" s="86"/>
      <c r="JZ330" s="86"/>
      <c r="KA330" s="86"/>
      <c r="KB330" s="86"/>
      <c r="KC330" s="86"/>
      <c r="KD330" s="86"/>
      <c r="KE330" s="86"/>
      <c r="KF330" s="106"/>
    </row>
    <row r="331" spans="105:292" ht="15.75" hidden="1" customHeight="1" x14ac:dyDescent="0.45">
      <c r="DA331" s="95"/>
      <c r="DB331" s="96"/>
      <c r="DC331" s="96"/>
      <c r="DD331" s="96"/>
      <c r="DE331" s="96"/>
      <c r="DF331" s="96"/>
      <c r="DG331" s="96"/>
      <c r="EX331" s="96"/>
      <c r="EY331" s="96"/>
      <c r="EZ331" s="96"/>
      <c r="FA331" s="96"/>
      <c r="FB331" s="96"/>
      <c r="FC331" s="96"/>
      <c r="FD331" s="96"/>
      <c r="FE331" s="96"/>
      <c r="FF331" s="96"/>
      <c r="FG331" s="96"/>
      <c r="FH331" s="96"/>
      <c r="GA331" s="36"/>
      <c r="GB331" s="39"/>
      <c r="GC331" s="39"/>
      <c r="GD331" s="39"/>
      <c r="GE331" s="39"/>
      <c r="GF331" s="39"/>
      <c r="GG331" s="39"/>
      <c r="GH331" s="39"/>
      <c r="GI331" s="39"/>
      <c r="GJ331" s="39"/>
      <c r="GK331" s="39"/>
      <c r="GL331" s="39"/>
      <c r="GM331" s="39"/>
      <c r="GN331" s="39"/>
      <c r="GO331" s="39"/>
      <c r="GP331" s="39"/>
      <c r="GQ331" s="42"/>
      <c r="IA331" s="105"/>
      <c r="IB331" s="86"/>
      <c r="IC331" s="86"/>
      <c r="ID331" s="86"/>
      <c r="IE331" s="86"/>
      <c r="IF331" s="86"/>
      <c r="IG331" s="86"/>
      <c r="IH331" s="86"/>
      <c r="II331" s="86"/>
      <c r="IJ331" s="86"/>
      <c r="IK331" s="86"/>
      <c r="IL331" s="86"/>
      <c r="IM331" s="86"/>
      <c r="IN331" s="86"/>
      <c r="IO331" s="86"/>
      <c r="IP331" s="86"/>
      <c r="IQ331" s="86"/>
      <c r="IR331" s="86"/>
      <c r="IS331" s="86"/>
      <c r="IT331" s="86"/>
      <c r="IU331" s="86"/>
      <c r="IV331" s="106"/>
      <c r="IY331" s="105"/>
      <c r="IZ331" s="86"/>
      <c r="JA331" s="86"/>
      <c r="JB331" s="86"/>
      <c r="JC331" s="86"/>
      <c r="JD331" s="86"/>
      <c r="JE331" s="86"/>
      <c r="JF331" s="86"/>
      <c r="JG331" s="86"/>
      <c r="JH331" s="86"/>
      <c r="JI331" s="86"/>
      <c r="JJ331" s="86"/>
      <c r="JK331" s="86"/>
      <c r="JL331" s="86"/>
      <c r="JM331" s="86"/>
      <c r="JN331" s="86"/>
      <c r="JO331" s="86"/>
      <c r="JP331" s="86"/>
      <c r="JQ331" s="86"/>
      <c r="JR331" s="86"/>
      <c r="JS331" s="86"/>
      <c r="JT331" s="86"/>
      <c r="JU331" s="86"/>
      <c r="JV331" s="86"/>
      <c r="JW331" s="86"/>
      <c r="JX331" s="86"/>
      <c r="JY331" s="86"/>
      <c r="JZ331" s="86"/>
      <c r="KA331" s="86"/>
      <c r="KB331" s="86"/>
      <c r="KC331" s="86"/>
      <c r="KD331" s="86"/>
      <c r="KE331" s="86"/>
      <c r="KF331" s="106"/>
    </row>
    <row r="332" spans="105:292" ht="15.75" hidden="1" customHeight="1" x14ac:dyDescent="0.45">
      <c r="DA332" s="95"/>
      <c r="DB332" s="96"/>
      <c r="DC332" s="96"/>
      <c r="DD332" s="96"/>
      <c r="DE332" s="96"/>
      <c r="DF332" s="96"/>
      <c r="DG332" s="96"/>
      <c r="EX332" s="96"/>
      <c r="EY332" s="96"/>
      <c r="EZ332" s="96"/>
      <c r="FA332" s="96"/>
      <c r="FB332" s="96"/>
      <c r="FC332" s="96"/>
      <c r="FD332" s="96"/>
      <c r="FE332" s="96"/>
      <c r="FF332" s="96"/>
      <c r="FG332" s="96"/>
      <c r="FH332" s="96"/>
      <c r="GA332" s="36"/>
      <c r="GB332" s="39"/>
      <c r="GC332" s="39"/>
      <c r="GD332" s="39"/>
      <c r="GE332" s="39"/>
      <c r="GF332" s="39"/>
      <c r="GG332" s="39"/>
      <c r="GH332" s="39"/>
      <c r="GI332" s="39"/>
      <c r="GJ332" s="39"/>
      <c r="GK332" s="39"/>
      <c r="GL332" s="39"/>
      <c r="GM332" s="39"/>
      <c r="GN332" s="39"/>
      <c r="GO332" s="39"/>
      <c r="GP332" s="39"/>
      <c r="GQ332" s="42"/>
      <c r="IA332" s="105"/>
      <c r="IB332" s="86"/>
      <c r="IC332" s="86"/>
      <c r="ID332" s="86"/>
      <c r="IE332" s="86"/>
      <c r="IF332" s="86"/>
      <c r="IG332" s="86"/>
      <c r="IH332" s="86"/>
      <c r="II332" s="86"/>
      <c r="IJ332" s="86"/>
      <c r="IK332" s="86"/>
      <c r="IL332" s="86"/>
      <c r="IM332" s="86"/>
      <c r="IN332" s="86"/>
      <c r="IO332" s="86"/>
      <c r="IP332" s="86"/>
      <c r="IQ332" s="86"/>
      <c r="IR332" s="86"/>
      <c r="IS332" s="86"/>
      <c r="IT332" s="86"/>
      <c r="IU332" s="86"/>
      <c r="IV332" s="106"/>
      <c r="IY332" s="105"/>
      <c r="IZ332" s="86"/>
      <c r="JA332" s="86"/>
      <c r="JB332" s="86"/>
      <c r="JC332" s="86"/>
      <c r="JD332" s="86"/>
      <c r="JE332" s="86"/>
      <c r="JF332" s="86"/>
      <c r="JG332" s="86"/>
      <c r="JH332" s="86"/>
      <c r="JI332" s="86"/>
      <c r="JJ332" s="86"/>
      <c r="JK332" s="86"/>
      <c r="JL332" s="86"/>
      <c r="JM332" s="86"/>
      <c r="JN332" s="86"/>
      <c r="JO332" s="86"/>
      <c r="JP332" s="86"/>
      <c r="JQ332" s="86"/>
      <c r="JR332" s="86"/>
      <c r="JS332" s="86"/>
      <c r="JT332" s="86"/>
      <c r="JU332" s="86"/>
      <c r="JV332" s="86"/>
      <c r="JW332" s="86"/>
      <c r="JX332" s="86"/>
      <c r="JY332" s="86"/>
      <c r="JZ332" s="86"/>
      <c r="KA332" s="86"/>
      <c r="KB332" s="86"/>
      <c r="KC332" s="86"/>
      <c r="KD332" s="86"/>
      <c r="KE332" s="86"/>
      <c r="KF332" s="106"/>
    </row>
    <row r="333" spans="105:292" ht="15.75" hidden="1" customHeight="1" x14ac:dyDescent="0.45">
      <c r="DA333" s="95"/>
      <c r="DB333" s="96"/>
      <c r="DC333" s="96"/>
      <c r="DD333" s="96"/>
      <c r="DE333" s="96"/>
      <c r="DF333" s="96"/>
      <c r="DG333" s="96"/>
      <c r="EX333" s="96"/>
      <c r="EY333" s="96"/>
      <c r="EZ333" s="96"/>
      <c r="FA333" s="96"/>
      <c r="FB333" s="96"/>
      <c r="FC333" s="96"/>
      <c r="FD333" s="96"/>
      <c r="FE333" s="96"/>
      <c r="FF333" s="96"/>
      <c r="FG333" s="96"/>
      <c r="FH333" s="96"/>
      <c r="GA333" s="36"/>
      <c r="GB333" s="39"/>
      <c r="GC333" s="39"/>
      <c r="GD333" s="39"/>
      <c r="GE333" s="39"/>
      <c r="GF333" s="39"/>
      <c r="GG333" s="39"/>
      <c r="GH333" s="39"/>
      <c r="GI333" s="39"/>
      <c r="GJ333" s="39"/>
      <c r="GK333" s="39"/>
      <c r="GL333" s="39"/>
      <c r="GM333" s="39"/>
      <c r="GN333" s="39"/>
      <c r="GO333" s="39"/>
      <c r="GP333" s="39"/>
      <c r="GQ333" s="42"/>
      <c r="IA333" s="105"/>
      <c r="IB333" s="86"/>
      <c r="IC333" s="86"/>
      <c r="ID333" s="86"/>
      <c r="IE333" s="86"/>
      <c r="IF333" s="86"/>
      <c r="IG333" s="86"/>
      <c r="IH333" s="86"/>
      <c r="II333" s="86"/>
      <c r="IJ333" s="86"/>
      <c r="IK333" s="86"/>
      <c r="IL333" s="86"/>
      <c r="IM333" s="86"/>
      <c r="IN333" s="86"/>
      <c r="IO333" s="86"/>
      <c r="IP333" s="86"/>
      <c r="IQ333" s="86"/>
      <c r="IR333" s="86"/>
      <c r="IS333" s="86"/>
      <c r="IT333" s="86"/>
      <c r="IU333" s="86"/>
      <c r="IV333" s="106"/>
      <c r="IY333" s="105"/>
      <c r="IZ333" s="86"/>
      <c r="JA333" s="86"/>
      <c r="JB333" s="86"/>
      <c r="JC333" s="86"/>
      <c r="JD333" s="86"/>
      <c r="JE333" s="86"/>
      <c r="JF333" s="86"/>
      <c r="JG333" s="86"/>
      <c r="JH333" s="86"/>
      <c r="JI333" s="86"/>
      <c r="JJ333" s="86"/>
      <c r="JK333" s="86"/>
      <c r="JL333" s="86"/>
      <c r="JM333" s="86"/>
      <c r="JN333" s="86"/>
      <c r="JO333" s="86"/>
      <c r="JP333" s="86"/>
      <c r="JQ333" s="86"/>
      <c r="JR333" s="86"/>
      <c r="JS333" s="86"/>
      <c r="JT333" s="86"/>
      <c r="JU333" s="86"/>
      <c r="JV333" s="86"/>
      <c r="JW333" s="86"/>
      <c r="JX333" s="86"/>
      <c r="JY333" s="86"/>
      <c r="JZ333" s="86"/>
      <c r="KA333" s="86"/>
      <c r="KB333" s="86"/>
      <c r="KC333" s="86"/>
      <c r="KD333" s="86"/>
      <c r="KE333" s="86"/>
      <c r="KF333" s="106"/>
    </row>
    <row r="334" spans="105:292" ht="15.75" hidden="1" customHeight="1" x14ac:dyDescent="0.45">
      <c r="DA334" s="95"/>
      <c r="DB334" s="96"/>
      <c r="DC334" s="96"/>
      <c r="DD334" s="96"/>
      <c r="DE334" s="96"/>
      <c r="DF334" s="96"/>
      <c r="DG334" s="96"/>
      <c r="EX334" s="96"/>
      <c r="EY334" s="96"/>
      <c r="EZ334" s="96"/>
      <c r="FA334" s="96"/>
      <c r="FB334" s="96"/>
      <c r="FC334" s="96"/>
      <c r="FD334" s="96"/>
      <c r="FE334" s="96"/>
      <c r="FF334" s="96"/>
      <c r="FG334" s="96"/>
      <c r="FH334" s="96"/>
      <c r="GA334" s="36"/>
      <c r="GB334" s="39"/>
      <c r="GC334" s="39"/>
      <c r="GD334" s="39"/>
      <c r="GE334" s="39"/>
      <c r="GF334" s="39"/>
      <c r="GG334" s="39"/>
      <c r="GH334" s="39"/>
      <c r="GI334" s="39"/>
      <c r="GJ334" s="39"/>
      <c r="GK334" s="39"/>
      <c r="GL334" s="39"/>
      <c r="GM334" s="39"/>
      <c r="GN334" s="39"/>
      <c r="GO334" s="39"/>
      <c r="GP334" s="39"/>
      <c r="GQ334" s="42"/>
      <c r="IA334" s="105"/>
      <c r="IB334" s="86"/>
      <c r="IC334" s="86"/>
      <c r="ID334" s="86"/>
      <c r="IE334" s="86"/>
      <c r="IF334" s="86"/>
      <c r="IG334" s="86"/>
      <c r="IH334" s="86"/>
      <c r="II334" s="86"/>
      <c r="IJ334" s="86"/>
      <c r="IK334" s="86"/>
      <c r="IL334" s="86"/>
      <c r="IM334" s="86"/>
      <c r="IN334" s="86"/>
      <c r="IO334" s="86"/>
      <c r="IP334" s="86"/>
      <c r="IQ334" s="86"/>
      <c r="IR334" s="86"/>
      <c r="IS334" s="86"/>
      <c r="IT334" s="86"/>
      <c r="IU334" s="86"/>
      <c r="IV334" s="106"/>
      <c r="IY334" s="105"/>
      <c r="IZ334" s="86"/>
      <c r="JA334" s="86"/>
      <c r="JB334" s="86"/>
      <c r="JC334" s="86"/>
      <c r="JD334" s="86"/>
      <c r="JE334" s="86"/>
      <c r="JF334" s="86"/>
      <c r="JG334" s="86"/>
      <c r="JH334" s="86"/>
      <c r="JI334" s="86"/>
      <c r="JJ334" s="86"/>
      <c r="JK334" s="86"/>
      <c r="JL334" s="86"/>
      <c r="JM334" s="86"/>
      <c r="JN334" s="86"/>
      <c r="JO334" s="86"/>
      <c r="JP334" s="86"/>
      <c r="JQ334" s="86"/>
      <c r="JR334" s="86"/>
      <c r="JS334" s="86"/>
      <c r="JT334" s="86"/>
      <c r="JU334" s="86"/>
      <c r="JV334" s="86"/>
      <c r="JW334" s="86"/>
      <c r="JX334" s="86"/>
      <c r="JY334" s="86"/>
      <c r="JZ334" s="86"/>
      <c r="KA334" s="86"/>
      <c r="KB334" s="86"/>
      <c r="KC334" s="86"/>
      <c r="KD334" s="86"/>
      <c r="KE334" s="86"/>
      <c r="KF334" s="106"/>
    </row>
    <row r="335" spans="105:292" ht="15.75" hidden="1" customHeight="1" x14ac:dyDescent="0.45">
      <c r="DA335" s="95"/>
      <c r="DB335" s="96"/>
      <c r="DC335" s="96"/>
      <c r="DD335" s="96"/>
      <c r="DE335" s="96"/>
      <c r="DF335" s="96"/>
      <c r="DG335" s="96"/>
      <c r="EX335" s="96"/>
      <c r="EY335" s="96"/>
      <c r="EZ335" s="96"/>
      <c r="FA335" s="96"/>
      <c r="FB335" s="96"/>
      <c r="FC335" s="96"/>
      <c r="FD335" s="96"/>
      <c r="FE335" s="96"/>
      <c r="FF335" s="96"/>
      <c r="FG335" s="96"/>
      <c r="FH335" s="96"/>
      <c r="GA335" s="36"/>
      <c r="GB335" s="39"/>
      <c r="GC335" s="39"/>
      <c r="GD335" s="39"/>
      <c r="GE335" s="39"/>
      <c r="GF335" s="39"/>
      <c r="GG335" s="39"/>
      <c r="GH335" s="39"/>
      <c r="GI335" s="39"/>
      <c r="GJ335" s="39"/>
      <c r="GK335" s="39"/>
      <c r="GL335" s="39"/>
      <c r="GM335" s="39"/>
      <c r="GN335" s="39"/>
      <c r="GO335" s="39"/>
      <c r="GP335" s="39"/>
      <c r="GQ335" s="42"/>
      <c r="IA335" s="105"/>
      <c r="IB335" s="86"/>
      <c r="IC335" s="86"/>
      <c r="ID335" s="86"/>
      <c r="IE335" s="86"/>
      <c r="IF335" s="86"/>
      <c r="IG335" s="86"/>
      <c r="IH335" s="86"/>
      <c r="II335" s="86"/>
      <c r="IJ335" s="86"/>
      <c r="IK335" s="86"/>
      <c r="IL335" s="86"/>
      <c r="IM335" s="86"/>
      <c r="IN335" s="86"/>
      <c r="IO335" s="86"/>
      <c r="IP335" s="86"/>
      <c r="IQ335" s="86"/>
      <c r="IR335" s="86"/>
      <c r="IS335" s="86"/>
      <c r="IT335" s="86"/>
      <c r="IU335" s="86"/>
      <c r="IV335" s="106"/>
      <c r="IY335" s="105"/>
      <c r="IZ335" s="86"/>
      <c r="JA335" s="86"/>
      <c r="JB335" s="86"/>
      <c r="JC335" s="86"/>
      <c r="JD335" s="86"/>
      <c r="JE335" s="86"/>
      <c r="JF335" s="86"/>
      <c r="JG335" s="86"/>
      <c r="JH335" s="86"/>
      <c r="JI335" s="86"/>
      <c r="JJ335" s="86"/>
      <c r="JK335" s="86"/>
      <c r="JL335" s="86"/>
      <c r="JM335" s="86"/>
      <c r="JN335" s="86"/>
      <c r="JO335" s="86"/>
      <c r="JP335" s="86"/>
      <c r="JQ335" s="86"/>
      <c r="JR335" s="86"/>
      <c r="JS335" s="86"/>
      <c r="JT335" s="86"/>
      <c r="JU335" s="86"/>
      <c r="JV335" s="86"/>
      <c r="JW335" s="86"/>
      <c r="JX335" s="86"/>
      <c r="JY335" s="86"/>
      <c r="JZ335" s="86"/>
      <c r="KA335" s="86"/>
      <c r="KB335" s="86"/>
      <c r="KC335" s="86"/>
      <c r="KD335" s="86"/>
      <c r="KE335" s="86"/>
      <c r="KF335" s="106"/>
    </row>
    <row r="336" spans="105:292" ht="15.75" hidden="1" customHeight="1" x14ac:dyDescent="0.45">
      <c r="DA336" s="95"/>
      <c r="DB336" s="96"/>
      <c r="DC336" s="96"/>
      <c r="DD336" s="96"/>
      <c r="DE336" s="96"/>
      <c r="DF336" s="96"/>
      <c r="DG336" s="96"/>
      <c r="EX336" s="96"/>
      <c r="EY336" s="96"/>
      <c r="EZ336" s="96"/>
      <c r="FA336" s="96"/>
      <c r="FB336" s="96"/>
      <c r="FC336" s="96"/>
      <c r="FD336" s="96"/>
      <c r="FE336" s="96"/>
      <c r="FF336" s="96"/>
      <c r="FG336" s="96"/>
      <c r="FH336" s="96"/>
      <c r="IA336" s="105"/>
      <c r="IB336" s="86"/>
      <c r="IC336" s="86"/>
      <c r="ID336" s="86"/>
      <c r="IE336" s="86"/>
      <c r="IF336" s="86"/>
      <c r="IG336" s="86"/>
      <c r="IH336" s="86"/>
      <c r="II336" s="86"/>
      <c r="IJ336" s="86"/>
      <c r="IK336" s="86"/>
      <c r="IL336" s="86"/>
      <c r="IM336" s="86"/>
      <c r="IN336" s="86"/>
      <c r="IO336" s="86"/>
      <c r="IP336" s="86"/>
      <c r="IQ336" s="86"/>
      <c r="IR336" s="86"/>
      <c r="IS336" s="86"/>
      <c r="IT336" s="86"/>
      <c r="IU336" s="86"/>
      <c r="IV336" s="106"/>
      <c r="IY336" s="105"/>
      <c r="IZ336" s="86"/>
      <c r="JA336" s="86"/>
      <c r="JB336" s="86"/>
      <c r="JC336" s="86"/>
      <c r="JD336" s="86"/>
      <c r="JE336" s="86"/>
      <c r="JF336" s="86"/>
      <c r="JG336" s="86"/>
      <c r="JH336" s="86"/>
      <c r="JI336" s="86"/>
      <c r="JJ336" s="86"/>
      <c r="JK336" s="86"/>
      <c r="JL336" s="86"/>
      <c r="JM336" s="86"/>
      <c r="JN336" s="86"/>
      <c r="JO336" s="86"/>
      <c r="JP336" s="86"/>
      <c r="JQ336" s="86"/>
      <c r="JR336" s="86"/>
      <c r="JS336" s="86"/>
      <c r="JT336" s="86"/>
      <c r="JU336" s="86"/>
      <c r="JV336" s="86"/>
      <c r="JW336" s="86"/>
      <c r="JX336" s="86"/>
      <c r="JY336" s="86"/>
      <c r="JZ336" s="86"/>
      <c r="KA336" s="86"/>
      <c r="KB336" s="86"/>
      <c r="KC336" s="86"/>
      <c r="KD336" s="86"/>
      <c r="KE336" s="86"/>
      <c r="KF336" s="106"/>
    </row>
    <row r="337" spans="10:292" ht="15.75" hidden="1" customHeight="1" x14ac:dyDescent="0.45">
      <c r="DA337" s="95"/>
      <c r="DB337" s="96"/>
      <c r="DC337" s="96"/>
      <c r="DD337" s="96"/>
      <c r="DE337" s="96"/>
      <c r="DF337" s="96"/>
      <c r="DG337" s="96"/>
      <c r="EX337" s="96"/>
      <c r="EY337" s="96"/>
      <c r="EZ337" s="96"/>
      <c r="FA337" s="96"/>
      <c r="FB337" s="96"/>
      <c r="FC337" s="96"/>
      <c r="FD337" s="96"/>
      <c r="FE337" s="96"/>
      <c r="FF337" s="96"/>
      <c r="FG337" s="96"/>
      <c r="FH337" s="96"/>
      <c r="IA337" s="105"/>
      <c r="IB337" s="86"/>
      <c r="IC337" s="86"/>
      <c r="ID337" s="86"/>
      <c r="IE337" s="86"/>
      <c r="IF337" s="86"/>
      <c r="IG337" s="86"/>
      <c r="IH337" s="86"/>
      <c r="II337" s="86"/>
      <c r="IJ337" s="86"/>
      <c r="IK337" s="86"/>
      <c r="IL337" s="86"/>
      <c r="IM337" s="86"/>
      <c r="IN337" s="86"/>
      <c r="IO337" s="86"/>
      <c r="IP337" s="86"/>
      <c r="IQ337" s="86"/>
      <c r="IR337" s="86"/>
      <c r="IS337" s="86"/>
      <c r="IT337" s="86"/>
      <c r="IU337" s="86"/>
      <c r="IV337" s="106"/>
      <c r="IY337" s="105"/>
      <c r="IZ337" s="86"/>
      <c r="JA337" s="86"/>
      <c r="JB337" s="86"/>
      <c r="JC337" s="86"/>
      <c r="JD337" s="86"/>
      <c r="JE337" s="86"/>
      <c r="JF337" s="86"/>
      <c r="JG337" s="86"/>
      <c r="JH337" s="86"/>
      <c r="JI337" s="86"/>
      <c r="JJ337" s="86"/>
      <c r="JK337" s="86"/>
      <c r="JL337" s="86"/>
      <c r="JM337" s="86"/>
      <c r="JN337" s="86"/>
      <c r="JO337" s="86"/>
      <c r="JP337" s="86"/>
      <c r="JQ337" s="86"/>
      <c r="JR337" s="86"/>
      <c r="JS337" s="86"/>
      <c r="JT337" s="86"/>
      <c r="JU337" s="86"/>
      <c r="JV337" s="86"/>
      <c r="JW337" s="86"/>
      <c r="JX337" s="86"/>
      <c r="JY337" s="86"/>
      <c r="JZ337" s="86"/>
      <c r="KA337" s="86"/>
      <c r="KB337" s="86"/>
      <c r="KC337" s="86"/>
      <c r="KD337" s="86"/>
      <c r="KE337" s="86"/>
      <c r="KF337" s="106"/>
    </row>
    <row r="338" spans="10:292" ht="15.75" hidden="1" customHeight="1" x14ac:dyDescent="0.45">
      <c r="DA338" s="95"/>
      <c r="DB338" s="96"/>
      <c r="DC338" s="96"/>
      <c r="DD338" s="96"/>
      <c r="DE338" s="96"/>
      <c r="DF338" s="96"/>
      <c r="DG338" s="96"/>
      <c r="EX338" s="96"/>
      <c r="EY338" s="96"/>
      <c r="EZ338" s="96"/>
      <c r="FA338" s="96"/>
      <c r="FB338" s="96"/>
      <c r="FC338" s="96"/>
      <c r="FD338" s="96"/>
      <c r="FE338" s="96"/>
      <c r="FF338" s="96"/>
      <c r="FG338" s="96"/>
      <c r="FH338" s="96"/>
      <c r="IA338" s="105"/>
      <c r="IB338" s="86"/>
      <c r="IC338" s="86"/>
      <c r="ID338" s="86"/>
      <c r="IE338" s="86"/>
      <c r="IF338" s="86"/>
      <c r="IG338" s="86"/>
      <c r="IH338" s="86"/>
      <c r="II338" s="86"/>
      <c r="IJ338" s="86"/>
      <c r="IK338" s="86"/>
      <c r="IL338" s="86"/>
      <c r="IM338" s="86"/>
      <c r="IN338" s="86"/>
      <c r="IO338" s="86"/>
      <c r="IP338" s="86"/>
      <c r="IQ338" s="86"/>
      <c r="IR338" s="86"/>
      <c r="IS338" s="86"/>
      <c r="IT338" s="86"/>
      <c r="IU338" s="86"/>
      <c r="IV338" s="106"/>
      <c r="IY338" s="105"/>
      <c r="IZ338" s="86"/>
      <c r="JA338" s="86"/>
      <c r="JB338" s="86"/>
      <c r="JC338" s="86"/>
      <c r="JD338" s="86"/>
      <c r="JE338" s="86"/>
      <c r="JF338" s="86"/>
      <c r="JG338" s="86"/>
      <c r="JH338" s="86"/>
      <c r="JI338" s="86"/>
      <c r="JJ338" s="86"/>
      <c r="JK338" s="86"/>
      <c r="JL338" s="86"/>
      <c r="JM338" s="86"/>
      <c r="JN338" s="86"/>
      <c r="JO338" s="86"/>
      <c r="JP338" s="86"/>
      <c r="JQ338" s="86"/>
      <c r="JR338" s="86"/>
      <c r="JS338" s="86"/>
      <c r="JT338" s="86"/>
      <c r="JU338" s="86"/>
      <c r="JV338" s="86"/>
      <c r="JW338" s="86"/>
      <c r="JX338" s="86"/>
      <c r="JY338" s="86"/>
      <c r="JZ338" s="86"/>
      <c r="KA338" s="86"/>
      <c r="KB338" s="86"/>
      <c r="KC338" s="86"/>
      <c r="KD338" s="86"/>
      <c r="KE338" s="86"/>
      <c r="KF338" s="106"/>
    </row>
    <row r="339" spans="10:292" ht="15.75" hidden="1" customHeight="1" x14ac:dyDescent="0.45">
      <c r="DA339" s="95"/>
      <c r="DB339" s="96"/>
      <c r="DC339" s="96"/>
      <c r="DD339" s="96"/>
      <c r="DE339" s="96"/>
      <c r="DF339" s="96"/>
      <c r="DG339" s="96"/>
      <c r="EX339" s="96"/>
      <c r="EY339" s="96"/>
      <c r="EZ339" s="96"/>
      <c r="FA339" s="96"/>
      <c r="FB339" s="96"/>
      <c r="FC339" s="96"/>
      <c r="FD339" s="96"/>
      <c r="FE339" s="96"/>
      <c r="FF339" s="96"/>
      <c r="FG339" s="96"/>
      <c r="FH339" s="96"/>
      <c r="IA339" s="105"/>
      <c r="IB339" s="86"/>
      <c r="IC339" s="86"/>
      <c r="ID339" s="86"/>
      <c r="IE339" s="86"/>
      <c r="IF339" s="86"/>
      <c r="IG339" s="86"/>
      <c r="IH339" s="86"/>
      <c r="II339" s="86"/>
      <c r="IJ339" s="86"/>
      <c r="IK339" s="86"/>
      <c r="IL339" s="86"/>
      <c r="IM339" s="86"/>
      <c r="IN339" s="86"/>
      <c r="IO339" s="86"/>
      <c r="IP339" s="86"/>
      <c r="IQ339" s="86"/>
      <c r="IR339" s="86"/>
      <c r="IS339" s="86"/>
      <c r="IT339" s="86"/>
      <c r="IU339" s="86"/>
      <c r="IV339" s="106"/>
      <c r="IY339" s="105"/>
      <c r="IZ339" s="86"/>
      <c r="JA339" s="86"/>
      <c r="JB339" s="86"/>
      <c r="JC339" s="86"/>
      <c r="JD339" s="86"/>
      <c r="JE339" s="86"/>
      <c r="JF339" s="86"/>
      <c r="JG339" s="86"/>
      <c r="JH339" s="86"/>
      <c r="JI339" s="86"/>
      <c r="JJ339" s="86"/>
      <c r="JK339" s="86"/>
      <c r="JL339" s="86"/>
      <c r="JM339" s="86"/>
      <c r="JN339" s="86"/>
      <c r="JO339" s="86"/>
      <c r="JP339" s="86"/>
      <c r="JQ339" s="86"/>
      <c r="JR339" s="86"/>
      <c r="JS339" s="86"/>
      <c r="JT339" s="86"/>
      <c r="JU339" s="86"/>
      <c r="JV339" s="86"/>
      <c r="JW339" s="86"/>
      <c r="JX339" s="86"/>
      <c r="JY339" s="86"/>
      <c r="JZ339" s="86"/>
      <c r="KA339" s="86"/>
      <c r="KB339" s="86"/>
      <c r="KC339" s="86"/>
      <c r="KD339" s="86"/>
      <c r="KE339" s="86"/>
      <c r="KF339" s="106"/>
    </row>
    <row r="340" spans="10:292" ht="15.75" hidden="1" customHeight="1" x14ac:dyDescent="0.45">
      <c r="DA340" s="95"/>
      <c r="DB340" s="96"/>
      <c r="DC340" s="96"/>
      <c r="DD340" s="96"/>
      <c r="DE340" s="96"/>
      <c r="DF340" s="96"/>
      <c r="DG340" s="96"/>
      <c r="EX340" s="96"/>
      <c r="EY340" s="96"/>
      <c r="EZ340" s="96"/>
      <c r="FA340" s="96"/>
      <c r="FB340" s="96"/>
      <c r="FC340" s="96"/>
      <c r="FD340" s="96"/>
      <c r="FE340" s="96"/>
      <c r="FF340" s="96"/>
      <c r="FG340" s="96"/>
      <c r="FH340" s="96"/>
      <c r="IA340" s="105"/>
      <c r="IB340" s="86"/>
      <c r="IC340" s="86"/>
      <c r="ID340" s="86"/>
      <c r="IE340" s="86"/>
      <c r="IF340" s="86"/>
      <c r="IG340" s="86"/>
      <c r="IH340" s="86"/>
      <c r="II340" s="86"/>
      <c r="IJ340" s="86"/>
      <c r="IK340" s="86"/>
      <c r="IL340" s="86"/>
      <c r="IM340" s="86"/>
      <c r="IN340" s="86"/>
      <c r="IO340" s="86"/>
      <c r="IP340" s="86"/>
      <c r="IQ340" s="86"/>
      <c r="IR340" s="86"/>
      <c r="IS340" s="86"/>
      <c r="IT340" s="86"/>
      <c r="IU340" s="86"/>
      <c r="IV340" s="106"/>
      <c r="IY340" s="105"/>
      <c r="IZ340" s="86"/>
      <c r="JA340" s="86"/>
      <c r="JB340" s="86"/>
      <c r="JC340" s="86"/>
      <c r="JD340" s="86"/>
      <c r="JE340" s="86"/>
      <c r="JF340" s="86"/>
      <c r="JG340" s="86"/>
      <c r="JH340" s="86"/>
      <c r="JI340" s="86"/>
      <c r="JJ340" s="86"/>
      <c r="JK340" s="86"/>
      <c r="JL340" s="86"/>
      <c r="JM340" s="86"/>
      <c r="JN340" s="86"/>
      <c r="JO340" s="86"/>
      <c r="JP340" s="86"/>
      <c r="JQ340" s="86"/>
      <c r="JR340" s="86"/>
      <c r="JS340" s="86"/>
      <c r="JT340" s="86"/>
      <c r="JU340" s="86"/>
      <c r="JV340" s="86"/>
      <c r="JW340" s="86"/>
      <c r="JX340" s="86"/>
      <c r="JY340" s="86"/>
      <c r="JZ340" s="86"/>
      <c r="KA340" s="86"/>
      <c r="KB340" s="86"/>
      <c r="KC340" s="86"/>
      <c r="KD340" s="86"/>
      <c r="KE340" s="86"/>
      <c r="KF340" s="106"/>
    </row>
    <row r="341" spans="10:292" ht="15.75" hidden="1" customHeight="1" x14ac:dyDescent="0.45">
      <c r="J341" s="3"/>
      <c r="DA341" s="95"/>
      <c r="DB341" s="96"/>
      <c r="DC341" s="96"/>
      <c r="DD341" s="96"/>
      <c r="DE341" s="96"/>
      <c r="DF341" s="96"/>
      <c r="DG341" s="96"/>
      <c r="EX341" s="96"/>
      <c r="EY341" s="96"/>
      <c r="EZ341" s="96"/>
      <c r="FA341" s="96"/>
      <c r="FB341" s="96"/>
      <c r="FC341" s="96"/>
      <c r="FD341" s="96"/>
      <c r="FE341" s="96"/>
      <c r="FF341" s="96"/>
      <c r="FG341" s="96"/>
      <c r="FH341" s="96"/>
      <c r="IA341" s="105"/>
      <c r="IB341" s="86"/>
      <c r="IC341" s="86"/>
      <c r="ID341" s="86"/>
      <c r="IE341" s="86"/>
      <c r="IF341" s="86"/>
      <c r="IG341" s="86"/>
      <c r="IH341" s="86"/>
      <c r="II341" s="86"/>
      <c r="IJ341" s="86"/>
      <c r="IK341" s="86"/>
      <c r="IL341" s="86"/>
      <c r="IM341" s="86"/>
      <c r="IN341" s="86"/>
      <c r="IO341" s="86"/>
      <c r="IP341" s="86"/>
      <c r="IQ341" s="86"/>
      <c r="IR341" s="86"/>
      <c r="IS341" s="86"/>
      <c r="IT341" s="86"/>
      <c r="IU341" s="86"/>
      <c r="IV341" s="106"/>
      <c r="IY341" s="105"/>
      <c r="IZ341" s="86"/>
      <c r="JA341" s="86"/>
      <c r="JB341" s="86"/>
      <c r="JC341" s="86"/>
      <c r="JD341" s="86"/>
      <c r="JE341" s="86"/>
      <c r="JF341" s="86"/>
      <c r="JG341" s="86"/>
      <c r="JH341" s="86"/>
      <c r="JI341" s="86"/>
      <c r="JJ341" s="86"/>
      <c r="JK341" s="86"/>
      <c r="JL341" s="86"/>
      <c r="JM341" s="86"/>
      <c r="JN341" s="86"/>
      <c r="JO341" s="86"/>
      <c r="JP341" s="86"/>
      <c r="JQ341" s="86"/>
      <c r="JR341" s="86"/>
      <c r="JS341" s="86"/>
      <c r="JT341" s="86"/>
      <c r="JU341" s="86"/>
      <c r="JV341" s="86"/>
      <c r="JW341" s="86"/>
      <c r="JX341" s="86"/>
      <c r="JY341" s="86"/>
      <c r="JZ341" s="86"/>
      <c r="KA341" s="86"/>
      <c r="KB341" s="86"/>
      <c r="KC341" s="86"/>
      <c r="KD341" s="86"/>
      <c r="KE341" s="86"/>
      <c r="KF341" s="106"/>
    </row>
    <row r="342" spans="10:292" ht="15.75" hidden="1" customHeight="1" x14ac:dyDescent="0.45">
      <c r="DA342" s="95"/>
      <c r="DB342" s="96"/>
      <c r="DC342" s="96"/>
      <c r="DD342" s="96"/>
      <c r="DE342" s="96"/>
      <c r="DF342" s="96"/>
      <c r="DG342" s="96"/>
      <c r="EX342" s="96"/>
      <c r="EY342" s="96"/>
      <c r="EZ342" s="96"/>
      <c r="FA342" s="96"/>
      <c r="FB342" s="96"/>
      <c r="FC342" s="96"/>
      <c r="FD342" s="96"/>
      <c r="FE342" s="96"/>
      <c r="FF342" s="96"/>
      <c r="FG342" s="96"/>
      <c r="FH342" s="96"/>
      <c r="IA342" s="105"/>
      <c r="IB342" s="86"/>
      <c r="IC342" s="86"/>
      <c r="ID342" s="86"/>
      <c r="IE342" s="86"/>
      <c r="IF342" s="86"/>
      <c r="IG342" s="86"/>
      <c r="IH342" s="86"/>
      <c r="II342" s="86"/>
      <c r="IJ342" s="86"/>
      <c r="IK342" s="86"/>
      <c r="IL342" s="86"/>
      <c r="IM342" s="86"/>
      <c r="IN342" s="86"/>
      <c r="IO342" s="86"/>
      <c r="IP342" s="86"/>
      <c r="IQ342" s="86"/>
      <c r="IR342" s="86"/>
      <c r="IS342" s="86"/>
      <c r="IT342" s="86"/>
      <c r="IU342" s="86"/>
      <c r="IV342" s="106"/>
      <c r="IY342" s="105"/>
      <c r="IZ342" s="86"/>
      <c r="JA342" s="86"/>
      <c r="JB342" s="86"/>
      <c r="JC342" s="86"/>
      <c r="JD342" s="86"/>
      <c r="JE342" s="86"/>
      <c r="JF342" s="86"/>
      <c r="JG342" s="86"/>
      <c r="JH342" s="86"/>
      <c r="JI342" s="86"/>
      <c r="JJ342" s="86"/>
      <c r="JK342" s="86"/>
      <c r="JL342" s="86"/>
      <c r="JM342" s="86"/>
      <c r="JN342" s="86"/>
      <c r="JO342" s="86"/>
      <c r="JP342" s="86"/>
      <c r="JQ342" s="86"/>
      <c r="JR342" s="86"/>
      <c r="JS342" s="86"/>
      <c r="JT342" s="86"/>
      <c r="JU342" s="86"/>
      <c r="JV342" s="86"/>
      <c r="JW342" s="86"/>
      <c r="JX342" s="86"/>
      <c r="JY342" s="86"/>
      <c r="JZ342" s="86"/>
      <c r="KA342" s="86"/>
      <c r="KB342" s="86"/>
      <c r="KC342" s="86"/>
      <c r="KD342" s="86"/>
      <c r="KE342" s="86"/>
      <c r="KF342" s="106"/>
    </row>
    <row r="343" spans="10:292" ht="15.75" hidden="1" customHeight="1" x14ac:dyDescent="0.45">
      <c r="DA343" s="95"/>
      <c r="DB343" s="96"/>
      <c r="DC343" s="96"/>
      <c r="DD343" s="96"/>
      <c r="DE343" s="96"/>
      <c r="DF343" s="96"/>
      <c r="DG343" s="96"/>
      <c r="EX343" s="96"/>
      <c r="EY343" s="96"/>
      <c r="EZ343" s="96"/>
      <c r="FA343" s="96"/>
      <c r="FB343" s="96"/>
      <c r="FC343" s="96"/>
      <c r="FD343" s="96"/>
      <c r="FE343" s="96"/>
      <c r="FF343" s="96"/>
      <c r="FG343" s="96"/>
      <c r="FH343" s="96"/>
      <c r="IA343" s="105"/>
      <c r="IB343" s="86"/>
      <c r="IC343" s="86"/>
      <c r="ID343" s="86"/>
      <c r="IE343" s="86"/>
      <c r="IF343" s="86"/>
      <c r="IG343" s="86"/>
      <c r="IH343" s="86"/>
      <c r="II343" s="86"/>
      <c r="IJ343" s="86"/>
      <c r="IK343" s="86"/>
      <c r="IL343" s="86"/>
      <c r="IM343" s="86"/>
      <c r="IN343" s="86"/>
      <c r="IO343" s="86"/>
      <c r="IP343" s="86"/>
      <c r="IQ343" s="86"/>
      <c r="IR343" s="86"/>
      <c r="IS343" s="86"/>
      <c r="IT343" s="86"/>
      <c r="IU343" s="86"/>
      <c r="IV343" s="106"/>
      <c r="IY343" s="105"/>
      <c r="IZ343" s="86"/>
      <c r="JA343" s="86"/>
      <c r="JB343" s="86"/>
      <c r="JC343" s="86"/>
      <c r="JD343" s="86"/>
      <c r="JE343" s="86"/>
      <c r="JF343" s="86"/>
      <c r="JG343" s="86"/>
      <c r="JH343" s="86"/>
      <c r="JI343" s="86"/>
      <c r="JJ343" s="86"/>
      <c r="JK343" s="86"/>
      <c r="JL343" s="86"/>
      <c r="JM343" s="86"/>
      <c r="JN343" s="86"/>
      <c r="JO343" s="86"/>
      <c r="JP343" s="86"/>
      <c r="JQ343" s="86"/>
      <c r="JR343" s="86"/>
      <c r="JS343" s="86"/>
      <c r="JT343" s="86"/>
      <c r="JU343" s="86"/>
      <c r="JV343" s="86"/>
      <c r="JW343" s="86"/>
      <c r="JX343" s="86"/>
      <c r="JY343" s="86"/>
      <c r="JZ343" s="86"/>
      <c r="KA343" s="86"/>
      <c r="KB343" s="86"/>
      <c r="KC343" s="86"/>
      <c r="KD343" s="86"/>
      <c r="KE343" s="86"/>
      <c r="KF343" s="106"/>
    </row>
    <row r="344" spans="10:292" ht="15.75" hidden="1" customHeight="1" x14ac:dyDescent="0.45">
      <c r="K344" s="2"/>
      <c r="DA344" s="95"/>
      <c r="DB344" s="96"/>
      <c r="DC344" s="96"/>
      <c r="DD344" s="96"/>
      <c r="DE344" s="96"/>
      <c r="DF344" s="96"/>
      <c r="DG344" s="96"/>
      <c r="EX344" s="96"/>
      <c r="EY344" s="96"/>
      <c r="EZ344" s="96"/>
      <c r="FA344" s="96"/>
      <c r="FB344" s="96"/>
      <c r="FC344" s="96"/>
      <c r="FD344" s="96"/>
      <c r="FE344" s="96"/>
      <c r="FF344" s="96"/>
      <c r="FG344" s="96"/>
      <c r="FH344" s="96"/>
      <c r="IA344" s="105"/>
      <c r="IB344" s="86"/>
      <c r="IC344" s="86"/>
      <c r="ID344" s="86"/>
      <c r="IE344" s="86"/>
      <c r="IF344" s="86"/>
      <c r="IG344" s="86"/>
      <c r="IH344" s="86"/>
      <c r="II344" s="86"/>
      <c r="IJ344" s="86"/>
      <c r="IK344" s="86"/>
      <c r="IL344" s="86"/>
      <c r="IM344" s="86"/>
      <c r="IN344" s="86"/>
      <c r="IO344" s="86"/>
      <c r="IP344" s="86"/>
      <c r="IQ344" s="86"/>
      <c r="IR344" s="86"/>
      <c r="IS344" s="86"/>
      <c r="IT344" s="86"/>
      <c r="IU344" s="86"/>
      <c r="IV344" s="106"/>
      <c r="IY344" s="105"/>
      <c r="IZ344" s="86"/>
      <c r="JA344" s="86"/>
      <c r="JB344" s="86"/>
      <c r="JC344" s="86"/>
      <c r="JD344" s="86"/>
      <c r="JE344" s="86"/>
      <c r="JF344" s="86"/>
      <c r="JG344" s="86"/>
      <c r="JH344" s="86"/>
      <c r="JI344" s="86"/>
      <c r="JJ344" s="86"/>
      <c r="JK344" s="86"/>
      <c r="JL344" s="86"/>
      <c r="JM344" s="86"/>
      <c r="JN344" s="86"/>
      <c r="JO344" s="86"/>
      <c r="JP344" s="86"/>
      <c r="JQ344" s="86"/>
      <c r="JR344" s="86"/>
      <c r="JS344" s="86"/>
      <c r="JT344" s="86"/>
      <c r="JU344" s="86"/>
      <c r="JV344" s="86"/>
      <c r="JW344" s="86"/>
      <c r="JX344" s="86"/>
      <c r="JY344" s="86"/>
      <c r="JZ344" s="86"/>
      <c r="KA344" s="86"/>
      <c r="KB344" s="86"/>
      <c r="KC344" s="86"/>
      <c r="KD344" s="86"/>
      <c r="KE344" s="86"/>
      <c r="KF344" s="106"/>
    </row>
    <row r="345" spans="10:292" ht="15.75" hidden="1" customHeight="1" x14ac:dyDescent="0.45">
      <c r="K345" s="2"/>
      <c r="DA345" s="95"/>
      <c r="DB345" s="96"/>
      <c r="DC345" s="96"/>
      <c r="DD345" s="96"/>
      <c r="DE345" s="96"/>
      <c r="DF345" s="96"/>
      <c r="DG345" s="96"/>
      <c r="EX345" s="96"/>
      <c r="EY345" s="96"/>
      <c r="EZ345" s="96"/>
      <c r="FA345" s="96"/>
      <c r="FB345" s="96"/>
      <c r="FC345" s="96"/>
      <c r="FD345" s="96"/>
      <c r="FE345" s="96"/>
      <c r="FF345" s="96"/>
      <c r="FG345" s="96"/>
      <c r="FH345" s="96"/>
      <c r="IA345" s="105"/>
      <c r="IB345" s="86"/>
      <c r="IC345" s="86"/>
      <c r="ID345" s="86"/>
      <c r="IE345" s="86"/>
      <c r="IF345" s="86"/>
      <c r="IG345" s="86"/>
      <c r="IH345" s="86"/>
      <c r="II345" s="86"/>
      <c r="IJ345" s="86"/>
      <c r="IK345" s="86"/>
      <c r="IL345" s="86"/>
      <c r="IM345" s="86"/>
      <c r="IN345" s="86"/>
      <c r="IO345" s="86"/>
      <c r="IP345" s="86"/>
      <c r="IQ345" s="86"/>
      <c r="IR345" s="86"/>
      <c r="IS345" s="86"/>
      <c r="IT345" s="86"/>
      <c r="IU345" s="86"/>
      <c r="IV345" s="106"/>
      <c r="IY345" s="105"/>
      <c r="IZ345" s="86"/>
      <c r="JA345" s="86"/>
      <c r="JB345" s="86"/>
      <c r="JC345" s="86"/>
      <c r="JD345" s="86"/>
      <c r="JE345" s="86"/>
      <c r="JF345" s="86"/>
      <c r="JG345" s="86"/>
      <c r="JH345" s="86"/>
      <c r="JI345" s="86"/>
      <c r="JJ345" s="86"/>
      <c r="JK345" s="86"/>
      <c r="JL345" s="86"/>
      <c r="JM345" s="86"/>
      <c r="JN345" s="86"/>
      <c r="JO345" s="86"/>
      <c r="JP345" s="86"/>
      <c r="JQ345" s="86"/>
      <c r="JR345" s="86"/>
      <c r="JS345" s="86"/>
      <c r="JT345" s="86"/>
      <c r="JU345" s="86"/>
      <c r="JV345" s="86"/>
      <c r="JW345" s="86"/>
      <c r="JX345" s="86"/>
      <c r="JY345" s="86"/>
      <c r="JZ345" s="86"/>
      <c r="KA345" s="86"/>
      <c r="KB345" s="86"/>
      <c r="KC345" s="86"/>
      <c r="KD345" s="86"/>
      <c r="KE345" s="86"/>
      <c r="KF345" s="106"/>
    </row>
    <row r="346" spans="10:292" ht="15.75" hidden="1" customHeight="1" x14ac:dyDescent="0.45">
      <c r="DA346" s="95"/>
      <c r="DB346" s="96"/>
      <c r="DC346" s="96"/>
      <c r="DD346" s="96"/>
      <c r="DE346" s="96"/>
      <c r="DF346" s="96"/>
      <c r="DG346" s="96"/>
      <c r="EX346" s="96"/>
      <c r="EY346" s="96"/>
      <c r="EZ346" s="96"/>
      <c r="FA346" s="96"/>
      <c r="FB346" s="96"/>
      <c r="FC346" s="96"/>
      <c r="FD346" s="96"/>
      <c r="FE346" s="96"/>
      <c r="FF346" s="96"/>
      <c r="FG346" s="96"/>
      <c r="FH346" s="96"/>
      <c r="IA346" s="105"/>
      <c r="IB346" s="86"/>
      <c r="IC346" s="86"/>
      <c r="ID346" s="86"/>
      <c r="IE346" s="86"/>
      <c r="IF346" s="86"/>
      <c r="IG346" s="86"/>
      <c r="IH346" s="86"/>
      <c r="II346" s="86"/>
      <c r="IJ346" s="86"/>
      <c r="IK346" s="86"/>
      <c r="IL346" s="86"/>
      <c r="IM346" s="86"/>
      <c r="IN346" s="86"/>
      <c r="IO346" s="86"/>
      <c r="IP346" s="86"/>
      <c r="IQ346" s="86"/>
      <c r="IR346" s="86"/>
      <c r="IS346" s="86"/>
      <c r="IT346" s="86"/>
      <c r="IU346" s="86"/>
      <c r="IV346" s="106"/>
      <c r="IY346" s="105"/>
      <c r="IZ346" s="86"/>
      <c r="JA346" s="86"/>
      <c r="JB346" s="86"/>
      <c r="JC346" s="86"/>
      <c r="JD346" s="86"/>
      <c r="JE346" s="86"/>
      <c r="JF346" s="86"/>
      <c r="JG346" s="86"/>
      <c r="JH346" s="86"/>
      <c r="JI346" s="86"/>
      <c r="JJ346" s="86"/>
      <c r="JK346" s="86"/>
      <c r="JL346" s="86"/>
      <c r="JM346" s="86"/>
      <c r="JN346" s="86"/>
      <c r="JO346" s="86"/>
      <c r="JP346" s="86"/>
      <c r="JQ346" s="86"/>
      <c r="JR346" s="86"/>
      <c r="JS346" s="86"/>
      <c r="JT346" s="86"/>
      <c r="JU346" s="86"/>
      <c r="JV346" s="86"/>
      <c r="JW346" s="86"/>
      <c r="JX346" s="86"/>
      <c r="JY346" s="86"/>
      <c r="JZ346" s="86"/>
      <c r="KA346" s="86"/>
      <c r="KB346" s="86"/>
      <c r="KC346" s="86"/>
      <c r="KD346" s="86"/>
      <c r="KE346" s="86"/>
      <c r="KF346" s="106"/>
    </row>
    <row r="347" spans="10:292" ht="15.75" hidden="1" customHeight="1" x14ac:dyDescent="0.45">
      <c r="DA347" s="95"/>
      <c r="DB347" s="96"/>
      <c r="DC347" s="96"/>
      <c r="DD347" s="96"/>
      <c r="DE347" s="96"/>
      <c r="DF347" s="96"/>
      <c r="DG347" s="96"/>
      <c r="EX347" s="96"/>
      <c r="EY347" s="96"/>
      <c r="EZ347" s="96"/>
      <c r="FA347" s="96"/>
      <c r="FB347" s="96"/>
      <c r="FC347" s="96"/>
      <c r="FD347" s="96"/>
      <c r="FE347" s="96"/>
      <c r="FF347" s="96"/>
      <c r="FG347" s="96"/>
      <c r="FH347" s="96"/>
      <c r="IA347" s="105"/>
      <c r="IB347" s="86"/>
      <c r="IC347" s="86"/>
      <c r="ID347" s="86"/>
      <c r="IE347" s="86"/>
      <c r="IF347" s="86"/>
      <c r="IG347" s="86"/>
      <c r="IH347" s="86"/>
      <c r="II347" s="86"/>
      <c r="IJ347" s="86"/>
      <c r="IK347" s="86"/>
      <c r="IL347" s="86"/>
      <c r="IM347" s="86"/>
      <c r="IN347" s="86"/>
      <c r="IO347" s="86"/>
      <c r="IP347" s="86"/>
      <c r="IQ347" s="86"/>
      <c r="IR347" s="86"/>
      <c r="IS347" s="86"/>
      <c r="IT347" s="86"/>
      <c r="IU347" s="86"/>
      <c r="IV347" s="106"/>
      <c r="IY347" s="105"/>
      <c r="IZ347" s="86"/>
      <c r="JA347" s="86"/>
      <c r="JB347" s="86"/>
      <c r="JC347" s="86"/>
      <c r="JD347" s="86"/>
      <c r="JE347" s="86"/>
      <c r="JF347" s="86"/>
      <c r="JG347" s="86"/>
      <c r="JH347" s="86"/>
      <c r="JI347" s="86"/>
      <c r="JJ347" s="86"/>
      <c r="JK347" s="86"/>
      <c r="JL347" s="86"/>
      <c r="JM347" s="86"/>
      <c r="JN347" s="86"/>
      <c r="JO347" s="86"/>
      <c r="JP347" s="86"/>
      <c r="JQ347" s="86"/>
      <c r="JR347" s="86"/>
      <c r="JS347" s="86"/>
      <c r="JT347" s="86"/>
      <c r="JU347" s="86"/>
      <c r="JV347" s="86"/>
      <c r="JW347" s="86"/>
      <c r="JX347" s="86"/>
      <c r="JY347" s="86"/>
      <c r="JZ347" s="86"/>
      <c r="KA347" s="86"/>
      <c r="KB347" s="86"/>
      <c r="KC347" s="86"/>
      <c r="KD347" s="86"/>
      <c r="KE347" s="86"/>
      <c r="KF347" s="106"/>
    </row>
    <row r="348" spans="10:292" ht="15.75" hidden="1" customHeight="1" x14ac:dyDescent="0.45">
      <c r="DA348" s="95"/>
      <c r="DB348" s="96"/>
      <c r="DC348" s="96"/>
      <c r="DD348" s="96"/>
      <c r="DE348" s="96"/>
      <c r="DF348" s="96"/>
      <c r="DG348" s="96"/>
      <c r="EX348" s="96"/>
      <c r="EY348" s="96"/>
      <c r="EZ348" s="96"/>
      <c r="FA348" s="96"/>
      <c r="FB348" s="96"/>
      <c r="FC348" s="96"/>
      <c r="FD348" s="96"/>
      <c r="FE348" s="96"/>
      <c r="FF348" s="96"/>
      <c r="FG348" s="96"/>
      <c r="FH348" s="96"/>
      <c r="IA348" s="105"/>
      <c r="IB348" s="86"/>
      <c r="IC348" s="86"/>
      <c r="ID348" s="86"/>
      <c r="IE348" s="86"/>
      <c r="IF348" s="86"/>
      <c r="IG348" s="86"/>
      <c r="IH348" s="86"/>
      <c r="II348" s="86"/>
      <c r="IJ348" s="86"/>
      <c r="IK348" s="86"/>
      <c r="IL348" s="86"/>
      <c r="IM348" s="86"/>
      <c r="IN348" s="86"/>
      <c r="IO348" s="86"/>
      <c r="IP348" s="86"/>
      <c r="IQ348" s="86"/>
      <c r="IR348" s="86"/>
      <c r="IS348" s="86"/>
      <c r="IT348" s="86"/>
      <c r="IU348" s="86"/>
      <c r="IV348" s="106"/>
      <c r="IY348" s="105"/>
      <c r="IZ348" s="86"/>
      <c r="JA348" s="86"/>
      <c r="JB348" s="86"/>
      <c r="JC348" s="86"/>
      <c r="JD348" s="86"/>
      <c r="JE348" s="86"/>
      <c r="JF348" s="86"/>
      <c r="JG348" s="86"/>
      <c r="JH348" s="86"/>
      <c r="JI348" s="86"/>
      <c r="JJ348" s="86"/>
      <c r="JK348" s="86"/>
      <c r="JL348" s="86"/>
      <c r="JM348" s="86"/>
      <c r="JN348" s="86"/>
      <c r="JO348" s="86"/>
      <c r="JP348" s="86"/>
      <c r="JQ348" s="86"/>
      <c r="JR348" s="86"/>
      <c r="JS348" s="86"/>
      <c r="JT348" s="86"/>
      <c r="JU348" s="86"/>
      <c r="JV348" s="86"/>
      <c r="JW348" s="86"/>
      <c r="JX348" s="86"/>
      <c r="JY348" s="86"/>
      <c r="JZ348" s="86"/>
      <c r="KA348" s="86"/>
      <c r="KB348" s="86"/>
      <c r="KC348" s="86"/>
      <c r="KD348" s="86"/>
      <c r="KE348" s="86"/>
      <c r="KF348" s="106"/>
    </row>
    <row r="349" spans="10:292" ht="15.75" hidden="1" customHeight="1" x14ac:dyDescent="0.45">
      <c r="L349" s="137"/>
      <c r="M349" s="7"/>
      <c r="N349" s="7"/>
      <c r="O349" s="7"/>
      <c r="P349" s="7"/>
      <c r="Q349" s="7"/>
      <c r="R349" s="7"/>
      <c r="S349" s="7"/>
      <c r="T349" s="76"/>
      <c r="U349" s="76"/>
      <c r="DA349" s="95"/>
      <c r="DB349" s="96"/>
      <c r="DC349" s="96"/>
      <c r="DD349" s="96"/>
      <c r="DE349" s="96"/>
      <c r="DF349" s="96"/>
      <c r="DG349" s="96"/>
      <c r="EX349" s="96"/>
      <c r="EY349" s="96"/>
      <c r="EZ349" s="96"/>
      <c r="FA349" s="96"/>
      <c r="FB349" s="96"/>
      <c r="FC349" s="96"/>
      <c r="FD349" s="96"/>
      <c r="FE349" s="96"/>
      <c r="FF349" s="96"/>
      <c r="FG349" s="96"/>
      <c r="FH349" s="96"/>
      <c r="IA349" s="105"/>
      <c r="IB349" s="86"/>
      <c r="IC349" s="86"/>
      <c r="ID349" s="86"/>
      <c r="IE349" s="86"/>
      <c r="IF349" s="86"/>
      <c r="IG349" s="86"/>
      <c r="IH349" s="86"/>
      <c r="II349" s="86"/>
      <c r="IJ349" s="86"/>
      <c r="IK349" s="86"/>
      <c r="IL349" s="86"/>
      <c r="IM349" s="86"/>
      <c r="IN349" s="86"/>
      <c r="IO349" s="86"/>
      <c r="IP349" s="86"/>
      <c r="IQ349" s="86"/>
      <c r="IR349" s="86"/>
      <c r="IS349" s="86"/>
      <c r="IT349" s="86"/>
      <c r="IU349" s="86"/>
      <c r="IV349" s="106"/>
      <c r="IY349" s="105"/>
      <c r="IZ349" s="86"/>
      <c r="JA349" s="86"/>
      <c r="JB349" s="86"/>
      <c r="JC349" s="86"/>
      <c r="JD349" s="86"/>
      <c r="JE349" s="86"/>
      <c r="JF349" s="86"/>
      <c r="JG349" s="86"/>
      <c r="JH349" s="86"/>
      <c r="JI349" s="86"/>
      <c r="JJ349" s="86"/>
      <c r="JK349" s="86"/>
      <c r="JL349" s="86"/>
      <c r="JM349" s="86"/>
      <c r="JN349" s="86"/>
      <c r="JO349" s="86"/>
      <c r="JP349" s="86"/>
      <c r="JQ349" s="86"/>
      <c r="JR349" s="86"/>
      <c r="JS349" s="86"/>
      <c r="JT349" s="86"/>
      <c r="JU349" s="86"/>
      <c r="JV349" s="86"/>
      <c r="JW349" s="86"/>
      <c r="JX349" s="86"/>
      <c r="JY349" s="86"/>
      <c r="JZ349" s="86"/>
      <c r="KA349" s="86"/>
      <c r="KB349" s="86"/>
      <c r="KC349" s="86"/>
      <c r="KD349" s="86"/>
      <c r="KE349" s="86"/>
      <c r="KF349" s="106"/>
    </row>
    <row r="350" spans="10:292" ht="15.75" hidden="1" customHeight="1" x14ac:dyDescent="0.45">
      <c r="L350" s="137"/>
      <c r="M350" s="7"/>
      <c r="N350" s="7"/>
      <c r="O350" s="7"/>
      <c r="P350" s="7"/>
      <c r="Q350" s="7"/>
      <c r="R350" s="7"/>
      <c r="S350" s="7"/>
      <c r="T350" s="76"/>
      <c r="U350" s="76"/>
      <c r="DA350" s="95"/>
      <c r="DB350" s="96"/>
      <c r="DC350" s="96"/>
      <c r="DD350" s="96"/>
      <c r="DE350" s="96"/>
      <c r="DF350" s="96"/>
      <c r="DG350" s="96"/>
      <c r="EX350" s="96"/>
      <c r="EY350" s="96"/>
      <c r="EZ350" s="96"/>
      <c r="FA350" s="96"/>
      <c r="FB350" s="96"/>
      <c r="FC350" s="96"/>
      <c r="FD350" s="96"/>
      <c r="FE350" s="96"/>
      <c r="FF350" s="96"/>
      <c r="FG350" s="96"/>
      <c r="FH350" s="96"/>
      <c r="IA350" s="105"/>
      <c r="IB350" s="86"/>
      <c r="IC350" s="86"/>
      <c r="ID350" s="86"/>
      <c r="IE350" s="86"/>
      <c r="IF350" s="86"/>
      <c r="IG350" s="86"/>
      <c r="IH350" s="86"/>
      <c r="II350" s="86"/>
      <c r="IJ350" s="86"/>
      <c r="IK350" s="86"/>
      <c r="IL350" s="86"/>
      <c r="IM350" s="86"/>
      <c r="IN350" s="86"/>
      <c r="IO350" s="86"/>
      <c r="IP350" s="86"/>
      <c r="IQ350" s="86"/>
      <c r="IR350" s="86"/>
      <c r="IS350" s="86"/>
      <c r="IT350" s="86"/>
      <c r="IU350" s="86"/>
      <c r="IV350" s="106"/>
      <c r="IY350" s="105"/>
      <c r="IZ350" s="86"/>
      <c r="JA350" s="86"/>
      <c r="JB350" s="86"/>
      <c r="JC350" s="86"/>
      <c r="JD350" s="86"/>
      <c r="JE350" s="86"/>
      <c r="JF350" s="86"/>
      <c r="JG350" s="86"/>
      <c r="JH350" s="86"/>
      <c r="JI350" s="86"/>
      <c r="JJ350" s="86"/>
      <c r="JK350" s="86"/>
      <c r="JL350" s="86"/>
      <c r="JM350" s="86"/>
      <c r="JN350" s="86"/>
      <c r="JO350" s="86"/>
      <c r="JP350" s="86"/>
      <c r="JQ350" s="86"/>
      <c r="JR350" s="86"/>
      <c r="JS350" s="86"/>
      <c r="JT350" s="86"/>
      <c r="JU350" s="86"/>
      <c r="JV350" s="86"/>
      <c r="JW350" s="86"/>
      <c r="JX350" s="86"/>
      <c r="JY350" s="86"/>
      <c r="JZ350" s="86"/>
      <c r="KA350" s="86"/>
      <c r="KB350" s="86"/>
      <c r="KC350" s="86"/>
      <c r="KD350" s="86"/>
      <c r="KE350" s="86"/>
      <c r="KF350" s="106"/>
    </row>
    <row r="351" spans="10:292" ht="15.75" hidden="1" customHeight="1" x14ac:dyDescent="0.45">
      <c r="DA351" s="95"/>
      <c r="DB351" s="96"/>
      <c r="DC351" s="96"/>
      <c r="DD351" s="96"/>
      <c r="DE351" s="96"/>
      <c r="DF351" s="96"/>
      <c r="DG351" s="96"/>
      <c r="EX351" s="96"/>
      <c r="EY351" s="96"/>
      <c r="EZ351" s="96"/>
      <c r="FA351" s="96"/>
      <c r="FB351" s="96"/>
      <c r="FC351" s="96"/>
      <c r="FD351" s="96"/>
      <c r="FE351" s="96"/>
      <c r="FF351" s="96"/>
      <c r="FG351" s="96"/>
      <c r="FH351" s="96"/>
      <c r="IA351" s="105"/>
      <c r="IB351" s="86"/>
      <c r="IC351" s="86"/>
      <c r="ID351" s="86"/>
      <c r="IE351" s="86"/>
      <c r="IF351" s="86"/>
      <c r="IG351" s="86"/>
      <c r="IH351" s="86"/>
      <c r="II351" s="86"/>
      <c r="IJ351" s="86"/>
      <c r="IK351" s="86"/>
      <c r="IL351" s="86"/>
      <c r="IM351" s="86"/>
      <c r="IN351" s="86"/>
      <c r="IO351" s="86"/>
      <c r="IP351" s="86"/>
      <c r="IQ351" s="86"/>
      <c r="IR351" s="86"/>
      <c r="IS351" s="86"/>
      <c r="IT351" s="86"/>
      <c r="IU351" s="86"/>
      <c r="IV351" s="106"/>
      <c r="IY351" s="105"/>
      <c r="IZ351" s="86"/>
      <c r="JA351" s="86"/>
      <c r="JB351" s="86"/>
      <c r="JC351" s="86"/>
      <c r="JD351" s="86"/>
      <c r="JE351" s="86"/>
      <c r="JF351" s="86"/>
      <c r="JG351" s="86"/>
      <c r="JH351" s="86"/>
      <c r="JI351" s="86"/>
      <c r="JJ351" s="86"/>
      <c r="JK351" s="86"/>
      <c r="JL351" s="86"/>
      <c r="JM351" s="86"/>
      <c r="JN351" s="86"/>
      <c r="JO351" s="86"/>
      <c r="JP351" s="86"/>
      <c r="JQ351" s="86"/>
      <c r="JR351" s="86"/>
      <c r="JS351" s="86"/>
      <c r="JT351" s="86"/>
      <c r="JU351" s="86"/>
      <c r="JV351" s="86"/>
      <c r="JW351" s="86"/>
      <c r="JX351" s="86"/>
      <c r="JY351" s="86"/>
      <c r="JZ351" s="86"/>
      <c r="KA351" s="86"/>
      <c r="KB351" s="86"/>
      <c r="KC351" s="86"/>
      <c r="KD351" s="86"/>
      <c r="KE351" s="86"/>
      <c r="KF351" s="106"/>
    </row>
    <row r="352" spans="10:292" ht="15.75" hidden="1" customHeight="1" x14ac:dyDescent="0.45">
      <c r="DA352" s="95"/>
      <c r="DB352" s="96"/>
      <c r="DC352" s="96"/>
      <c r="DD352" s="96"/>
      <c r="DE352" s="96"/>
      <c r="DF352" s="96"/>
      <c r="DG352" s="96"/>
      <c r="EX352" s="96"/>
      <c r="EY352" s="96"/>
      <c r="EZ352" s="96"/>
      <c r="FA352" s="96"/>
      <c r="FB352" s="96"/>
      <c r="FC352" s="96"/>
      <c r="FD352" s="96"/>
      <c r="FE352" s="96"/>
      <c r="FF352" s="96"/>
      <c r="FG352" s="96"/>
      <c r="FH352" s="96"/>
      <c r="IA352" s="105"/>
      <c r="IB352" s="86"/>
      <c r="IC352" s="86"/>
      <c r="ID352" s="86"/>
      <c r="IE352" s="86"/>
      <c r="IF352" s="86"/>
      <c r="IG352" s="86"/>
      <c r="IH352" s="86"/>
      <c r="II352" s="86"/>
      <c r="IJ352" s="86"/>
      <c r="IK352" s="86"/>
      <c r="IL352" s="86"/>
      <c r="IM352" s="86"/>
      <c r="IN352" s="86"/>
      <c r="IO352" s="86"/>
      <c r="IP352" s="86"/>
      <c r="IQ352" s="86"/>
      <c r="IR352" s="86"/>
      <c r="IS352" s="86"/>
      <c r="IT352" s="86"/>
      <c r="IU352" s="86"/>
      <c r="IV352" s="106"/>
      <c r="IY352" s="105"/>
      <c r="IZ352" s="86"/>
      <c r="JA352" s="86"/>
      <c r="JB352" s="86"/>
      <c r="JC352" s="86"/>
      <c r="JD352" s="86"/>
      <c r="JE352" s="86"/>
      <c r="JF352" s="86"/>
      <c r="JG352" s="86"/>
      <c r="JH352" s="86"/>
      <c r="JI352" s="86"/>
      <c r="JJ352" s="86"/>
      <c r="JK352" s="86"/>
      <c r="JL352" s="86"/>
      <c r="JM352" s="86"/>
      <c r="JN352" s="86"/>
      <c r="JO352" s="86"/>
      <c r="JP352" s="86"/>
      <c r="JQ352" s="86"/>
      <c r="JR352" s="86"/>
      <c r="JS352" s="86"/>
      <c r="JT352" s="86"/>
      <c r="JU352" s="86"/>
      <c r="JV352" s="86"/>
      <c r="JW352" s="86"/>
      <c r="JX352" s="86"/>
      <c r="JY352" s="86"/>
      <c r="JZ352" s="86"/>
      <c r="KA352" s="86"/>
      <c r="KB352" s="86"/>
      <c r="KC352" s="86"/>
      <c r="KD352" s="86"/>
      <c r="KE352" s="86"/>
      <c r="KF352" s="106"/>
    </row>
    <row r="353" spans="105:292" ht="15.75" hidden="1" customHeight="1" x14ac:dyDescent="0.45">
      <c r="DA353" s="95"/>
      <c r="DB353" s="96"/>
      <c r="DC353" s="96"/>
      <c r="DD353" s="96"/>
      <c r="DE353" s="96"/>
      <c r="DF353" s="96"/>
      <c r="DG353" s="96"/>
      <c r="EX353" s="96"/>
      <c r="EY353" s="96"/>
      <c r="EZ353" s="96"/>
      <c r="FA353" s="96"/>
      <c r="FB353" s="96"/>
      <c r="FC353" s="96"/>
      <c r="FD353" s="96"/>
      <c r="FE353" s="96"/>
      <c r="FF353" s="96"/>
      <c r="FG353" s="96"/>
      <c r="FH353" s="96"/>
      <c r="IA353" s="105"/>
      <c r="IB353" s="86"/>
      <c r="IC353" s="86"/>
      <c r="ID353" s="86"/>
      <c r="IE353" s="86"/>
      <c r="IF353" s="86"/>
      <c r="IG353" s="86"/>
      <c r="IH353" s="86"/>
      <c r="II353" s="86"/>
      <c r="IJ353" s="86"/>
      <c r="IK353" s="86"/>
      <c r="IL353" s="86"/>
      <c r="IM353" s="86"/>
      <c r="IN353" s="86"/>
      <c r="IO353" s="86"/>
      <c r="IP353" s="86"/>
      <c r="IQ353" s="86"/>
      <c r="IR353" s="86"/>
      <c r="IS353" s="86"/>
      <c r="IT353" s="86"/>
      <c r="IU353" s="86"/>
      <c r="IV353" s="106"/>
      <c r="IY353" s="105"/>
      <c r="IZ353" s="86"/>
      <c r="JA353" s="86"/>
      <c r="JB353" s="86"/>
      <c r="JC353" s="86"/>
      <c r="JD353" s="86"/>
      <c r="JE353" s="86"/>
      <c r="JF353" s="86"/>
      <c r="JG353" s="86"/>
      <c r="JH353" s="86"/>
      <c r="JI353" s="86"/>
      <c r="JJ353" s="86"/>
      <c r="JK353" s="86"/>
      <c r="JL353" s="86"/>
      <c r="JM353" s="86"/>
      <c r="JN353" s="86"/>
      <c r="JO353" s="86"/>
      <c r="JP353" s="86"/>
      <c r="JQ353" s="86"/>
      <c r="JR353" s="86"/>
      <c r="JS353" s="86"/>
      <c r="JT353" s="86"/>
      <c r="JU353" s="86"/>
      <c r="JV353" s="86"/>
      <c r="JW353" s="86"/>
      <c r="JX353" s="86"/>
      <c r="JY353" s="86"/>
      <c r="JZ353" s="86"/>
      <c r="KA353" s="86"/>
      <c r="KB353" s="86"/>
      <c r="KC353" s="86"/>
      <c r="KD353" s="86"/>
      <c r="KE353" s="86"/>
      <c r="KF353" s="106"/>
    </row>
    <row r="354" spans="105:292" ht="15.75" hidden="1" customHeight="1" x14ac:dyDescent="0.45">
      <c r="DA354" s="95"/>
      <c r="DB354" s="96"/>
      <c r="DC354" s="96"/>
      <c r="DD354" s="96"/>
      <c r="DE354" s="96"/>
      <c r="DF354" s="96"/>
      <c r="DG354" s="96"/>
      <c r="EX354" s="96"/>
      <c r="EY354" s="96"/>
      <c r="EZ354" s="96"/>
      <c r="FA354" s="96"/>
      <c r="FB354" s="96"/>
      <c r="FC354" s="96"/>
      <c r="FD354" s="96"/>
      <c r="FE354" s="96"/>
      <c r="FF354" s="96"/>
      <c r="FG354" s="96"/>
      <c r="FH354" s="96"/>
      <c r="IA354" s="105"/>
      <c r="IB354" s="86"/>
      <c r="IC354" s="86"/>
      <c r="ID354" s="86"/>
      <c r="IE354" s="86"/>
      <c r="IF354" s="86"/>
      <c r="IG354" s="86"/>
      <c r="IH354" s="86"/>
      <c r="II354" s="86"/>
      <c r="IJ354" s="86"/>
      <c r="IK354" s="86"/>
      <c r="IL354" s="86"/>
      <c r="IM354" s="86"/>
      <c r="IN354" s="86"/>
      <c r="IO354" s="86"/>
      <c r="IP354" s="86"/>
      <c r="IQ354" s="86"/>
      <c r="IR354" s="86"/>
      <c r="IS354" s="86"/>
      <c r="IT354" s="86"/>
      <c r="IU354" s="86"/>
      <c r="IV354" s="106"/>
      <c r="IY354" s="105"/>
      <c r="IZ354" s="86"/>
      <c r="JA354" s="86"/>
      <c r="JB354" s="86"/>
      <c r="JC354" s="86"/>
      <c r="JD354" s="86"/>
      <c r="JE354" s="86"/>
      <c r="JF354" s="86"/>
      <c r="JG354" s="86"/>
      <c r="JH354" s="86"/>
      <c r="JI354" s="86"/>
      <c r="JJ354" s="86"/>
      <c r="JK354" s="86"/>
      <c r="JL354" s="86"/>
      <c r="JM354" s="86"/>
      <c r="JN354" s="86"/>
      <c r="JO354" s="86"/>
      <c r="JP354" s="86"/>
      <c r="JQ354" s="86"/>
      <c r="JR354" s="86"/>
      <c r="JS354" s="86"/>
      <c r="JT354" s="86"/>
      <c r="JU354" s="86"/>
      <c r="JV354" s="86"/>
      <c r="JW354" s="86"/>
      <c r="JX354" s="86"/>
      <c r="JY354" s="86"/>
      <c r="JZ354" s="86"/>
      <c r="KA354" s="86"/>
      <c r="KB354" s="86"/>
      <c r="KC354" s="86"/>
      <c r="KD354" s="86"/>
      <c r="KE354" s="86"/>
      <c r="KF354" s="106"/>
    </row>
    <row r="355" spans="105:292" ht="15.75" hidden="1" customHeight="1" x14ac:dyDescent="0.45">
      <c r="DA355" s="95"/>
      <c r="DB355" s="96"/>
      <c r="DC355" s="96"/>
      <c r="DD355" s="96"/>
      <c r="DE355" s="96"/>
      <c r="DF355" s="96"/>
      <c r="DG355" s="96"/>
      <c r="EX355" s="96"/>
      <c r="EY355" s="96"/>
      <c r="EZ355" s="96"/>
      <c r="FA355" s="96"/>
      <c r="FB355" s="96"/>
      <c r="FC355" s="96"/>
      <c r="FD355" s="96"/>
      <c r="FE355" s="96"/>
      <c r="FF355" s="96"/>
      <c r="FG355" s="96"/>
      <c r="FH355" s="96"/>
      <c r="IA355" s="105"/>
      <c r="IB355" s="86"/>
      <c r="IC355" s="86"/>
      <c r="ID355" s="86"/>
      <c r="IE355" s="86"/>
      <c r="IF355" s="86"/>
      <c r="IG355" s="86"/>
      <c r="IH355" s="86"/>
      <c r="II355" s="86"/>
      <c r="IJ355" s="86"/>
      <c r="IK355" s="86"/>
      <c r="IL355" s="86"/>
      <c r="IM355" s="86"/>
      <c r="IN355" s="86"/>
      <c r="IO355" s="86"/>
      <c r="IP355" s="86"/>
      <c r="IQ355" s="86"/>
      <c r="IR355" s="86"/>
      <c r="IS355" s="86"/>
      <c r="IT355" s="86"/>
      <c r="IU355" s="86"/>
      <c r="IV355" s="106"/>
      <c r="IY355" s="105"/>
      <c r="IZ355" s="86"/>
      <c r="JA355" s="86"/>
      <c r="JB355" s="86"/>
      <c r="JC355" s="86"/>
      <c r="JD355" s="86"/>
      <c r="JE355" s="86"/>
      <c r="JF355" s="86"/>
      <c r="JG355" s="86"/>
      <c r="JH355" s="86"/>
      <c r="JI355" s="86"/>
      <c r="JJ355" s="86"/>
      <c r="JK355" s="86"/>
      <c r="JL355" s="86"/>
      <c r="JM355" s="86"/>
      <c r="JN355" s="86"/>
      <c r="JO355" s="86"/>
      <c r="JP355" s="86"/>
      <c r="JQ355" s="86"/>
      <c r="JR355" s="86"/>
      <c r="JS355" s="86"/>
      <c r="JT355" s="86"/>
      <c r="JU355" s="86"/>
      <c r="JV355" s="86"/>
      <c r="JW355" s="86"/>
      <c r="JX355" s="86"/>
      <c r="JY355" s="86"/>
      <c r="JZ355" s="86"/>
      <c r="KA355" s="86"/>
      <c r="KB355" s="86"/>
      <c r="KC355" s="86"/>
      <c r="KD355" s="86"/>
      <c r="KE355" s="86"/>
      <c r="KF355" s="106"/>
    </row>
    <row r="356" spans="105:292" ht="15.75" hidden="1" customHeight="1" x14ac:dyDescent="0.45">
      <c r="DA356" s="95"/>
      <c r="DB356" s="96"/>
      <c r="DC356" s="96"/>
      <c r="DD356" s="96"/>
      <c r="DE356" s="96"/>
      <c r="DF356" s="96"/>
      <c r="DG356" s="96"/>
      <c r="EX356" s="96"/>
      <c r="EY356" s="96"/>
      <c r="EZ356" s="96"/>
      <c r="FA356" s="96"/>
      <c r="FB356" s="96"/>
      <c r="FC356" s="96"/>
      <c r="FD356" s="96"/>
      <c r="FE356" s="96"/>
      <c r="FF356" s="96"/>
      <c r="FG356" s="96"/>
      <c r="FH356" s="96"/>
      <c r="IA356" s="105"/>
      <c r="IB356" s="86"/>
      <c r="IC356" s="86"/>
      <c r="ID356" s="86"/>
      <c r="IE356" s="86"/>
      <c r="IF356" s="86"/>
      <c r="IG356" s="86"/>
      <c r="IH356" s="86"/>
      <c r="II356" s="86"/>
      <c r="IJ356" s="86"/>
      <c r="IK356" s="86"/>
      <c r="IL356" s="86"/>
      <c r="IM356" s="86"/>
      <c r="IN356" s="86"/>
      <c r="IO356" s="86"/>
      <c r="IP356" s="86"/>
      <c r="IQ356" s="86"/>
      <c r="IR356" s="86"/>
      <c r="IS356" s="86"/>
      <c r="IT356" s="86"/>
      <c r="IU356" s="86"/>
      <c r="IV356" s="106"/>
      <c r="IY356" s="105"/>
      <c r="IZ356" s="86"/>
      <c r="JA356" s="86"/>
      <c r="JB356" s="86"/>
      <c r="JC356" s="86"/>
      <c r="JD356" s="86"/>
      <c r="JE356" s="86"/>
      <c r="JF356" s="86"/>
      <c r="JG356" s="86"/>
      <c r="JH356" s="86"/>
      <c r="JI356" s="86"/>
      <c r="JJ356" s="86"/>
      <c r="JK356" s="86"/>
      <c r="JL356" s="86"/>
      <c r="JM356" s="86"/>
      <c r="JN356" s="86"/>
      <c r="JO356" s="86"/>
      <c r="JP356" s="86"/>
      <c r="JQ356" s="86"/>
      <c r="JR356" s="86"/>
      <c r="JS356" s="86"/>
      <c r="JT356" s="86"/>
      <c r="JU356" s="86"/>
      <c r="JV356" s="86"/>
      <c r="JW356" s="86"/>
      <c r="JX356" s="86"/>
      <c r="JY356" s="86"/>
      <c r="JZ356" s="86"/>
      <c r="KA356" s="86"/>
      <c r="KB356" s="86"/>
      <c r="KC356" s="86"/>
      <c r="KD356" s="86"/>
      <c r="KE356" s="86"/>
      <c r="KF356" s="106"/>
    </row>
    <row r="357" spans="105:292" ht="15.75" hidden="1" customHeight="1" x14ac:dyDescent="0.45">
      <c r="DA357" s="95"/>
      <c r="DB357" s="96"/>
      <c r="DC357" s="96"/>
      <c r="DD357" s="96"/>
      <c r="DE357" s="96"/>
      <c r="DF357" s="96"/>
      <c r="DG357" s="96"/>
      <c r="EX357" s="96"/>
      <c r="EY357" s="96"/>
      <c r="EZ357" s="96"/>
      <c r="FA357" s="96"/>
      <c r="FB357" s="96"/>
      <c r="FC357" s="96"/>
      <c r="FD357" s="96"/>
      <c r="FE357" s="96"/>
      <c r="FF357" s="96"/>
      <c r="FG357" s="96"/>
      <c r="FH357" s="96"/>
      <c r="IA357" s="105"/>
      <c r="IB357" s="86"/>
      <c r="IC357" s="86"/>
      <c r="ID357" s="86"/>
      <c r="IE357" s="86"/>
      <c r="IF357" s="86"/>
      <c r="IG357" s="86"/>
      <c r="IH357" s="86"/>
      <c r="II357" s="86"/>
      <c r="IJ357" s="86"/>
      <c r="IK357" s="86"/>
      <c r="IL357" s="86"/>
      <c r="IM357" s="86"/>
      <c r="IN357" s="86"/>
      <c r="IO357" s="86"/>
      <c r="IP357" s="86"/>
      <c r="IQ357" s="86"/>
      <c r="IR357" s="86"/>
      <c r="IS357" s="86"/>
      <c r="IT357" s="86"/>
      <c r="IU357" s="86"/>
      <c r="IV357" s="106"/>
      <c r="IY357" s="105"/>
      <c r="IZ357" s="86"/>
      <c r="JA357" s="86"/>
      <c r="JB357" s="86"/>
      <c r="JC357" s="86"/>
      <c r="JD357" s="86"/>
      <c r="JE357" s="86"/>
      <c r="JF357" s="86"/>
      <c r="JG357" s="86"/>
      <c r="JH357" s="86"/>
      <c r="JI357" s="86"/>
      <c r="JJ357" s="86"/>
      <c r="JK357" s="86"/>
      <c r="JL357" s="86"/>
      <c r="JM357" s="86"/>
      <c r="JN357" s="86"/>
      <c r="JO357" s="86"/>
      <c r="JP357" s="86"/>
      <c r="JQ357" s="86"/>
      <c r="JR357" s="86"/>
      <c r="JS357" s="86"/>
      <c r="JT357" s="86"/>
      <c r="JU357" s="86"/>
      <c r="JV357" s="86"/>
      <c r="JW357" s="86"/>
      <c r="JX357" s="86"/>
      <c r="JY357" s="86"/>
      <c r="JZ357" s="86"/>
      <c r="KA357" s="86"/>
      <c r="KB357" s="86"/>
      <c r="KC357" s="86"/>
      <c r="KD357" s="86"/>
      <c r="KE357" s="86"/>
      <c r="KF357" s="106"/>
    </row>
    <row r="358" spans="105:292" ht="15.75" hidden="1" customHeight="1" x14ac:dyDescent="0.45">
      <c r="DA358" s="95"/>
      <c r="DB358" s="96"/>
      <c r="DC358" s="96"/>
      <c r="DD358" s="96"/>
      <c r="DE358" s="96"/>
      <c r="DF358" s="96"/>
      <c r="DG358" s="96"/>
      <c r="EX358" s="96"/>
      <c r="EY358" s="96"/>
      <c r="EZ358" s="96"/>
      <c r="FA358" s="96"/>
      <c r="FB358" s="96"/>
      <c r="FC358" s="96"/>
      <c r="FD358" s="96"/>
      <c r="FE358" s="96"/>
      <c r="FF358" s="96"/>
      <c r="FG358" s="96"/>
      <c r="FH358" s="96"/>
      <c r="IA358" s="105"/>
      <c r="IB358" s="86"/>
      <c r="IC358" s="86"/>
      <c r="ID358" s="86"/>
      <c r="IE358" s="86"/>
      <c r="IF358" s="86"/>
      <c r="IG358" s="86"/>
      <c r="IH358" s="86"/>
      <c r="II358" s="86"/>
      <c r="IJ358" s="86"/>
      <c r="IK358" s="86"/>
      <c r="IL358" s="86"/>
      <c r="IM358" s="86"/>
      <c r="IN358" s="86"/>
      <c r="IO358" s="86"/>
      <c r="IP358" s="86"/>
      <c r="IQ358" s="86"/>
      <c r="IR358" s="86"/>
      <c r="IS358" s="86"/>
      <c r="IT358" s="86"/>
      <c r="IU358" s="86"/>
      <c r="IV358" s="106"/>
      <c r="IY358" s="105"/>
      <c r="IZ358" s="86"/>
      <c r="JA358" s="86"/>
      <c r="JB358" s="86"/>
      <c r="JC358" s="86"/>
      <c r="JD358" s="86"/>
      <c r="JE358" s="86"/>
      <c r="JF358" s="86"/>
      <c r="JG358" s="86"/>
      <c r="JH358" s="86"/>
      <c r="JI358" s="86"/>
      <c r="JJ358" s="86"/>
      <c r="JK358" s="86"/>
      <c r="JL358" s="86"/>
      <c r="JM358" s="86"/>
      <c r="JN358" s="86"/>
      <c r="JO358" s="86"/>
      <c r="JP358" s="86"/>
      <c r="JQ358" s="86"/>
      <c r="JR358" s="86"/>
      <c r="JS358" s="86"/>
      <c r="JT358" s="86"/>
      <c r="JU358" s="86"/>
      <c r="JV358" s="86"/>
      <c r="JW358" s="86"/>
      <c r="JX358" s="86"/>
      <c r="JY358" s="86"/>
      <c r="JZ358" s="86"/>
      <c r="KA358" s="86"/>
      <c r="KB358" s="86"/>
      <c r="KC358" s="86"/>
      <c r="KD358" s="86"/>
      <c r="KE358" s="86"/>
      <c r="KF358" s="106"/>
    </row>
    <row r="359" spans="105:292" ht="15.75" hidden="1" customHeight="1" x14ac:dyDescent="0.45">
      <c r="DA359" s="95"/>
      <c r="DB359" s="96"/>
      <c r="DC359" s="96"/>
      <c r="DD359" s="96"/>
      <c r="DE359" s="96"/>
      <c r="DF359" s="96"/>
      <c r="DG359" s="96"/>
      <c r="EX359" s="96"/>
      <c r="EY359" s="96"/>
      <c r="EZ359" s="96"/>
      <c r="FA359" s="96"/>
      <c r="FB359" s="96"/>
      <c r="FC359" s="96"/>
      <c r="FD359" s="96"/>
      <c r="FE359" s="96"/>
      <c r="FF359" s="96"/>
      <c r="FG359" s="96"/>
      <c r="FH359" s="96"/>
      <c r="IA359" s="105"/>
      <c r="IB359" s="86"/>
      <c r="IC359" s="86"/>
      <c r="ID359" s="86"/>
      <c r="IE359" s="86"/>
      <c r="IF359" s="86"/>
      <c r="IG359" s="86"/>
      <c r="IH359" s="86"/>
      <c r="II359" s="86"/>
      <c r="IJ359" s="86"/>
      <c r="IK359" s="86"/>
      <c r="IL359" s="86"/>
      <c r="IM359" s="86"/>
      <c r="IN359" s="86"/>
      <c r="IO359" s="86"/>
      <c r="IP359" s="86"/>
      <c r="IQ359" s="86"/>
      <c r="IR359" s="86"/>
      <c r="IS359" s="86"/>
      <c r="IT359" s="86"/>
      <c r="IU359" s="86"/>
      <c r="IV359" s="106"/>
      <c r="IY359" s="105"/>
      <c r="IZ359" s="86"/>
      <c r="JA359" s="86"/>
      <c r="JB359" s="86"/>
      <c r="JC359" s="86"/>
      <c r="JD359" s="86"/>
      <c r="JE359" s="86"/>
      <c r="JF359" s="86"/>
      <c r="JG359" s="86"/>
      <c r="JH359" s="86"/>
      <c r="JI359" s="86"/>
      <c r="JJ359" s="86"/>
      <c r="JK359" s="86"/>
      <c r="JL359" s="86"/>
      <c r="JM359" s="86"/>
      <c r="JN359" s="86"/>
      <c r="JO359" s="86"/>
      <c r="JP359" s="86"/>
      <c r="JQ359" s="86"/>
      <c r="JR359" s="86"/>
      <c r="JS359" s="86"/>
      <c r="JT359" s="86"/>
      <c r="JU359" s="86"/>
      <c r="JV359" s="86"/>
      <c r="JW359" s="86"/>
      <c r="JX359" s="86"/>
      <c r="JY359" s="86"/>
      <c r="JZ359" s="86"/>
      <c r="KA359" s="86"/>
      <c r="KB359" s="86"/>
      <c r="KC359" s="86"/>
      <c r="KD359" s="86"/>
      <c r="KE359" s="86"/>
      <c r="KF359" s="106"/>
    </row>
    <row r="360" spans="105:292" ht="15.75" hidden="1" customHeight="1" x14ac:dyDescent="0.45">
      <c r="DA360" s="95"/>
      <c r="DB360" s="96"/>
      <c r="DC360" s="96"/>
      <c r="DD360" s="96"/>
      <c r="DE360" s="96"/>
      <c r="DF360" s="96"/>
      <c r="DG360" s="96"/>
      <c r="EX360" s="96"/>
      <c r="EY360" s="96"/>
      <c r="EZ360" s="96"/>
      <c r="FA360" s="96"/>
      <c r="FB360" s="96"/>
      <c r="FC360" s="96"/>
      <c r="FD360" s="96"/>
      <c r="FE360" s="96"/>
      <c r="FF360" s="96"/>
      <c r="FG360" s="96"/>
      <c r="FH360" s="96"/>
      <c r="IA360" s="105"/>
      <c r="IB360" s="86"/>
      <c r="IC360" s="86"/>
      <c r="ID360" s="86"/>
      <c r="IE360" s="86"/>
      <c r="IF360" s="86"/>
      <c r="IG360" s="86"/>
      <c r="IH360" s="86"/>
      <c r="II360" s="86"/>
      <c r="IJ360" s="86"/>
      <c r="IK360" s="86"/>
      <c r="IL360" s="86"/>
      <c r="IM360" s="86"/>
      <c r="IN360" s="86"/>
      <c r="IO360" s="86"/>
      <c r="IP360" s="86"/>
      <c r="IQ360" s="86"/>
      <c r="IR360" s="86"/>
      <c r="IS360" s="86"/>
      <c r="IT360" s="86"/>
      <c r="IU360" s="86"/>
      <c r="IV360" s="106"/>
      <c r="IY360" s="105"/>
      <c r="IZ360" s="86"/>
      <c r="JA360" s="86"/>
      <c r="JB360" s="86"/>
      <c r="JC360" s="86"/>
      <c r="JD360" s="86"/>
      <c r="JE360" s="86"/>
      <c r="JF360" s="86"/>
      <c r="JG360" s="86"/>
      <c r="JH360" s="86"/>
      <c r="JI360" s="86"/>
      <c r="JJ360" s="86"/>
      <c r="JK360" s="86"/>
      <c r="JL360" s="86"/>
      <c r="JM360" s="86"/>
      <c r="JN360" s="86"/>
      <c r="JO360" s="86"/>
      <c r="JP360" s="86"/>
      <c r="JQ360" s="86"/>
      <c r="JR360" s="86"/>
      <c r="JS360" s="86"/>
      <c r="JT360" s="86"/>
      <c r="JU360" s="86"/>
      <c r="JV360" s="86"/>
      <c r="JW360" s="86"/>
      <c r="JX360" s="86"/>
      <c r="JY360" s="86"/>
      <c r="JZ360" s="86"/>
      <c r="KA360" s="86"/>
      <c r="KB360" s="86"/>
      <c r="KC360" s="86"/>
      <c r="KD360" s="86"/>
      <c r="KE360" s="86"/>
      <c r="KF360" s="106"/>
    </row>
    <row r="361" spans="105:292" ht="15.75" hidden="1" customHeight="1" x14ac:dyDescent="0.45">
      <c r="DA361" s="95"/>
      <c r="DB361" s="96"/>
      <c r="DC361" s="96"/>
      <c r="DD361" s="96"/>
      <c r="DE361" s="96"/>
      <c r="DF361" s="96"/>
      <c r="DG361" s="96"/>
      <c r="EX361" s="96"/>
      <c r="EY361" s="96"/>
      <c r="EZ361" s="96"/>
      <c r="FA361" s="96"/>
      <c r="FB361" s="96"/>
      <c r="FC361" s="96"/>
      <c r="FD361" s="96"/>
      <c r="FE361" s="96"/>
      <c r="FF361" s="96"/>
      <c r="FG361" s="96"/>
      <c r="FH361" s="96"/>
      <c r="IA361" s="105"/>
      <c r="IB361" s="86"/>
      <c r="IC361" s="86"/>
      <c r="ID361" s="86"/>
      <c r="IE361" s="86"/>
      <c r="IF361" s="86"/>
      <c r="IG361" s="86"/>
      <c r="IH361" s="86"/>
      <c r="II361" s="86"/>
      <c r="IJ361" s="86"/>
      <c r="IK361" s="86"/>
      <c r="IL361" s="86"/>
      <c r="IM361" s="86"/>
      <c r="IN361" s="86"/>
      <c r="IO361" s="86"/>
      <c r="IP361" s="86"/>
      <c r="IQ361" s="86"/>
      <c r="IR361" s="86"/>
      <c r="IS361" s="86"/>
      <c r="IT361" s="86"/>
      <c r="IU361" s="86"/>
      <c r="IV361" s="106"/>
      <c r="IY361" s="105"/>
      <c r="IZ361" s="86"/>
      <c r="JA361" s="86"/>
      <c r="JB361" s="86"/>
      <c r="JC361" s="86"/>
      <c r="JD361" s="86"/>
      <c r="JE361" s="86"/>
      <c r="JF361" s="86"/>
      <c r="JG361" s="86"/>
      <c r="JH361" s="86"/>
      <c r="JI361" s="86"/>
      <c r="JJ361" s="86"/>
      <c r="JK361" s="86"/>
      <c r="JL361" s="86"/>
      <c r="JM361" s="86"/>
      <c r="JN361" s="86"/>
      <c r="JO361" s="86"/>
      <c r="JP361" s="86"/>
      <c r="JQ361" s="86"/>
      <c r="JR361" s="86"/>
      <c r="JS361" s="86"/>
      <c r="JT361" s="86"/>
      <c r="JU361" s="86"/>
      <c r="JV361" s="86"/>
      <c r="JW361" s="86"/>
      <c r="JX361" s="86"/>
      <c r="JY361" s="86"/>
      <c r="JZ361" s="86"/>
      <c r="KA361" s="86"/>
      <c r="KB361" s="86"/>
      <c r="KC361" s="86"/>
      <c r="KD361" s="86"/>
      <c r="KE361" s="86"/>
      <c r="KF361" s="106"/>
    </row>
    <row r="362" spans="105:292" ht="15.75" hidden="1" customHeight="1" x14ac:dyDescent="0.45">
      <c r="DA362" s="95"/>
      <c r="DB362" s="96"/>
      <c r="DC362" s="96"/>
      <c r="DD362" s="96"/>
      <c r="DE362" s="96"/>
      <c r="DF362" s="96"/>
      <c r="DG362" s="96"/>
      <c r="EX362" s="96"/>
      <c r="EY362" s="96"/>
      <c r="EZ362" s="96"/>
      <c r="FA362" s="96"/>
      <c r="FB362" s="96"/>
      <c r="FC362" s="96"/>
      <c r="FD362" s="96"/>
      <c r="FE362" s="96"/>
      <c r="FF362" s="96"/>
      <c r="FG362" s="96"/>
      <c r="FH362" s="96"/>
      <c r="IA362" s="105"/>
      <c r="IB362" s="86"/>
      <c r="IC362" s="86"/>
      <c r="ID362" s="86"/>
      <c r="IE362" s="86"/>
      <c r="IF362" s="86"/>
      <c r="IG362" s="86"/>
      <c r="IH362" s="86"/>
      <c r="II362" s="86"/>
      <c r="IJ362" s="86"/>
      <c r="IK362" s="86"/>
      <c r="IL362" s="86"/>
      <c r="IM362" s="86"/>
      <c r="IN362" s="86"/>
      <c r="IO362" s="86"/>
      <c r="IP362" s="86"/>
      <c r="IQ362" s="86"/>
      <c r="IR362" s="86"/>
      <c r="IS362" s="86"/>
      <c r="IT362" s="86"/>
      <c r="IU362" s="86"/>
      <c r="IV362" s="106"/>
      <c r="IY362" s="105"/>
      <c r="IZ362" s="86"/>
      <c r="JA362" s="86"/>
      <c r="JB362" s="86"/>
      <c r="JC362" s="86"/>
      <c r="JD362" s="86"/>
      <c r="JE362" s="86"/>
      <c r="JF362" s="86"/>
      <c r="JG362" s="86"/>
      <c r="JH362" s="86"/>
      <c r="JI362" s="86"/>
      <c r="JJ362" s="86"/>
      <c r="JK362" s="86"/>
      <c r="JL362" s="86"/>
      <c r="JM362" s="86"/>
      <c r="JN362" s="86"/>
      <c r="JO362" s="86"/>
      <c r="JP362" s="86"/>
      <c r="JQ362" s="86"/>
      <c r="JR362" s="86"/>
      <c r="JS362" s="86"/>
      <c r="JT362" s="86"/>
      <c r="JU362" s="86"/>
      <c r="JV362" s="86"/>
      <c r="JW362" s="86"/>
      <c r="JX362" s="86"/>
      <c r="JY362" s="86"/>
      <c r="JZ362" s="86"/>
      <c r="KA362" s="86"/>
      <c r="KB362" s="86"/>
      <c r="KC362" s="86"/>
      <c r="KD362" s="86"/>
      <c r="KE362" s="86"/>
      <c r="KF362" s="106"/>
    </row>
    <row r="363" spans="105:292" ht="15.75" hidden="1" customHeight="1" x14ac:dyDescent="0.45">
      <c r="DA363" s="95"/>
      <c r="DB363" s="96"/>
      <c r="DC363" s="96"/>
      <c r="DD363" s="96"/>
      <c r="DE363" s="96"/>
      <c r="DF363" s="96"/>
      <c r="DG363" s="96"/>
      <c r="EX363" s="96"/>
      <c r="EY363" s="96"/>
      <c r="EZ363" s="96"/>
      <c r="FA363" s="96"/>
      <c r="FB363" s="96"/>
      <c r="FC363" s="96"/>
      <c r="FD363" s="96"/>
      <c r="FE363" s="96"/>
      <c r="FF363" s="96"/>
      <c r="FG363" s="96"/>
      <c r="FH363" s="96"/>
      <c r="IA363" s="105"/>
      <c r="IB363" s="86"/>
      <c r="IC363" s="86"/>
      <c r="ID363" s="86"/>
      <c r="IE363" s="86"/>
      <c r="IF363" s="86"/>
      <c r="IG363" s="86"/>
      <c r="IH363" s="86"/>
      <c r="II363" s="86"/>
      <c r="IJ363" s="86"/>
      <c r="IK363" s="86"/>
      <c r="IL363" s="86"/>
      <c r="IM363" s="86"/>
      <c r="IN363" s="86"/>
      <c r="IO363" s="86"/>
      <c r="IP363" s="86"/>
      <c r="IQ363" s="86"/>
      <c r="IR363" s="86"/>
      <c r="IS363" s="86"/>
      <c r="IT363" s="86"/>
      <c r="IU363" s="86"/>
      <c r="IV363" s="106"/>
      <c r="IY363" s="105"/>
      <c r="IZ363" s="86"/>
      <c r="JA363" s="86"/>
      <c r="JB363" s="86"/>
      <c r="JC363" s="86"/>
      <c r="JD363" s="86"/>
      <c r="JE363" s="86"/>
      <c r="JF363" s="86"/>
      <c r="JG363" s="86"/>
      <c r="JH363" s="86"/>
      <c r="JI363" s="86"/>
      <c r="JJ363" s="86"/>
      <c r="JK363" s="86"/>
      <c r="JL363" s="86"/>
      <c r="JM363" s="86"/>
      <c r="JN363" s="86"/>
      <c r="JO363" s="86"/>
      <c r="JP363" s="86"/>
      <c r="JQ363" s="86"/>
      <c r="JR363" s="86"/>
      <c r="JS363" s="86"/>
      <c r="JT363" s="86"/>
      <c r="JU363" s="86"/>
      <c r="JV363" s="86"/>
      <c r="JW363" s="86"/>
      <c r="JX363" s="86"/>
      <c r="JY363" s="86"/>
      <c r="JZ363" s="86"/>
      <c r="KA363" s="86"/>
      <c r="KB363" s="86"/>
      <c r="KC363" s="86"/>
      <c r="KD363" s="86"/>
      <c r="KE363" s="86"/>
      <c r="KF363" s="106"/>
    </row>
    <row r="364" spans="105:292" ht="15.75" hidden="1" customHeight="1" x14ac:dyDescent="0.45">
      <c r="DA364" s="95"/>
      <c r="DB364" s="96"/>
      <c r="DC364" s="96"/>
      <c r="DD364" s="96"/>
      <c r="DE364" s="96"/>
      <c r="DF364" s="96"/>
      <c r="DG364" s="96"/>
      <c r="EX364" s="96"/>
      <c r="EY364" s="96"/>
      <c r="EZ364" s="96"/>
      <c r="FA364" s="96"/>
      <c r="FB364" s="96"/>
      <c r="FC364" s="96"/>
      <c r="FD364" s="96"/>
      <c r="FE364" s="96"/>
      <c r="FF364" s="96"/>
      <c r="FG364" s="96"/>
      <c r="FH364" s="96"/>
      <c r="IA364" s="105"/>
      <c r="IB364" s="86"/>
      <c r="IC364" s="86"/>
      <c r="ID364" s="86"/>
      <c r="IE364" s="86"/>
      <c r="IF364" s="86"/>
      <c r="IG364" s="86"/>
      <c r="IH364" s="86"/>
      <c r="II364" s="86"/>
      <c r="IJ364" s="86"/>
      <c r="IK364" s="86"/>
      <c r="IL364" s="86"/>
      <c r="IM364" s="86"/>
      <c r="IN364" s="86"/>
      <c r="IO364" s="86"/>
      <c r="IP364" s="86"/>
      <c r="IQ364" s="86"/>
      <c r="IR364" s="86"/>
      <c r="IS364" s="86"/>
      <c r="IT364" s="86"/>
      <c r="IU364" s="86"/>
      <c r="IV364" s="106"/>
      <c r="IY364" s="105"/>
      <c r="IZ364" s="86"/>
      <c r="JA364" s="86"/>
      <c r="JB364" s="86"/>
      <c r="JC364" s="86"/>
      <c r="JD364" s="86"/>
      <c r="JE364" s="86"/>
      <c r="JF364" s="86"/>
      <c r="JG364" s="86"/>
      <c r="JH364" s="86"/>
      <c r="JI364" s="86"/>
      <c r="JJ364" s="86"/>
      <c r="JK364" s="86"/>
      <c r="JL364" s="86"/>
      <c r="JM364" s="86"/>
      <c r="JN364" s="86"/>
      <c r="JO364" s="86"/>
      <c r="JP364" s="86"/>
      <c r="JQ364" s="86"/>
      <c r="JR364" s="86"/>
      <c r="JS364" s="86"/>
      <c r="JT364" s="86"/>
      <c r="JU364" s="86"/>
      <c r="JV364" s="86"/>
      <c r="JW364" s="86"/>
      <c r="JX364" s="86"/>
      <c r="JY364" s="86"/>
      <c r="JZ364" s="86"/>
      <c r="KA364" s="86"/>
      <c r="KB364" s="86"/>
      <c r="KC364" s="86"/>
      <c r="KD364" s="86"/>
      <c r="KE364" s="86"/>
      <c r="KF364" s="106"/>
    </row>
    <row r="365" spans="105:292" ht="15.75" hidden="1" customHeight="1" x14ac:dyDescent="0.45">
      <c r="DA365" s="95"/>
      <c r="DB365" s="96"/>
      <c r="DC365" s="96"/>
      <c r="DD365" s="96"/>
      <c r="DE365" s="96"/>
      <c r="DF365" s="96"/>
      <c r="DG365" s="96"/>
      <c r="EX365" s="96"/>
      <c r="EY365" s="96"/>
      <c r="EZ365" s="96"/>
      <c r="FA365" s="96"/>
      <c r="FB365" s="96"/>
      <c r="FC365" s="96"/>
      <c r="FD365" s="96"/>
      <c r="FE365" s="96"/>
      <c r="FF365" s="96"/>
      <c r="FG365" s="96"/>
      <c r="FH365" s="96"/>
      <c r="IA365" s="105"/>
      <c r="IB365" s="86"/>
      <c r="IC365" s="86"/>
      <c r="ID365" s="86"/>
      <c r="IE365" s="86"/>
      <c r="IF365" s="86"/>
      <c r="IG365" s="86"/>
      <c r="IH365" s="86"/>
      <c r="II365" s="86"/>
      <c r="IJ365" s="86"/>
      <c r="IK365" s="86"/>
      <c r="IL365" s="86"/>
      <c r="IM365" s="86"/>
      <c r="IN365" s="86"/>
      <c r="IO365" s="86"/>
      <c r="IP365" s="86"/>
      <c r="IQ365" s="86"/>
      <c r="IR365" s="86"/>
      <c r="IS365" s="86"/>
      <c r="IT365" s="86"/>
      <c r="IU365" s="86"/>
      <c r="IV365" s="106"/>
      <c r="IY365" s="105"/>
      <c r="IZ365" s="86"/>
      <c r="JA365" s="86"/>
      <c r="JB365" s="86"/>
      <c r="JC365" s="86"/>
      <c r="JD365" s="86"/>
      <c r="JE365" s="86"/>
      <c r="JF365" s="86"/>
      <c r="JG365" s="86"/>
      <c r="JH365" s="86"/>
      <c r="JI365" s="86"/>
      <c r="JJ365" s="86"/>
      <c r="JK365" s="86"/>
      <c r="JL365" s="86"/>
      <c r="JM365" s="86"/>
      <c r="JN365" s="86"/>
      <c r="JO365" s="86"/>
      <c r="JP365" s="86"/>
      <c r="JQ365" s="86"/>
      <c r="JR365" s="86"/>
      <c r="JS365" s="86"/>
      <c r="JT365" s="86"/>
      <c r="JU365" s="86"/>
      <c r="JV365" s="86"/>
      <c r="JW365" s="86"/>
      <c r="JX365" s="86"/>
      <c r="JY365" s="86"/>
      <c r="JZ365" s="86"/>
      <c r="KA365" s="86"/>
      <c r="KB365" s="86"/>
      <c r="KC365" s="86"/>
      <c r="KD365" s="86"/>
      <c r="KE365" s="86"/>
      <c r="KF365" s="106"/>
    </row>
    <row r="366" spans="105:292" ht="15.75" hidden="1" customHeight="1" x14ac:dyDescent="0.45">
      <c r="DA366" s="95"/>
      <c r="DB366" s="96"/>
      <c r="DC366" s="96"/>
      <c r="DD366" s="96"/>
      <c r="DE366" s="96"/>
      <c r="DF366" s="96"/>
      <c r="DG366" s="96"/>
      <c r="EX366" s="96"/>
      <c r="EY366" s="96"/>
      <c r="EZ366" s="96"/>
      <c r="FA366" s="96"/>
      <c r="FB366" s="96"/>
      <c r="FC366" s="96"/>
      <c r="FD366" s="96"/>
      <c r="FE366" s="96"/>
      <c r="FF366" s="96"/>
      <c r="FG366" s="96"/>
      <c r="FH366" s="96"/>
      <c r="IA366" s="105"/>
      <c r="IB366" s="86"/>
      <c r="IC366" s="86"/>
      <c r="ID366" s="86"/>
      <c r="IE366" s="86"/>
      <c r="IF366" s="86"/>
      <c r="IG366" s="86"/>
      <c r="IH366" s="86"/>
      <c r="II366" s="86"/>
      <c r="IJ366" s="86"/>
      <c r="IK366" s="86"/>
      <c r="IL366" s="86"/>
      <c r="IM366" s="86"/>
      <c r="IN366" s="86"/>
      <c r="IO366" s="86"/>
      <c r="IP366" s="86"/>
      <c r="IQ366" s="86"/>
      <c r="IR366" s="86"/>
      <c r="IS366" s="86"/>
      <c r="IT366" s="86"/>
      <c r="IU366" s="86"/>
      <c r="IV366" s="106"/>
      <c r="IY366" s="105"/>
      <c r="IZ366" s="86"/>
      <c r="JA366" s="86"/>
      <c r="JB366" s="86"/>
      <c r="JC366" s="86"/>
      <c r="JD366" s="86"/>
      <c r="JE366" s="86"/>
      <c r="JF366" s="86"/>
      <c r="JG366" s="86"/>
      <c r="JH366" s="86"/>
      <c r="JI366" s="86"/>
      <c r="JJ366" s="86"/>
      <c r="JK366" s="86"/>
      <c r="JL366" s="86"/>
      <c r="JM366" s="86"/>
      <c r="JN366" s="86"/>
      <c r="JO366" s="86"/>
      <c r="JP366" s="86"/>
      <c r="JQ366" s="86"/>
      <c r="JR366" s="86"/>
      <c r="JS366" s="86"/>
      <c r="JT366" s="86"/>
      <c r="JU366" s="86"/>
      <c r="JV366" s="86"/>
      <c r="JW366" s="86"/>
      <c r="JX366" s="86"/>
      <c r="JY366" s="86"/>
      <c r="JZ366" s="86"/>
      <c r="KA366" s="86"/>
      <c r="KB366" s="86"/>
      <c r="KC366" s="86"/>
      <c r="KD366" s="86"/>
      <c r="KE366" s="86"/>
      <c r="KF366" s="106"/>
    </row>
    <row r="367" spans="105:292" ht="15.75" hidden="1" customHeight="1" x14ac:dyDescent="0.45">
      <c r="DA367" s="95"/>
      <c r="DB367" s="96"/>
      <c r="DC367" s="96"/>
      <c r="DD367" s="96"/>
      <c r="DE367" s="96"/>
      <c r="DF367" s="96"/>
      <c r="DG367" s="96"/>
      <c r="EX367" s="96"/>
      <c r="EY367" s="96"/>
      <c r="EZ367" s="96"/>
      <c r="FA367" s="96"/>
      <c r="FB367" s="96"/>
      <c r="FC367" s="96"/>
      <c r="FD367" s="96"/>
      <c r="FE367" s="96"/>
      <c r="FF367" s="96"/>
      <c r="FG367" s="96"/>
      <c r="FH367" s="96"/>
      <c r="IA367" s="105"/>
      <c r="IB367" s="86"/>
      <c r="IC367" s="86"/>
      <c r="ID367" s="86"/>
      <c r="IE367" s="86"/>
      <c r="IF367" s="86"/>
      <c r="IG367" s="86"/>
      <c r="IH367" s="86"/>
      <c r="II367" s="86"/>
      <c r="IJ367" s="86"/>
      <c r="IK367" s="86"/>
      <c r="IL367" s="86"/>
      <c r="IM367" s="86"/>
      <c r="IN367" s="86"/>
      <c r="IO367" s="86"/>
      <c r="IP367" s="86"/>
      <c r="IQ367" s="86"/>
      <c r="IR367" s="86"/>
      <c r="IS367" s="86"/>
      <c r="IT367" s="86"/>
      <c r="IU367" s="86"/>
      <c r="IV367" s="106"/>
      <c r="IY367" s="105"/>
      <c r="IZ367" s="86"/>
      <c r="JA367" s="86"/>
      <c r="JB367" s="86"/>
      <c r="JC367" s="86"/>
      <c r="JD367" s="86"/>
      <c r="JE367" s="86"/>
      <c r="JF367" s="86"/>
      <c r="JG367" s="86"/>
      <c r="JH367" s="86"/>
      <c r="JI367" s="86"/>
      <c r="JJ367" s="86"/>
      <c r="JK367" s="86"/>
      <c r="JL367" s="86"/>
      <c r="JM367" s="86"/>
      <c r="JN367" s="86"/>
      <c r="JO367" s="86"/>
      <c r="JP367" s="86"/>
      <c r="JQ367" s="86"/>
      <c r="JR367" s="86"/>
      <c r="JS367" s="86"/>
      <c r="JT367" s="86"/>
      <c r="JU367" s="86"/>
      <c r="JV367" s="86"/>
      <c r="JW367" s="86"/>
      <c r="JX367" s="86"/>
      <c r="JY367" s="86"/>
      <c r="JZ367" s="86"/>
      <c r="KA367" s="86"/>
      <c r="KB367" s="86"/>
      <c r="KC367" s="86"/>
      <c r="KD367" s="86"/>
      <c r="KE367" s="86"/>
      <c r="KF367" s="106"/>
    </row>
    <row r="368" spans="105:292" ht="15.75" hidden="1" customHeight="1" x14ac:dyDescent="0.45">
      <c r="DA368" s="95"/>
      <c r="DB368" s="96"/>
      <c r="DC368" s="96"/>
      <c r="DD368" s="96"/>
      <c r="DE368" s="96"/>
      <c r="DF368" s="96"/>
      <c r="DG368" s="96"/>
      <c r="EX368" s="96"/>
      <c r="EY368" s="96"/>
      <c r="EZ368" s="96"/>
      <c r="FA368" s="96"/>
      <c r="FB368" s="96"/>
      <c r="FC368" s="96"/>
      <c r="FD368" s="96"/>
      <c r="FE368" s="96"/>
      <c r="FF368" s="96"/>
      <c r="FG368" s="96"/>
      <c r="FH368" s="96"/>
      <c r="IA368" s="105"/>
      <c r="IB368" s="86"/>
      <c r="IC368" s="86"/>
      <c r="ID368" s="86"/>
      <c r="IE368" s="86"/>
      <c r="IF368" s="86"/>
      <c r="IG368" s="86"/>
      <c r="IH368" s="86"/>
      <c r="II368" s="86"/>
      <c r="IJ368" s="86"/>
      <c r="IK368" s="86"/>
      <c r="IL368" s="86"/>
      <c r="IM368" s="86"/>
      <c r="IN368" s="86"/>
      <c r="IO368" s="86"/>
      <c r="IP368" s="86"/>
      <c r="IQ368" s="86"/>
      <c r="IR368" s="86"/>
      <c r="IS368" s="86"/>
      <c r="IT368" s="86"/>
      <c r="IU368" s="86"/>
      <c r="IV368" s="106"/>
      <c r="IY368" s="105"/>
      <c r="IZ368" s="86"/>
      <c r="JA368" s="86"/>
      <c r="JB368" s="86"/>
      <c r="JC368" s="86"/>
      <c r="JD368" s="86"/>
      <c r="JE368" s="86"/>
      <c r="JF368" s="86"/>
      <c r="JG368" s="86"/>
      <c r="JH368" s="86"/>
      <c r="JI368" s="86"/>
      <c r="JJ368" s="86"/>
      <c r="JK368" s="86"/>
      <c r="JL368" s="86"/>
      <c r="JM368" s="86"/>
      <c r="JN368" s="86"/>
      <c r="JO368" s="86"/>
      <c r="JP368" s="86"/>
      <c r="JQ368" s="86"/>
      <c r="JR368" s="86"/>
      <c r="JS368" s="86"/>
      <c r="JT368" s="86"/>
      <c r="JU368" s="86"/>
      <c r="JV368" s="86"/>
      <c r="JW368" s="86"/>
      <c r="JX368" s="86"/>
      <c r="JY368" s="86"/>
      <c r="JZ368" s="86"/>
      <c r="KA368" s="86"/>
      <c r="KB368" s="86"/>
      <c r="KC368" s="86"/>
      <c r="KD368" s="86"/>
      <c r="KE368" s="86"/>
      <c r="KF368" s="106"/>
    </row>
    <row r="369" spans="10:292" ht="15.75" hidden="1" customHeight="1" x14ac:dyDescent="0.45">
      <c r="DA369" s="95"/>
      <c r="DB369" s="96"/>
      <c r="DC369" s="96"/>
      <c r="DD369" s="96"/>
      <c r="DE369" s="96"/>
      <c r="DF369" s="96"/>
      <c r="DG369" s="96"/>
      <c r="EX369" s="96"/>
      <c r="EY369" s="96"/>
      <c r="EZ369" s="96"/>
      <c r="FA369" s="96"/>
      <c r="FB369" s="96"/>
      <c r="FC369" s="96"/>
      <c r="FD369" s="96"/>
      <c r="FE369" s="96"/>
      <c r="FF369" s="96"/>
      <c r="FG369" s="96"/>
      <c r="FH369" s="96"/>
      <c r="IA369" s="105"/>
      <c r="IB369" s="86"/>
      <c r="IC369" s="86"/>
      <c r="ID369" s="86"/>
      <c r="IE369" s="86"/>
      <c r="IF369" s="86"/>
      <c r="IG369" s="86"/>
      <c r="IH369" s="86"/>
      <c r="II369" s="86"/>
      <c r="IJ369" s="86"/>
      <c r="IK369" s="86"/>
      <c r="IL369" s="86"/>
      <c r="IM369" s="86"/>
      <c r="IN369" s="86"/>
      <c r="IO369" s="86"/>
      <c r="IP369" s="86"/>
      <c r="IQ369" s="86"/>
      <c r="IR369" s="86"/>
      <c r="IS369" s="86"/>
      <c r="IT369" s="86"/>
      <c r="IU369" s="86"/>
      <c r="IV369" s="106"/>
      <c r="IY369" s="105"/>
      <c r="IZ369" s="86"/>
      <c r="JA369" s="86"/>
      <c r="JB369" s="86"/>
      <c r="JC369" s="86"/>
      <c r="JD369" s="86"/>
      <c r="JE369" s="86"/>
      <c r="JF369" s="86"/>
      <c r="JG369" s="86"/>
      <c r="JH369" s="86"/>
      <c r="JI369" s="86"/>
      <c r="JJ369" s="86"/>
      <c r="JK369" s="86"/>
      <c r="JL369" s="86"/>
      <c r="JM369" s="86"/>
      <c r="JN369" s="86"/>
      <c r="JO369" s="86"/>
      <c r="JP369" s="86"/>
      <c r="JQ369" s="86"/>
      <c r="JR369" s="86"/>
      <c r="JS369" s="86"/>
      <c r="JT369" s="86"/>
      <c r="JU369" s="86"/>
      <c r="JV369" s="86"/>
      <c r="JW369" s="86"/>
      <c r="JX369" s="86"/>
      <c r="JY369" s="86"/>
      <c r="JZ369" s="86"/>
      <c r="KA369" s="86"/>
      <c r="KB369" s="86"/>
      <c r="KC369" s="86"/>
      <c r="KD369" s="86"/>
      <c r="KE369" s="86"/>
      <c r="KF369" s="106"/>
    </row>
    <row r="370" spans="10:292" ht="15.75" hidden="1" customHeight="1" x14ac:dyDescent="0.45">
      <c r="DA370" s="95"/>
      <c r="DB370" s="96"/>
      <c r="DC370" s="96"/>
      <c r="DD370" s="96"/>
      <c r="DE370" s="96"/>
      <c r="DF370" s="96"/>
      <c r="DG370" s="96"/>
      <c r="EX370" s="96"/>
      <c r="EY370" s="96"/>
      <c r="EZ370" s="96"/>
      <c r="FA370" s="96"/>
      <c r="FB370" s="96"/>
      <c r="FC370" s="96"/>
      <c r="FD370" s="96"/>
      <c r="FE370" s="96"/>
      <c r="FF370" s="96"/>
      <c r="FG370" s="96"/>
      <c r="FH370" s="96"/>
      <c r="IA370" s="105"/>
      <c r="IB370" s="86"/>
      <c r="IC370" s="86"/>
      <c r="ID370" s="86"/>
      <c r="IE370" s="86"/>
      <c r="IF370" s="86"/>
      <c r="IG370" s="86"/>
      <c r="IH370" s="86"/>
      <c r="II370" s="86"/>
      <c r="IJ370" s="86"/>
      <c r="IK370" s="86"/>
      <c r="IL370" s="86"/>
      <c r="IM370" s="86"/>
      <c r="IN370" s="86"/>
      <c r="IO370" s="86"/>
      <c r="IP370" s="86"/>
      <c r="IQ370" s="86"/>
      <c r="IR370" s="86"/>
      <c r="IS370" s="86"/>
      <c r="IT370" s="86"/>
      <c r="IU370" s="86"/>
      <c r="IV370" s="106"/>
      <c r="IY370" s="105"/>
      <c r="IZ370" s="86"/>
      <c r="JA370" s="86"/>
      <c r="JB370" s="86"/>
      <c r="JC370" s="86"/>
      <c r="JD370" s="86"/>
      <c r="JE370" s="86"/>
      <c r="JF370" s="86"/>
      <c r="JG370" s="86"/>
      <c r="JH370" s="86"/>
      <c r="JI370" s="86"/>
      <c r="JJ370" s="86"/>
      <c r="JK370" s="86"/>
      <c r="JL370" s="86"/>
      <c r="JM370" s="86"/>
      <c r="JN370" s="86"/>
      <c r="JO370" s="86"/>
      <c r="JP370" s="86"/>
      <c r="JQ370" s="86"/>
      <c r="JR370" s="86"/>
      <c r="JS370" s="86"/>
      <c r="JT370" s="86"/>
      <c r="JU370" s="86"/>
      <c r="JV370" s="86"/>
      <c r="JW370" s="86"/>
      <c r="JX370" s="86"/>
      <c r="JY370" s="86"/>
      <c r="JZ370" s="86"/>
      <c r="KA370" s="86"/>
      <c r="KB370" s="86"/>
      <c r="KC370" s="86"/>
      <c r="KD370" s="86"/>
      <c r="KE370" s="86"/>
      <c r="KF370" s="106"/>
    </row>
    <row r="371" spans="10:292" ht="15.75" hidden="1" customHeight="1" x14ac:dyDescent="0.45">
      <c r="DA371" s="95"/>
      <c r="DB371" s="96"/>
      <c r="DC371" s="96"/>
      <c r="DD371" s="96"/>
      <c r="DE371" s="96"/>
      <c r="DF371" s="96"/>
      <c r="DG371" s="96"/>
      <c r="EX371" s="96"/>
      <c r="EY371" s="96"/>
      <c r="EZ371" s="96"/>
      <c r="FA371" s="96"/>
      <c r="FB371" s="96"/>
      <c r="FC371" s="96"/>
      <c r="FD371" s="96"/>
      <c r="FE371" s="96"/>
      <c r="FF371" s="96"/>
      <c r="FG371" s="96"/>
      <c r="FH371" s="96"/>
      <c r="IA371" s="105"/>
      <c r="IB371" s="86"/>
      <c r="IC371" s="86"/>
      <c r="ID371" s="86"/>
      <c r="IE371" s="86"/>
      <c r="IF371" s="86"/>
      <c r="IG371" s="86"/>
      <c r="IH371" s="86"/>
      <c r="II371" s="86"/>
      <c r="IJ371" s="86"/>
      <c r="IK371" s="86"/>
      <c r="IL371" s="86"/>
      <c r="IM371" s="86"/>
      <c r="IN371" s="86"/>
      <c r="IO371" s="86"/>
      <c r="IP371" s="86"/>
      <c r="IQ371" s="86"/>
      <c r="IR371" s="86"/>
      <c r="IS371" s="86"/>
      <c r="IT371" s="86"/>
      <c r="IU371" s="86"/>
      <c r="IV371" s="106"/>
      <c r="IY371" s="105"/>
      <c r="IZ371" s="86"/>
      <c r="JA371" s="86"/>
      <c r="JB371" s="86"/>
      <c r="JC371" s="86"/>
      <c r="JD371" s="86"/>
      <c r="JE371" s="86"/>
      <c r="JF371" s="86"/>
      <c r="JG371" s="86"/>
      <c r="JH371" s="86"/>
      <c r="JI371" s="86"/>
      <c r="JJ371" s="86"/>
      <c r="JK371" s="86"/>
      <c r="JL371" s="86"/>
      <c r="JM371" s="86"/>
      <c r="JN371" s="86"/>
      <c r="JO371" s="86"/>
      <c r="JP371" s="86"/>
      <c r="JQ371" s="86"/>
      <c r="JR371" s="86"/>
      <c r="JS371" s="86"/>
      <c r="JT371" s="86"/>
      <c r="JU371" s="86"/>
      <c r="JV371" s="86"/>
      <c r="JW371" s="86"/>
      <c r="JX371" s="86"/>
      <c r="JY371" s="86"/>
      <c r="JZ371" s="86"/>
      <c r="KA371" s="86"/>
      <c r="KB371" s="86"/>
      <c r="KC371" s="86"/>
      <c r="KD371" s="86"/>
      <c r="KE371" s="86"/>
      <c r="KF371" s="106"/>
    </row>
    <row r="372" spans="10:292" ht="15.75" hidden="1" customHeight="1" x14ac:dyDescent="0.45">
      <c r="DA372" s="95"/>
      <c r="DB372" s="96"/>
      <c r="DC372" s="96"/>
      <c r="DD372" s="96"/>
      <c r="DE372" s="96"/>
      <c r="DF372" s="96"/>
      <c r="DG372" s="96"/>
      <c r="EX372" s="96"/>
      <c r="EY372" s="96"/>
      <c r="EZ372" s="96"/>
      <c r="FA372" s="96"/>
      <c r="FB372" s="96"/>
      <c r="FC372" s="96"/>
      <c r="FD372" s="96"/>
      <c r="FE372" s="96"/>
      <c r="FF372" s="96"/>
      <c r="FG372" s="96"/>
      <c r="FH372" s="96"/>
      <c r="IA372" s="105"/>
      <c r="IB372" s="86"/>
      <c r="IC372" s="86"/>
      <c r="ID372" s="86"/>
      <c r="IE372" s="86"/>
      <c r="IF372" s="86"/>
      <c r="IG372" s="86"/>
      <c r="IH372" s="86"/>
      <c r="II372" s="86"/>
      <c r="IJ372" s="86"/>
      <c r="IK372" s="86"/>
      <c r="IL372" s="86"/>
      <c r="IM372" s="86"/>
      <c r="IN372" s="86"/>
      <c r="IO372" s="86"/>
      <c r="IP372" s="86"/>
      <c r="IQ372" s="86"/>
      <c r="IR372" s="86"/>
      <c r="IS372" s="86"/>
      <c r="IT372" s="86"/>
      <c r="IU372" s="86"/>
      <c r="IV372" s="106"/>
      <c r="IY372" s="105"/>
      <c r="IZ372" s="86"/>
      <c r="JA372" s="86"/>
      <c r="JB372" s="86"/>
      <c r="JC372" s="86"/>
      <c r="JD372" s="86"/>
      <c r="JE372" s="86"/>
      <c r="JF372" s="86"/>
      <c r="JG372" s="86"/>
      <c r="JH372" s="86"/>
      <c r="JI372" s="86"/>
      <c r="JJ372" s="86"/>
      <c r="JK372" s="86"/>
      <c r="JL372" s="86"/>
      <c r="JM372" s="86"/>
      <c r="JN372" s="86"/>
      <c r="JO372" s="86"/>
      <c r="JP372" s="86"/>
      <c r="JQ372" s="86"/>
      <c r="JR372" s="86"/>
      <c r="JS372" s="86"/>
      <c r="JT372" s="86"/>
      <c r="JU372" s="86"/>
      <c r="JV372" s="86"/>
      <c r="JW372" s="86"/>
      <c r="JX372" s="86"/>
      <c r="JY372" s="86"/>
      <c r="JZ372" s="86"/>
      <c r="KA372" s="86"/>
      <c r="KB372" s="86"/>
      <c r="KC372" s="86"/>
      <c r="KD372" s="86"/>
      <c r="KE372" s="86"/>
      <c r="KF372" s="106"/>
    </row>
    <row r="373" spans="10:292" ht="15.75" hidden="1" customHeight="1" x14ac:dyDescent="0.45">
      <c r="DA373" s="95"/>
      <c r="DB373" s="96"/>
      <c r="DC373" s="96"/>
      <c r="DD373" s="96"/>
      <c r="DE373" s="96"/>
      <c r="DF373" s="96"/>
      <c r="DG373" s="96"/>
      <c r="EX373" s="96"/>
      <c r="EY373" s="96"/>
      <c r="EZ373" s="96"/>
      <c r="FA373" s="96"/>
      <c r="FB373" s="96"/>
      <c r="FC373" s="96"/>
      <c r="FD373" s="96"/>
      <c r="FE373" s="96"/>
      <c r="FF373" s="96"/>
      <c r="FG373" s="96"/>
      <c r="FH373" s="96"/>
      <c r="IA373" s="105"/>
      <c r="IB373" s="86"/>
      <c r="IC373" s="86"/>
      <c r="ID373" s="86"/>
      <c r="IE373" s="86"/>
      <c r="IF373" s="86"/>
      <c r="IG373" s="86"/>
      <c r="IH373" s="86"/>
      <c r="II373" s="86"/>
      <c r="IJ373" s="86"/>
      <c r="IK373" s="86"/>
      <c r="IL373" s="86"/>
      <c r="IM373" s="86"/>
      <c r="IN373" s="86"/>
      <c r="IO373" s="86"/>
      <c r="IP373" s="86"/>
      <c r="IQ373" s="86"/>
      <c r="IR373" s="86"/>
      <c r="IS373" s="86"/>
      <c r="IT373" s="86"/>
      <c r="IU373" s="86"/>
      <c r="IV373" s="106"/>
      <c r="IY373" s="105"/>
      <c r="IZ373" s="86"/>
      <c r="JA373" s="86"/>
      <c r="JB373" s="86"/>
      <c r="JC373" s="86"/>
      <c r="JD373" s="86"/>
      <c r="JE373" s="86"/>
      <c r="JF373" s="86"/>
      <c r="JG373" s="86"/>
      <c r="JH373" s="86"/>
      <c r="JI373" s="86"/>
      <c r="JJ373" s="86"/>
      <c r="JK373" s="86"/>
      <c r="JL373" s="86"/>
      <c r="JM373" s="86"/>
      <c r="JN373" s="86"/>
      <c r="JO373" s="86"/>
      <c r="JP373" s="86"/>
      <c r="JQ373" s="86"/>
      <c r="JR373" s="86"/>
      <c r="JS373" s="86"/>
      <c r="JT373" s="86"/>
      <c r="JU373" s="86"/>
      <c r="JV373" s="86"/>
      <c r="JW373" s="86"/>
      <c r="JX373" s="86"/>
      <c r="JY373" s="86"/>
      <c r="JZ373" s="86"/>
      <c r="KA373" s="86"/>
      <c r="KB373" s="86"/>
      <c r="KC373" s="86"/>
      <c r="KD373" s="86"/>
      <c r="KE373" s="86"/>
      <c r="KF373" s="106"/>
    </row>
    <row r="374" spans="10:292" ht="15.75" hidden="1" customHeight="1" x14ac:dyDescent="0.45">
      <c r="DA374" s="95"/>
      <c r="DB374" s="96"/>
      <c r="DC374" s="96"/>
      <c r="DD374" s="96"/>
      <c r="DE374" s="96"/>
      <c r="DF374" s="96"/>
      <c r="DG374" s="96"/>
      <c r="EX374" s="96"/>
      <c r="EY374" s="96"/>
      <c r="EZ374" s="96"/>
      <c r="FA374" s="96"/>
      <c r="FB374" s="96"/>
      <c r="FC374" s="96"/>
      <c r="FD374" s="96"/>
      <c r="FE374" s="96"/>
      <c r="FF374" s="96"/>
      <c r="FG374" s="96"/>
      <c r="FH374" s="96"/>
      <c r="IA374" s="105"/>
      <c r="IB374" s="86"/>
      <c r="IC374" s="86"/>
      <c r="ID374" s="86"/>
      <c r="IE374" s="86"/>
      <c r="IF374" s="86"/>
      <c r="IG374" s="86"/>
      <c r="IH374" s="86"/>
      <c r="II374" s="86"/>
      <c r="IJ374" s="86"/>
      <c r="IK374" s="86"/>
      <c r="IL374" s="86"/>
      <c r="IM374" s="86"/>
      <c r="IN374" s="86"/>
      <c r="IO374" s="86"/>
      <c r="IP374" s="86"/>
      <c r="IQ374" s="86"/>
      <c r="IR374" s="86"/>
      <c r="IS374" s="86"/>
      <c r="IT374" s="86"/>
      <c r="IU374" s="86"/>
      <c r="IV374" s="106"/>
      <c r="IY374" s="105"/>
      <c r="IZ374" s="86"/>
      <c r="JA374" s="86"/>
      <c r="JB374" s="86"/>
      <c r="JC374" s="86"/>
      <c r="JD374" s="86"/>
      <c r="JE374" s="86"/>
      <c r="JF374" s="86"/>
      <c r="JG374" s="86"/>
      <c r="JH374" s="86"/>
      <c r="JI374" s="86"/>
      <c r="JJ374" s="86"/>
      <c r="JK374" s="86"/>
      <c r="JL374" s="86"/>
      <c r="JM374" s="86"/>
      <c r="JN374" s="86"/>
      <c r="JO374" s="86"/>
      <c r="JP374" s="86"/>
      <c r="JQ374" s="86"/>
      <c r="JR374" s="86"/>
      <c r="JS374" s="86"/>
      <c r="JT374" s="86"/>
      <c r="JU374" s="86"/>
      <c r="JV374" s="86"/>
      <c r="JW374" s="86"/>
      <c r="JX374" s="86"/>
      <c r="JY374" s="86"/>
      <c r="JZ374" s="86"/>
      <c r="KA374" s="86"/>
      <c r="KB374" s="86"/>
      <c r="KC374" s="86"/>
      <c r="KD374" s="86"/>
      <c r="KE374" s="86"/>
      <c r="KF374" s="106"/>
    </row>
    <row r="375" spans="10:292" ht="15.75" hidden="1" customHeight="1" x14ac:dyDescent="0.45">
      <c r="DA375" s="95"/>
      <c r="DB375" s="96"/>
      <c r="DC375" s="96"/>
      <c r="DD375" s="96"/>
      <c r="DE375" s="96"/>
      <c r="DF375" s="96"/>
      <c r="DG375" s="96"/>
      <c r="EX375" s="96"/>
      <c r="EY375" s="96"/>
      <c r="EZ375" s="96"/>
      <c r="FA375" s="96"/>
      <c r="FB375" s="96"/>
      <c r="FC375" s="96"/>
      <c r="FD375" s="96"/>
      <c r="FE375" s="96"/>
      <c r="FF375" s="96"/>
      <c r="FG375" s="96"/>
      <c r="FH375" s="96"/>
      <c r="IA375" s="105"/>
      <c r="IB375" s="86"/>
      <c r="IC375" s="86"/>
      <c r="ID375" s="86"/>
      <c r="IE375" s="86"/>
      <c r="IF375" s="86"/>
      <c r="IG375" s="86"/>
      <c r="IH375" s="86"/>
      <c r="II375" s="86"/>
      <c r="IJ375" s="86"/>
      <c r="IK375" s="86"/>
      <c r="IL375" s="86"/>
      <c r="IM375" s="86"/>
      <c r="IN375" s="86"/>
      <c r="IO375" s="86"/>
      <c r="IP375" s="86"/>
      <c r="IQ375" s="86"/>
      <c r="IR375" s="86"/>
      <c r="IS375" s="86"/>
      <c r="IT375" s="86"/>
      <c r="IU375" s="86"/>
      <c r="IV375" s="106"/>
      <c r="IY375" s="105"/>
      <c r="IZ375" s="86"/>
      <c r="JA375" s="86"/>
      <c r="JB375" s="86"/>
      <c r="JC375" s="86"/>
      <c r="JD375" s="86"/>
      <c r="JE375" s="86"/>
      <c r="JF375" s="86"/>
      <c r="JG375" s="86"/>
      <c r="JH375" s="86"/>
      <c r="JI375" s="86"/>
      <c r="JJ375" s="86"/>
      <c r="JK375" s="86"/>
      <c r="JL375" s="86"/>
      <c r="JM375" s="86"/>
      <c r="JN375" s="86"/>
      <c r="JO375" s="86"/>
      <c r="JP375" s="86"/>
      <c r="JQ375" s="86"/>
      <c r="JR375" s="86"/>
      <c r="JS375" s="86"/>
      <c r="JT375" s="86"/>
      <c r="JU375" s="86"/>
      <c r="JV375" s="86"/>
      <c r="JW375" s="86"/>
      <c r="JX375" s="86"/>
      <c r="JY375" s="86"/>
      <c r="JZ375" s="86"/>
      <c r="KA375" s="86"/>
      <c r="KB375" s="86"/>
      <c r="KC375" s="86"/>
      <c r="KD375" s="86"/>
      <c r="KE375" s="86"/>
      <c r="KF375" s="106"/>
    </row>
    <row r="376" spans="10:292" ht="15.75" hidden="1" customHeight="1" x14ac:dyDescent="0.45">
      <c r="DA376" s="95"/>
      <c r="DB376" s="96"/>
      <c r="DC376" s="96"/>
      <c r="DD376" s="96"/>
      <c r="DE376" s="96"/>
      <c r="DF376" s="96"/>
      <c r="DG376" s="96"/>
      <c r="EX376" s="96"/>
      <c r="EY376" s="96"/>
      <c r="EZ376" s="96"/>
      <c r="FA376" s="96"/>
      <c r="FB376" s="96"/>
      <c r="FC376" s="96"/>
      <c r="FD376" s="96"/>
      <c r="FE376" s="96"/>
      <c r="FF376" s="96"/>
      <c r="FG376" s="96"/>
      <c r="FH376" s="96"/>
      <c r="IA376" s="105"/>
      <c r="IB376" s="86"/>
      <c r="IC376" s="86"/>
      <c r="ID376" s="86"/>
      <c r="IE376" s="86"/>
      <c r="IF376" s="86"/>
      <c r="IG376" s="86"/>
      <c r="IH376" s="86"/>
      <c r="II376" s="86"/>
      <c r="IJ376" s="86"/>
      <c r="IK376" s="86"/>
      <c r="IL376" s="86"/>
      <c r="IM376" s="86"/>
      <c r="IN376" s="86"/>
      <c r="IO376" s="86"/>
      <c r="IP376" s="86"/>
      <c r="IQ376" s="86"/>
      <c r="IR376" s="86"/>
      <c r="IS376" s="86"/>
      <c r="IT376" s="86"/>
      <c r="IU376" s="86"/>
      <c r="IV376" s="106"/>
      <c r="IY376" s="105"/>
      <c r="IZ376" s="86"/>
      <c r="JA376" s="86"/>
      <c r="JB376" s="86"/>
      <c r="JC376" s="86"/>
      <c r="JD376" s="86"/>
      <c r="JE376" s="86"/>
      <c r="JF376" s="86"/>
      <c r="JG376" s="86"/>
      <c r="JH376" s="86"/>
      <c r="JI376" s="86"/>
      <c r="JJ376" s="86"/>
      <c r="JK376" s="86"/>
      <c r="JL376" s="86"/>
      <c r="JM376" s="86"/>
      <c r="JN376" s="86"/>
      <c r="JO376" s="86"/>
      <c r="JP376" s="86"/>
      <c r="JQ376" s="86"/>
      <c r="JR376" s="86"/>
      <c r="JS376" s="86"/>
      <c r="JT376" s="86"/>
      <c r="JU376" s="86"/>
      <c r="JV376" s="86"/>
      <c r="JW376" s="86"/>
      <c r="JX376" s="86"/>
      <c r="JY376" s="86"/>
      <c r="JZ376" s="86"/>
      <c r="KA376" s="86"/>
      <c r="KB376" s="86"/>
      <c r="KC376" s="86"/>
      <c r="KD376" s="86"/>
      <c r="KE376" s="86"/>
      <c r="KF376" s="106"/>
    </row>
    <row r="377" spans="10:292" ht="15.75" hidden="1" customHeight="1" x14ac:dyDescent="0.45">
      <c r="DA377" s="95"/>
      <c r="DB377" s="96"/>
      <c r="DC377" s="96"/>
      <c r="DD377" s="96"/>
      <c r="DE377" s="96"/>
      <c r="DF377" s="96"/>
      <c r="DG377" s="96"/>
      <c r="EX377" s="96"/>
      <c r="EY377" s="96"/>
      <c r="EZ377" s="96"/>
      <c r="FA377" s="96"/>
      <c r="FB377" s="96"/>
      <c r="FC377" s="96"/>
      <c r="FD377" s="96"/>
      <c r="FE377" s="96"/>
      <c r="FF377" s="96"/>
      <c r="FG377" s="96"/>
      <c r="FH377" s="96"/>
      <c r="IA377" s="105"/>
      <c r="IB377" s="86"/>
      <c r="IC377" s="86"/>
      <c r="ID377" s="86"/>
      <c r="IE377" s="86"/>
      <c r="IF377" s="86"/>
      <c r="IG377" s="86"/>
      <c r="IH377" s="86"/>
      <c r="II377" s="86"/>
      <c r="IJ377" s="86"/>
      <c r="IK377" s="86"/>
      <c r="IL377" s="86"/>
      <c r="IM377" s="86"/>
      <c r="IN377" s="86"/>
      <c r="IO377" s="86"/>
      <c r="IP377" s="86"/>
      <c r="IQ377" s="86"/>
      <c r="IR377" s="86"/>
      <c r="IS377" s="86"/>
      <c r="IT377" s="86"/>
      <c r="IU377" s="86"/>
      <c r="IV377" s="106"/>
      <c r="IY377" s="105"/>
      <c r="IZ377" s="86"/>
      <c r="JA377" s="86"/>
      <c r="JB377" s="86"/>
      <c r="JC377" s="86"/>
      <c r="JD377" s="86"/>
      <c r="JE377" s="86"/>
      <c r="JF377" s="86"/>
      <c r="JG377" s="86"/>
      <c r="JH377" s="86"/>
      <c r="JI377" s="86"/>
      <c r="JJ377" s="86"/>
      <c r="JK377" s="86"/>
      <c r="JL377" s="86"/>
      <c r="JM377" s="86"/>
      <c r="JN377" s="86"/>
      <c r="JO377" s="86"/>
      <c r="JP377" s="86"/>
      <c r="JQ377" s="86"/>
      <c r="JR377" s="86"/>
      <c r="JS377" s="86"/>
      <c r="JT377" s="86"/>
      <c r="JU377" s="86"/>
      <c r="JV377" s="86"/>
      <c r="JW377" s="86"/>
      <c r="JX377" s="86"/>
      <c r="JY377" s="86"/>
      <c r="JZ377" s="86"/>
      <c r="KA377" s="86"/>
      <c r="KB377" s="86"/>
      <c r="KC377" s="86"/>
      <c r="KD377" s="86"/>
      <c r="KE377" s="86"/>
      <c r="KF377" s="106"/>
    </row>
    <row r="378" spans="10:292" ht="15.75" hidden="1" customHeight="1" x14ac:dyDescent="0.45">
      <c r="DA378" s="95"/>
      <c r="DB378" s="96"/>
      <c r="DC378" s="96"/>
      <c r="DD378" s="96"/>
      <c r="DE378" s="96"/>
      <c r="DF378" s="96"/>
      <c r="DG378" s="96"/>
      <c r="IA378" s="105"/>
      <c r="IB378" s="86"/>
      <c r="IC378" s="86"/>
      <c r="ID378" s="86"/>
      <c r="IE378" s="86"/>
      <c r="IF378" s="86"/>
      <c r="IG378" s="86"/>
      <c r="IH378" s="86"/>
      <c r="II378" s="86"/>
      <c r="IJ378" s="86"/>
      <c r="IK378" s="86"/>
      <c r="IL378" s="86"/>
      <c r="IM378" s="86"/>
      <c r="IN378" s="86"/>
      <c r="IO378" s="86"/>
      <c r="IP378" s="86"/>
      <c r="IQ378" s="86"/>
      <c r="IR378" s="86"/>
      <c r="IS378" s="86"/>
      <c r="IT378" s="86"/>
      <c r="IU378" s="86"/>
      <c r="IV378" s="106"/>
      <c r="IY378" s="105"/>
      <c r="IZ378" s="86"/>
      <c r="JA378" s="86"/>
      <c r="JB378" s="86"/>
      <c r="JC378" s="86"/>
      <c r="JD378" s="86"/>
      <c r="JE378" s="86"/>
      <c r="JF378" s="86"/>
      <c r="JG378" s="86"/>
      <c r="JH378" s="86"/>
      <c r="JI378" s="86"/>
      <c r="JJ378" s="86"/>
      <c r="JK378" s="86"/>
      <c r="JL378" s="86"/>
      <c r="JM378" s="86"/>
      <c r="JN378" s="86"/>
      <c r="JO378" s="86"/>
      <c r="JP378" s="86"/>
      <c r="JQ378" s="86"/>
      <c r="JR378" s="86"/>
      <c r="JS378" s="86"/>
      <c r="JT378" s="86"/>
      <c r="JU378" s="86"/>
      <c r="JV378" s="86"/>
      <c r="JW378" s="86"/>
      <c r="JX378" s="86"/>
      <c r="JY378" s="86"/>
      <c r="JZ378" s="86"/>
      <c r="KA378" s="86"/>
      <c r="KB378" s="86"/>
      <c r="KC378" s="86"/>
      <c r="KD378" s="86"/>
      <c r="KE378" s="86"/>
      <c r="KF378" s="106"/>
    </row>
    <row r="379" spans="10:292" ht="15.75" hidden="1" customHeight="1" x14ac:dyDescent="0.45">
      <c r="DA379" s="95"/>
      <c r="DB379" s="96"/>
      <c r="DC379" s="96"/>
      <c r="DD379" s="96"/>
      <c r="DE379" s="96"/>
      <c r="DF379" s="96"/>
      <c r="DG379" s="96"/>
      <c r="IA379" s="105"/>
      <c r="IB379" s="86"/>
      <c r="IC379" s="86"/>
      <c r="ID379" s="86"/>
      <c r="IE379" s="86"/>
      <c r="IF379" s="86"/>
      <c r="IG379" s="86"/>
      <c r="IH379" s="86"/>
      <c r="II379" s="86"/>
      <c r="IJ379" s="86"/>
      <c r="IK379" s="86"/>
      <c r="IL379" s="86"/>
      <c r="IM379" s="86"/>
      <c r="IN379" s="86"/>
      <c r="IO379" s="86"/>
      <c r="IP379" s="86"/>
      <c r="IQ379" s="86"/>
      <c r="IR379" s="86"/>
      <c r="IS379" s="86"/>
      <c r="IT379" s="86"/>
      <c r="IU379" s="86"/>
      <c r="IV379" s="106"/>
      <c r="IY379" s="105"/>
      <c r="IZ379" s="86"/>
      <c r="JA379" s="86"/>
      <c r="JB379" s="86"/>
      <c r="JC379" s="86"/>
      <c r="JD379" s="86"/>
      <c r="JE379" s="86"/>
      <c r="JF379" s="86"/>
      <c r="JG379" s="86"/>
      <c r="JH379" s="86"/>
      <c r="JI379" s="86"/>
      <c r="JJ379" s="86"/>
      <c r="JK379" s="86"/>
      <c r="JL379" s="86"/>
      <c r="JM379" s="86"/>
      <c r="JN379" s="86"/>
      <c r="JO379" s="86"/>
      <c r="JP379" s="86"/>
      <c r="JQ379" s="86"/>
      <c r="JR379" s="86"/>
      <c r="JS379" s="86"/>
      <c r="JT379" s="86"/>
      <c r="JU379" s="86"/>
      <c r="JV379" s="86"/>
      <c r="JW379" s="86"/>
      <c r="JX379" s="86"/>
      <c r="JY379" s="86"/>
      <c r="JZ379" s="86"/>
      <c r="KA379" s="86"/>
      <c r="KB379" s="86"/>
      <c r="KC379" s="86"/>
      <c r="KD379" s="86"/>
      <c r="KE379" s="86"/>
      <c r="KF379" s="106"/>
    </row>
    <row r="380" spans="10:292" ht="15.75" hidden="1" customHeight="1" x14ac:dyDescent="0.45">
      <c r="DA380" s="95"/>
      <c r="DB380" s="96"/>
      <c r="DC380" s="96"/>
      <c r="DD380" s="96"/>
      <c r="DE380" s="96"/>
      <c r="DF380" s="96"/>
      <c r="DG380" s="96"/>
      <c r="EG380" s="96"/>
      <c r="EH380" s="96"/>
      <c r="EI380" s="96"/>
      <c r="EJ380" s="96"/>
      <c r="EK380" s="96"/>
      <c r="EL380" s="96"/>
      <c r="EM380" s="96"/>
      <c r="EN380" s="96"/>
      <c r="EO380" s="96"/>
      <c r="EP380" s="96"/>
      <c r="EQ380" s="96"/>
      <c r="ER380" s="96"/>
      <c r="ES380" s="96"/>
      <c r="IA380" s="105"/>
      <c r="IB380" s="86"/>
      <c r="IC380" s="86"/>
      <c r="ID380" s="86"/>
      <c r="IE380" s="86"/>
      <c r="IF380" s="86"/>
      <c r="IG380" s="86"/>
      <c r="IH380" s="86"/>
      <c r="II380" s="86"/>
      <c r="IJ380" s="86"/>
      <c r="IK380" s="86"/>
      <c r="IL380" s="86"/>
      <c r="IM380" s="86"/>
      <c r="IN380" s="86"/>
      <c r="IO380" s="86"/>
      <c r="IP380" s="86"/>
      <c r="IQ380" s="86"/>
      <c r="IR380" s="86"/>
      <c r="IS380" s="86"/>
      <c r="IT380" s="86"/>
      <c r="IU380" s="86"/>
      <c r="IV380" s="106"/>
      <c r="IY380" s="105"/>
      <c r="IZ380" s="86"/>
      <c r="JA380" s="86"/>
      <c r="JB380" s="86"/>
      <c r="JC380" s="86"/>
      <c r="JD380" s="86"/>
      <c r="JE380" s="86"/>
      <c r="JF380" s="86"/>
      <c r="JG380" s="86"/>
      <c r="JH380" s="86"/>
      <c r="JI380" s="86"/>
      <c r="JJ380" s="86"/>
      <c r="JK380" s="86"/>
      <c r="JL380" s="86"/>
      <c r="JM380" s="86"/>
      <c r="JN380" s="86"/>
      <c r="JO380" s="86"/>
      <c r="JP380" s="86"/>
      <c r="JQ380" s="86"/>
      <c r="JR380" s="86"/>
      <c r="JS380" s="86"/>
      <c r="JT380" s="86"/>
      <c r="JU380" s="86"/>
      <c r="JV380" s="86"/>
      <c r="JW380" s="86"/>
      <c r="JX380" s="86"/>
      <c r="JY380" s="86"/>
      <c r="JZ380" s="86"/>
      <c r="KA380" s="86"/>
      <c r="KB380" s="86"/>
      <c r="KC380" s="86"/>
      <c r="KD380" s="86"/>
      <c r="KE380" s="86"/>
      <c r="KF380" s="106"/>
    </row>
    <row r="381" spans="10:292" ht="15.75" hidden="1" customHeight="1" x14ac:dyDescent="0.45">
      <c r="J381" s="3"/>
      <c r="DA381" s="95"/>
      <c r="DB381" s="96"/>
      <c r="DC381" s="96"/>
      <c r="DD381" s="96"/>
      <c r="DE381" s="96"/>
      <c r="DF381" s="96"/>
      <c r="DG381" s="96"/>
      <c r="EG381" s="96"/>
      <c r="EH381" s="96"/>
      <c r="EI381" s="96"/>
      <c r="EJ381" s="96"/>
      <c r="EK381" s="96"/>
      <c r="EL381" s="96"/>
      <c r="EM381" s="96"/>
      <c r="EN381" s="96"/>
      <c r="EO381" s="96"/>
      <c r="EP381" s="96"/>
      <c r="EQ381" s="96"/>
      <c r="ER381" s="96"/>
      <c r="ES381" s="96"/>
      <c r="IA381" s="105"/>
      <c r="IB381" s="86"/>
      <c r="IC381" s="86"/>
      <c r="ID381" s="86"/>
      <c r="IE381" s="86"/>
      <c r="IF381" s="86"/>
      <c r="IG381" s="86"/>
      <c r="IH381" s="86"/>
      <c r="II381" s="86"/>
      <c r="IJ381" s="86"/>
      <c r="IK381" s="86"/>
      <c r="IL381" s="86"/>
      <c r="IM381" s="86"/>
      <c r="IN381" s="86"/>
      <c r="IO381" s="86"/>
      <c r="IP381" s="86"/>
      <c r="IQ381" s="86"/>
      <c r="IR381" s="86"/>
      <c r="IS381" s="86"/>
      <c r="IT381" s="86"/>
      <c r="IU381" s="86"/>
      <c r="IV381" s="106"/>
      <c r="IY381" s="105"/>
      <c r="IZ381" s="86"/>
      <c r="JA381" s="86"/>
      <c r="JB381" s="86"/>
      <c r="JC381" s="86"/>
      <c r="JD381" s="86"/>
      <c r="JE381" s="86"/>
      <c r="JF381" s="86"/>
      <c r="JG381" s="86"/>
      <c r="JH381" s="86"/>
      <c r="JI381" s="86"/>
      <c r="JJ381" s="86"/>
      <c r="JK381" s="86"/>
      <c r="JL381" s="86"/>
      <c r="JM381" s="86"/>
      <c r="JN381" s="86"/>
      <c r="JO381" s="86"/>
      <c r="JP381" s="86"/>
      <c r="JQ381" s="86"/>
      <c r="JR381" s="86"/>
      <c r="JS381" s="86"/>
      <c r="JT381" s="86"/>
      <c r="JU381" s="86"/>
      <c r="JV381" s="86"/>
      <c r="JW381" s="86"/>
      <c r="JX381" s="86"/>
      <c r="JY381" s="86"/>
      <c r="JZ381" s="86"/>
      <c r="KA381" s="86"/>
      <c r="KB381" s="86"/>
      <c r="KC381" s="86"/>
      <c r="KD381" s="86"/>
      <c r="KE381" s="86"/>
      <c r="KF381" s="106"/>
    </row>
    <row r="382" spans="10:292" ht="15.75" hidden="1" customHeight="1" x14ac:dyDescent="0.45">
      <c r="DA382" s="95"/>
      <c r="DB382" s="96"/>
      <c r="DC382" s="96"/>
      <c r="DD382" s="96"/>
      <c r="DE382" s="96"/>
      <c r="DF382" s="96"/>
      <c r="DG382" s="96"/>
      <c r="EG382" s="96"/>
      <c r="EH382" s="96"/>
      <c r="EI382" s="96"/>
      <c r="EJ382" s="96"/>
      <c r="EK382" s="96"/>
      <c r="EL382" s="96"/>
      <c r="EM382" s="96"/>
      <c r="EN382" s="96"/>
      <c r="EO382" s="96"/>
      <c r="EP382" s="96"/>
      <c r="EQ382" s="96"/>
      <c r="ER382" s="96"/>
      <c r="ES382" s="96"/>
      <c r="IA382" s="105"/>
      <c r="IB382" s="86"/>
      <c r="IC382" s="86"/>
      <c r="ID382" s="86"/>
      <c r="IE382" s="86"/>
      <c r="IF382" s="86"/>
      <c r="IG382" s="86"/>
      <c r="IH382" s="86"/>
      <c r="II382" s="86"/>
      <c r="IJ382" s="86"/>
      <c r="IK382" s="86"/>
      <c r="IL382" s="86"/>
      <c r="IM382" s="86"/>
      <c r="IN382" s="86"/>
      <c r="IO382" s="86"/>
      <c r="IP382" s="86"/>
      <c r="IQ382" s="86"/>
      <c r="IR382" s="86"/>
      <c r="IS382" s="86"/>
      <c r="IT382" s="86"/>
      <c r="IU382" s="86"/>
      <c r="IV382" s="106"/>
      <c r="IY382" s="105"/>
      <c r="IZ382" s="86"/>
      <c r="JA382" s="86"/>
      <c r="JB382" s="86"/>
      <c r="JC382" s="86"/>
      <c r="JD382" s="86"/>
      <c r="JE382" s="86"/>
      <c r="JF382" s="86"/>
      <c r="JG382" s="86"/>
      <c r="JH382" s="86"/>
      <c r="JI382" s="86"/>
      <c r="JJ382" s="86"/>
      <c r="JK382" s="86"/>
      <c r="JL382" s="86"/>
      <c r="JM382" s="86"/>
      <c r="JN382" s="86"/>
      <c r="JO382" s="86"/>
      <c r="JP382" s="86"/>
      <c r="JQ382" s="86"/>
      <c r="JR382" s="86"/>
      <c r="JS382" s="86"/>
      <c r="JT382" s="86"/>
      <c r="JU382" s="86"/>
      <c r="JV382" s="86"/>
      <c r="JW382" s="86"/>
      <c r="JX382" s="86"/>
      <c r="JY382" s="86"/>
      <c r="JZ382" s="86"/>
      <c r="KA382" s="86"/>
      <c r="KB382" s="86"/>
      <c r="KC382" s="86"/>
      <c r="KD382" s="86"/>
      <c r="KE382" s="86"/>
      <c r="KF382" s="106"/>
    </row>
    <row r="383" spans="10:292" ht="15.75" hidden="1" customHeight="1" x14ac:dyDescent="0.45">
      <c r="DA383" s="95"/>
      <c r="DB383" s="96"/>
      <c r="DC383" s="96"/>
      <c r="DD383" s="96"/>
      <c r="DE383" s="96"/>
      <c r="DF383" s="96"/>
      <c r="DG383" s="96"/>
      <c r="EG383" s="96"/>
      <c r="EH383" s="96"/>
      <c r="EI383" s="96"/>
      <c r="EJ383" s="96"/>
      <c r="EK383" s="96"/>
      <c r="EL383" s="96"/>
      <c r="EM383" s="96"/>
      <c r="EN383" s="96"/>
      <c r="EO383" s="96"/>
      <c r="EP383" s="96"/>
      <c r="EQ383" s="96"/>
      <c r="ER383" s="96"/>
      <c r="ES383" s="96"/>
      <c r="IA383" s="105"/>
      <c r="IB383" s="86"/>
      <c r="IC383" s="86"/>
      <c r="ID383" s="86"/>
      <c r="IE383" s="86"/>
      <c r="IF383" s="86"/>
      <c r="IG383" s="86"/>
      <c r="IH383" s="86"/>
      <c r="II383" s="86"/>
      <c r="IJ383" s="86"/>
      <c r="IK383" s="86"/>
      <c r="IL383" s="86"/>
      <c r="IM383" s="86"/>
      <c r="IN383" s="86"/>
      <c r="IO383" s="86"/>
      <c r="IP383" s="86"/>
      <c r="IQ383" s="86"/>
      <c r="IR383" s="86"/>
      <c r="IS383" s="86"/>
      <c r="IT383" s="86"/>
      <c r="IU383" s="86"/>
      <c r="IV383" s="106"/>
      <c r="IY383" s="105"/>
      <c r="IZ383" s="86"/>
      <c r="JA383" s="86"/>
      <c r="JB383" s="86"/>
      <c r="JC383" s="86"/>
      <c r="JD383" s="86"/>
      <c r="JE383" s="86"/>
      <c r="JF383" s="86"/>
      <c r="JG383" s="86"/>
      <c r="JH383" s="86"/>
      <c r="JI383" s="86"/>
      <c r="JJ383" s="86"/>
      <c r="JK383" s="86"/>
      <c r="JL383" s="86"/>
      <c r="JM383" s="86"/>
      <c r="JN383" s="86"/>
      <c r="JO383" s="86"/>
      <c r="JP383" s="86"/>
      <c r="JQ383" s="86"/>
      <c r="JR383" s="86"/>
      <c r="JS383" s="86"/>
      <c r="JT383" s="86"/>
      <c r="JU383" s="86"/>
      <c r="JV383" s="86"/>
      <c r="JW383" s="86"/>
      <c r="JX383" s="86"/>
      <c r="JY383" s="86"/>
      <c r="JZ383" s="86"/>
      <c r="KA383" s="86"/>
      <c r="KB383" s="86"/>
      <c r="KC383" s="86"/>
      <c r="KD383" s="86"/>
      <c r="KE383" s="86"/>
      <c r="KF383" s="106"/>
    </row>
    <row r="384" spans="10:292" ht="15.75" hidden="1" customHeight="1" x14ac:dyDescent="0.45">
      <c r="K384" s="2"/>
      <c r="AE384" s="18"/>
      <c r="DA384" s="95"/>
      <c r="DB384" s="96"/>
      <c r="DC384" s="96"/>
      <c r="DD384" s="96"/>
      <c r="DE384" s="96"/>
      <c r="DF384" s="96"/>
      <c r="DG384" s="96"/>
      <c r="EG384" s="96"/>
      <c r="EH384" s="96"/>
      <c r="EI384" s="96"/>
      <c r="EJ384" s="96"/>
      <c r="EK384" s="96"/>
      <c r="EL384" s="96"/>
      <c r="EM384" s="96"/>
      <c r="EN384" s="96"/>
      <c r="EO384" s="96"/>
      <c r="EP384" s="96"/>
      <c r="EQ384" s="96"/>
      <c r="ER384" s="96"/>
      <c r="ES384" s="96"/>
      <c r="IA384" s="105"/>
      <c r="IB384" s="86"/>
      <c r="IC384" s="86"/>
      <c r="ID384" s="86"/>
      <c r="IE384" s="86"/>
      <c r="IF384" s="86"/>
      <c r="IG384" s="86"/>
      <c r="IH384" s="86"/>
      <c r="II384" s="86"/>
      <c r="IJ384" s="86"/>
      <c r="IK384" s="86"/>
      <c r="IL384" s="86"/>
      <c r="IM384" s="86"/>
      <c r="IN384" s="86"/>
      <c r="IO384" s="86"/>
      <c r="IP384" s="86"/>
      <c r="IQ384" s="86"/>
      <c r="IR384" s="86"/>
      <c r="IS384" s="86"/>
      <c r="IT384" s="86"/>
      <c r="IU384" s="86"/>
      <c r="IV384" s="106"/>
      <c r="IY384" s="105"/>
      <c r="IZ384" s="86"/>
      <c r="JA384" s="86"/>
      <c r="JB384" s="86"/>
      <c r="JC384" s="86"/>
      <c r="JD384" s="86"/>
      <c r="JE384" s="86"/>
      <c r="JF384" s="86"/>
      <c r="JG384" s="86"/>
      <c r="JH384" s="86"/>
      <c r="JI384" s="86"/>
      <c r="JJ384" s="86"/>
      <c r="JK384" s="86"/>
      <c r="JL384" s="86"/>
      <c r="JM384" s="86"/>
      <c r="JN384" s="86"/>
      <c r="JO384" s="86"/>
      <c r="JP384" s="86"/>
      <c r="JQ384" s="86"/>
      <c r="JR384" s="86"/>
      <c r="JS384" s="86"/>
      <c r="JT384" s="86"/>
      <c r="JU384" s="86"/>
      <c r="JV384" s="86"/>
      <c r="JW384" s="86"/>
      <c r="JX384" s="86"/>
      <c r="JY384" s="86"/>
      <c r="JZ384" s="86"/>
      <c r="KA384" s="86"/>
      <c r="KB384" s="86"/>
      <c r="KC384" s="86"/>
      <c r="KD384" s="86"/>
      <c r="KE384" s="86"/>
      <c r="KF384" s="106"/>
    </row>
    <row r="385" spans="10:292" ht="15.75" hidden="1" customHeight="1" x14ac:dyDescent="0.45">
      <c r="K385" s="2"/>
      <c r="AE385" s="78"/>
      <c r="AF385" s="1078"/>
      <c r="AG385" s="1079"/>
      <c r="AH385" s="1079"/>
      <c r="AI385" s="1079"/>
      <c r="AJ385" s="1079"/>
      <c r="AK385" s="1079"/>
      <c r="AL385" s="1079"/>
      <c r="AM385" s="1079"/>
      <c r="AN385" s="1079"/>
      <c r="AO385" s="1079"/>
      <c r="AP385" s="1079"/>
      <c r="AQ385" s="1079"/>
      <c r="AR385" s="1079"/>
      <c r="AS385" s="1079"/>
      <c r="AT385" s="1080"/>
      <c r="AU385" s="1084"/>
      <c r="AV385" s="1085"/>
      <c r="AW385" s="1088"/>
      <c r="DA385" s="95"/>
      <c r="DB385" s="96"/>
      <c r="DC385" s="96"/>
      <c r="DD385" s="96"/>
      <c r="DE385" s="96"/>
      <c r="DF385" s="96"/>
      <c r="DG385" s="96"/>
      <c r="EG385" s="96"/>
      <c r="EH385" s="96"/>
      <c r="EI385" s="96"/>
      <c r="EJ385" s="96"/>
      <c r="EK385" s="96"/>
      <c r="EL385" s="96"/>
      <c r="EM385" s="96"/>
      <c r="EN385" s="96"/>
      <c r="EO385" s="96"/>
      <c r="EP385" s="96"/>
      <c r="EQ385" s="96"/>
      <c r="ER385" s="96"/>
      <c r="ES385" s="96"/>
      <c r="IA385" s="105"/>
      <c r="IB385" s="86"/>
      <c r="IC385" s="86"/>
      <c r="ID385" s="86"/>
      <c r="IE385" s="86"/>
      <c r="IF385" s="86"/>
      <c r="IG385" s="86"/>
      <c r="IH385" s="86"/>
      <c r="II385" s="86"/>
      <c r="IJ385" s="86"/>
      <c r="IK385" s="86"/>
      <c r="IL385" s="86"/>
      <c r="IM385" s="86"/>
      <c r="IN385" s="86"/>
      <c r="IO385" s="86"/>
      <c r="IP385" s="86"/>
      <c r="IQ385" s="86"/>
      <c r="IR385" s="86"/>
      <c r="IS385" s="86"/>
      <c r="IT385" s="86"/>
      <c r="IU385" s="86"/>
      <c r="IV385" s="106"/>
      <c r="IY385" s="105"/>
      <c r="IZ385" s="86"/>
      <c r="JA385" s="86"/>
      <c r="JB385" s="86"/>
      <c r="JC385" s="86"/>
      <c r="JD385" s="86"/>
      <c r="JE385" s="86"/>
      <c r="JF385" s="86"/>
      <c r="JG385" s="86"/>
      <c r="JH385" s="86"/>
      <c r="JI385" s="86"/>
      <c r="JJ385" s="86"/>
      <c r="JK385" s="86"/>
      <c r="JL385" s="86"/>
      <c r="JM385" s="86"/>
      <c r="JN385" s="86"/>
      <c r="JO385" s="86"/>
      <c r="JP385" s="86"/>
      <c r="JQ385" s="86"/>
      <c r="JR385" s="86"/>
      <c r="JS385" s="86"/>
      <c r="JT385" s="86"/>
      <c r="JU385" s="86"/>
      <c r="JV385" s="86"/>
      <c r="JW385" s="86"/>
      <c r="JX385" s="86"/>
      <c r="JY385" s="86"/>
      <c r="JZ385" s="86"/>
      <c r="KA385" s="86"/>
      <c r="KB385" s="86"/>
      <c r="KC385" s="86"/>
      <c r="KD385" s="86"/>
      <c r="KE385" s="86"/>
      <c r="KF385" s="106"/>
    </row>
    <row r="386" spans="10:292" ht="15.75" hidden="1" customHeight="1" x14ac:dyDescent="0.45">
      <c r="K386" s="2"/>
      <c r="AE386" s="79"/>
      <c r="AF386" s="1081"/>
      <c r="AG386" s="1082"/>
      <c r="AH386" s="1082"/>
      <c r="AI386" s="1082"/>
      <c r="AJ386" s="1082"/>
      <c r="AK386" s="1082"/>
      <c r="AL386" s="1082"/>
      <c r="AM386" s="1082"/>
      <c r="AN386" s="1082"/>
      <c r="AO386" s="1082"/>
      <c r="AP386" s="1082"/>
      <c r="AQ386" s="1082"/>
      <c r="AR386" s="1082"/>
      <c r="AS386" s="1082"/>
      <c r="AT386" s="1083"/>
      <c r="AU386" s="1086"/>
      <c r="AV386" s="1087"/>
      <c r="AW386" s="1089"/>
      <c r="DA386" s="95"/>
      <c r="DB386" s="96"/>
      <c r="DC386" s="96"/>
      <c r="DD386" s="96"/>
      <c r="DE386" s="96"/>
      <c r="DF386" s="96"/>
      <c r="DG386" s="96"/>
      <c r="EG386" s="96"/>
      <c r="EH386" s="96"/>
      <c r="EI386" s="96"/>
      <c r="EJ386" s="96"/>
      <c r="EK386" s="96"/>
      <c r="EL386" s="96"/>
      <c r="EM386" s="96"/>
      <c r="EN386" s="96"/>
      <c r="EO386" s="96"/>
      <c r="EP386" s="96"/>
      <c r="EQ386" s="96"/>
      <c r="ER386" s="96"/>
      <c r="ES386" s="96"/>
      <c r="IA386" s="105"/>
      <c r="IB386" s="86"/>
      <c r="IC386" s="86"/>
      <c r="ID386" s="86"/>
      <c r="IE386" s="86"/>
      <c r="IF386" s="86"/>
      <c r="IG386" s="86"/>
      <c r="IH386" s="86"/>
      <c r="II386" s="86"/>
      <c r="IJ386" s="86"/>
      <c r="IK386" s="86"/>
      <c r="IL386" s="86"/>
      <c r="IM386" s="86"/>
      <c r="IN386" s="86"/>
      <c r="IO386" s="86"/>
      <c r="IP386" s="86"/>
      <c r="IQ386" s="86"/>
      <c r="IR386" s="86"/>
      <c r="IS386" s="86"/>
      <c r="IT386" s="86"/>
      <c r="IU386" s="86"/>
      <c r="IV386" s="106"/>
      <c r="IY386" s="105"/>
      <c r="IZ386" s="86"/>
      <c r="JA386" s="86"/>
      <c r="JB386" s="86"/>
      <c r="JC386" s="86"/>
      <c r="JD386" s="86"/>
      <c r="JE386" s="86"/>
      <c r="JF386" s="86"/>
      <c r="JG386" s="86"/>
      <c r="JH386" s="86"/>
      <c r="JI386" s="86"/>
      <c r="JJ386" s="86"/>
      <c r="JK386" s="86"/>
      <c r="JL386" s="86"/>
      <c r="JM386" s="86"/>
      <c r="JN386" s="86"/>
      <c r="JO386" s="86"/>
      <c r="JP386" s="86"/>
      <c r="JQ386" s="86"/>
      <c r="JR386" s="86"/>
      <c r="JS386" s="86"/>
      <c r="JT386" s="86"/>
      <c r="JU386" s="86"/>
      <c r="JV386" s="86"/>
      <c r="JW386" s="86"/>
      <c r="JX386" s="86"/>
      <c r="JY386" s="86"/>
      <c r="JZ386" s="86"/>
      <c r="KA386" s="86"/>
      <c r="KB386" s="86"/>
      <c r="KC386" s="86"/>
      <c r="KD386" s="86"/>
      <c r="KE386" s="86"/>
      <c r="KF386" s="106"/>
    </row>
    <row r="387" spans="10:292" ht="24" hidden="1" customHeight="1" x14ac:dyDescent="0.45">
      <c r="K387" s="2"/>
      <c r="AE387" s="141"/>
      <c r="AF387" s="1090"/>
      <c r="AG387" s="1090"/>
      <c r="AH387" s="1090"/>
      <c r="AI387" s="1090"/>
      <c r="AJ387" s="1090"/>
      <c r="AK387" s="1091"/>
      <c r="AL387" s="1092"/>
      <c r="AM387" s="1092"/>
      <c r="AN387" s="1092"/>
      <c r="AO387" s="1092"/>
      <c r="AP387" s="1092"/>
      <c r="AQ387" s="1092"/>
      <c r="AR387" s="1092"/>
      <c r="AS387" s="1092"/>
      <c r="AT387" s="1093"/>
      <c r="AU387" s="93"/>
      <c r="AV387" s="1097"/>
      <c r="AW387" s="1098"/>
      <c r="DA387" s="95"/>
      <c r="DB387" s="96"/>
      <c r="DC387" s="96"/>
      <c r="DD387" s="96"/>
      <c r="DE387" s="96"/>
      <c r="DF387" s="96"/>
      <c r="DG387" s="96"/>
      <c r="EG387" s="96"/>
      <c r="EH387" s="96"/>
      <c r="EI387" s="96"/>
      <c r="EJ387" s="96"/>
      <c r="EK387" s="96"/>
      <c r="EL387" s="96"/>
      <c r="EM387" s="96"/>
      <c r="EN387" s="96"/>
      <c r="EO387" s="96"/>
      <c r="EP387" s="96"/>
      <c r="EQ387" s="96"/>
      <c r="ER387" s="96"/>
      <c r="ES387" s="96"/>
      <c r="IA387" s="105"/>
      <c r="IB387" s="86"/>
      <c r="IC387" s="86"/>
      <c r="ID387" s="86"/>
      <c r="IE387" s="86"/>
      <c r="IF387" s="86"/>
      <c r="IG387" s="86"/>
      <c r="IH387" s="86"/>
      <c r="II387" s="86"/>
      <c r="IJ387" s="86"/>
      <c r="IK387" s="86"/>
      <c r="IL387" s="86"/>
      <c r="IM387" s="86"/>
      <c r="IN387" s="86"/>
      <c r="IO387" s="86"/>
      <c r="IP387" s="86"/>
      <c r="IQ387" s="86"/>
      <c r="IR387" s="86"/>
      <c r="IS387" s="86"/>
      <c r="IT387" s="86"/>
      <c r="IU387" s="86"/>
      <c r="IV387" s="106"/>
      <c r="IY387" s="105"/>
      <c r="IZ387" s="86"/>
      <c r="JA387" s="86"/>
      <c r="JB387" s="86"/>
      <c r="JC387" s="86"/>
      <c r="JD387" s="86"/>
      <c r="JE387" s="86"/>
      <c r="JF387" s="86"/>
      <c r="JG387" s="86"/>
      <c r="JH387" s="86"/>
      <c r="JI387" s="86"/>
      <c r="JJ387" s="86"/>
      <c r="JK387" s="86"/>
      <c r="JL387" s="86"/>
      <c r="JM387" s="86"/>
      <c r="JN387" s="86"/>
      <c r="JO387" s="86"/>
      <c r="JP387" s="86"/>
      <c r="JQ387" s="86"/>
      <c r="JR387" s="86"/>
      <c r="JS387" s="86"/>
      <c r="JT387" s="86"/>
      <c r="JU387" s="86"/>
      <c r="JV387" s="86"/>
      <c r="JW387" s="86"/>
      <c r="JX387" s="86"/>
      <c r="JY387" s="86"/>
      <c r="JZ387" s="86"/>
      <c r="KA387" s="86"/>
      <c r="KB387" s="86"/>
      <c r="KC387" s="86"/>
      <c r="KD387" s="86"/>
      <c r="KE387" s="86"/>
      <c r="KF387" s="106"/>
    </row>
    <row r="388" spans="10:292" ht="24" hidden="1" customHeight="1" x14ac:dyDescent="0.45">
      <c r="K388" s="2"/>
      <c r="AE388" s="141"/>
      <c r="AF388" s="1099"/>
      <c r="AG388" s="1099"/>
      <c r="AH388" s="1099"/>
      <c r="AI388" s="1099"/>
      <c r="AJ388" s="1099"/>
      <c r="AK388" s="1094"/>
      <c r="AL388" s="1095"/>
      <c r="AM388" s="1095"/>
      <c r="AN388" s="1095"/>
      <c r="AO388" s="1095"/>
      <c r="AP388" s="1095"/>
      <c r="AQ388" s="1095"/>
      <c r="AR388" s="1095"/>
      <c r="AS388" s="1095"/>
      <c r="AT388" s="1096"/>
      <c r="AU388" s="93"/>
      <c r="AV388" s="1097"/>
      <c r="AW388" s="1098"/>
      <c r="DA388" s="95"/>
      <c r="DB388" s="96"/>
      <c r="DC388" s="96"/>
      <c r="DD388" s="96"/>
      <c r="DE388" s="96"/>
      <c r="DF388" s="96"/>
      <c r="DG388" s="96"/>
      <c r="EG388" s="96"/>
      <c r="EH388" s="96"/>
      <c r="EI388" s="96"/>
      <c r="EJ388" s="96"/>
      <c r="EK388" s="96"/>
      <c r="EL388" s="96"/>
      <c r="EM388" s="96"/>
      <c r="EN388" s="96"/>
      <c r="EO388" s="96"/>
      <c r="EP388" s="96"/>
      <c r="EQ388" s="96"/>
      <c r="ER388" s="96"/>
      <c r="ES388" s="96"/>
      <c r="IA388" s="105"/>
      <c r="IB388" s="86"/>
      <c r="IC388" s="86"/>
      <c r="ID388" s="86"/>
      <c r="IE388" s="86"/>
      <c r="IF388" s="86"/>
      <c r="IG388" s="86"/>
      <c r="IH388" s="86"/>
      <c r="II388" s="86"/>
      <c r="IJ388" s="86"/>
      <c r="IK388" s="86"/>
      <c r="IL388" s="86"/>
      <c r="IM388" s="86"/>
      <c r="IN388" s="86"/>
      <c r="IO388" s="86"/>
      <c r="IP388" s="86"/>
      <c r="IQ388" s="86"/>
      <c r="IR388" s="86"/>
      <c r="IS388" s="86"/>
      <c r="IT388" s="86"/>
      <c r="IU388" s="86"/>
      <c r="IV388" s="106"/>
      <c r="IY388" s="105"/>
      <c r="IZ388" s="86"/>
      <c r="JA388" s="86"/>
      <c r="JB388" s="86"/>
      <c r="JC388" s="86"/>
      <c r="JD388" s="86"/>
      <c r="JE388" s="86"/>
      <c r="JF388" s="86"/>
      <c r="JG388" s="86"/>
      <c r="JH388" s="86"/>
      <c r="JI388" s="86"/>
      <c r="JJ388" s="86"/>
      <c r="JK388" s="86"/>
      <c r="JL388" s="86"/>
      <c r="JM388" s="86"/>
      <c r="JN388" s="86"/>
      <c r="JO388" s="86"/>
      <c r="JP388" s="86"/>
      <c r="JQ388" s="86"/>
      <c r="JR388" s="86"/>
      <c r="JS388" s="86"/>
      <c r="JT388" s="86"/>
      <c r="JU388" s="86"/>
      <c r="JV388" s="86"/>
      <c r="JW388" s="86"/>
      <c r="JX388" s="86"/>
      <c r="JY388" s="86"/>
      <c r="JZ388" s="86"/>
      <c r="KA388" s="86"/>
      <c r="KB388" s="86"/>
      <c r="KC388" s="86"/>
      <c r="KD388" s="86"/>
      <c r="KE388" s="86"/>
      <c r="KF388" s="106"/>
    </row>
    <row r="389" spans="10:292" ht="15.75" hidden="1" customHeight="1" x14ac:dyDescent="0.45">
      <c r="DA389" s="95"/>
      <c r="DB389" s="96"/>
      <c r="DC389" s="96"/>
      <c r="DD389" s="96"/>
      <c r="DE389" s="96"/>
      <c r="DF389" s="96"/>
      <c r="DG389" s="96"/>
      <c r="EG389" s="96"/>
      <c r="EH389" s="96"/>
      <c r="EI389" s="96"/>
      <c r="EJ389" s="96"/>
      <c r="EK389" s="96"/>
      <c r="EL389" s="96"/>
      <c r="EM389" s="96"/>
      <c r="EN389" s="96"/>
      <c r="EO389" s="96"/>
      <c r="EP389" s="96"/>
      <c r="EQ389" s="96"/>
      <c r="ER389" s="96"/>
      <c r="ES389" s="96"/>
      <c r="IA389" s="105"/>
      <c r="IB389" s="86"/>
      <c r="IC389" s="86"/>
      <c r="ID389" s="86"/>
      <c r="IE389" s="86"/>
      <c r="IF389" s="86"/>
      <c r="IG389" s="86"/>
      <c r="IH389" s="86"/>
      <c r="II389" s="86"/>
      <c r="IJ389" s="86"/>
      <c r="IK389" s="86"/>
      <c r="IL389" s="86"/>
      <c r="IM389" s="86"/>
      <c r="IN389" s="86"/>
      <c r="IO389" s="86"/>
      <c r="IP389" s="86"/>
      <c r="IQ389" s="86"/>
      <c r="IR389" s="86"/>
      <c r="IS389" s="86"/>
      <c r="IT389" s="86"/>
      <c r="IU389" s="86"/>
      <c r="IV389" s="106"/>
      <c r="IY389" s="105"/>
      <c r="IZ389" s="86"/>
      <c r="JA389" s="86"/>
      <c r="JB389" s="86"/>
      <c r="JC389" s="86"/>
      <c r="JD389" s="86"/>
      <c r="JE389" s="86"/>
      <c r="JF389" s="86"/>
      <c r="JG389" s="86"/>
      <c r="JH389" s="86"/>
      <c r="JI389" s="86"/>
      <c r="JJ389" s="86"/>
      <c r="JK389" s="86"/>
      <c r="JL389" s="86"/>
      <c r="JM389" s="86"/>
      <c r="JN389" s="86"/>
      <c r="JO389" s="86"/>
      <c r="JP389" s="86"/>
      <c r="JQ389" s="86"/>
      <c r="JR389" s="86"/>
      <c r="JS389" s="86"/>
      <c r="JT389" s="86"/>
      <c r="JU389" s="86"/>
      <c r="JV389" s="86"/>
      <c r="JW389" s="86"/>
      <c r="JX389" s="86"/>
      <c r="JY389" s="86"/>
      <c r="JZ389" s="86"/>
      <c r="KA389" s="86"/>
      <c r="KB389" s="86"/>
      <c r="KC389" s="86"/>
      <c r="KD389" s="86"/>
      <c r="KE389" s="86"/>
      <c r="KF389" s="106"/>
    </row>
    <row r="390" spans="10:292" ht="15.75" hidden="1" customHeight="1" thickBot="1" x14ac:dyDescent="0.5">
      <c r="K390" s="18"/>
      <c r="DA390" s="95"/>
      <c r="DB390" s="96"/>
      <c r="DC390" s="96"/>
      <c r="DD390" s="96"/>
      <c r="DE390" s="96"/>
      <c r="DF390" s="96"/>
      <c r="DG390" s="96"/>
      <c r="DQ390" s="96"/>
      <c r="DR390" s="96"/>
      <c r="DS390" s="96"/>
      <c r="DT390" s="103"/>
      <c r="DU390" s="96"/>
      <c r="DV390" s="96"/>
      <c r="EG390" s="96"/>
      <c r="EH390" s="96"/>
      <c r="EI390" s="96"/>
      <c r="EJ390" s="96"/>
      <c r="EK390" s="96"/>
      <c r="EL390" s="96"/>
      <c r="EM390" s="96"/>
      <c r="EN390" s="96"/>
      <c r="EO390" s="96"/>
      <c r="EP390" s="96"/>
      <c r="EQ390" s="96"/>
      <c r="ER390" s="96"/>
      <c r="ES390" s="96"/>
      <c r="IA390" s="105"/>
      <c r="IB390" s="86"/>
      <c r="IC390" s="86"/>
      <c r="ID390" s="86"/>
      <c r="IE390" s="86"/>
      <c r="IF390" s="86"/>
      <c r="IG390" s="86"/>
      <c r="IH390" s="86"/>
      <c r="II390" s="86"/>
      <c r="IJ390" s="86"/>
      <c r="IK390" s="86"/>
      <c r="IL390" s="86"/>
      <c r="IM390" s="86"/>
      <c r="IN390" s="86"/>
      <c r="IO390" s="86"/>
      <c r="IP390" s="86"/>
      <c r="IQ390" s="86"/>
      <c r="IR390" s="86"/>
      <c r="IS390" s="86"/>
      <c r="IT390" s="86"/>
      <c r="IU390" s="86"/>
      <c r="IV390" s="106"/>
      <c r="IY390" s="105"/>
      <c r="IZ390" s="86"/>
      <c r="JA390" s="86"/>
      <c r="JB390" s="86"/>
      <c r="JC390" s="86"/>
      <c r="JD390" s="86"/>
      <c r="JE390" s="86"/>
      <c r="JF390" s="86"/>
      <c r="JG390" s="86"/>
      <c r="JH390" s="86"/>
      <c r="JI390" s="86"/>
      <c r="JJ390" s="86"/>
      <c r="JK390" s="86"/>
      <c r="JL390" s="86"/>
      <c r="JM390" s="86"/>
      <c r="JN390" s="86"/>
      <c r="JO390" s="86"/>
      <c r="JP390" s="86"/>
      <c r="JQ390" s="86"/>
      <c r="JR390" s="86"/>
      <c r="JS390" s="86"/>
      <c r="JT390" s="86"/>
      <c r="JU390" s="86"/>
      <c r="JV390" s="86"/>
      <c r="JW390" s="86"/>
      <c r="JX390" s="86"/>
      <c r="JY390" s="86"/>
      <c r="JZ390" s="86"/>
      <c r="KA390" s="86"/>
      <c r="KB390" s="86"/>
      <c r="KC390" s="86"/>
      <c r="KD390" s="86"/>
      <c r="KE390" s="86"/>
      <c r="KF390" s="106"/>
    </row>
    <row r="391" spans="10:292" ht="15.75" hidden="1" customHeight="1" x14ac:dyDescent="0.45">
      <c r="K391" s="64"/>
      <c r="L391" s="1070"/>
      <c r="M391" s="1070"/>
      <c r="N391" s="1070"/>
      <c r="O391" s="1070"/>
      <c r="P391" s="1070"/>
      <c r="Q391" s="1070"/>
      <c r="R391" s="1070"/>
      <c r="S391" s="1070"/>
      <c r="T391" s="1070"/>
      <c r="U391" s="1070"/>
      <c r="V391" s="1070"/>
      <c r="W391" s="1071"/>
      <c r="X391" s="94"/>
      <c r="DA391" s="95"/>
      <c r="DB391" s="96"/>
      <c r="DC391" s="96"/>
      <c r="DD391" s="96"/>
      <c r="DE391" s="96"/>
      <c r="DF391" s="96"/>
      <c r="DG391" s="96"/>
      <c r="DQ391" s="96"/>
      <c r="DR391" s="96"/>
      <c r="DS391" s="96"/>
      <c r="DT391" s="96"/>
      <c r="DU391" s="96"/>
      <c r="DV391" s="96"/>
      <c r="EG391" s="96"/>
      <c r="EH391" s="96"/>
      <c r="EI391" s="96"/>
      <c r="EJ391" s="96"/>
      <c r="EK391" s="96"/>
      <c r="EL391" s="96"/>
      <c r="EM391" s="96"/>
      <c r="EN391" s="96"/>
      <c r="EO391" s="96"/>
      <c r="EP391" s="96"/>
      <c r="EQ391" s="96"/>
      <c r="ER391" s="96"/>
      <c r="ES391" s="96"/>
      <c r="IA391" s="105"/>
      <c r="IB391" s="86"/>
      <c r="IC391" s="86"/>
      <c r="ID391" s="86"/>
      <c r="IE391" s="86"/>
      <c r="IF391" s="86"/>
      <c r="IG391" s="86"/>
      <c r="IH391" s="86"/>
      <c r="II391" s="86"/>
      <c r="IJ391" s="86"/>
      <c r="IK391" s="86"/>
      <c r="IL391" s="86"/>
      <c r="IM391" s="86"/>
      <c r="IN391" s="86"/>
      <c r="IO391" s="86"/>
      <c r="IP391" s="86"/>
      <c r="IQ391" s="86"/>
      <c r="IR391" s="86"/>
      <c r="IS391" s="86"/>
      <c r="IT391" s="86"/>
      <c r="IU391" s="86"/>
      <c r="IV391" s="106"/>
      <c r="IY391" s="105"/>
      <c r="IZ391" s="86"/>
      <c r="JA391" s="86"/>
      <c r="JB391" s="86"/>
      <c r="JC391" s="86"/>
      <c r="JD391" s="86"/>
      <c r="JE391" s="86"/>
      <c r="JF391" s="86"/>
      <c r="JG391" s="86"/>
      <c r="JH391" s="86"/>
      <c r="JI391" s="86"/>
      <c r="JJ391" s="86"/>
      <c r="JK391" s="86"/>
      <c r="JL391" s="86"/>
      <c r="JM391" s="86"/>
      <c r="JN391" s="86"/>
      <c r="JO391" s="86"/>
      <c r="JP391" s="86"/>
      <c r="JQ391" s="86"/>
      <c r="JR391" s="86"/>
      <c r="JS391" s="86"/>
      <c r="JT391" s="86"/>
      <c r="JU391" s="86"/>
      <c r="JV391" s="86"/>
      <c r="JW391" s="86"/>
      <c r="JX391" s="86"/>
      <c r="JY391" s="86"/>
      <c r="JZ391" s="86"/>
      <c r="KA391" s="86"/>
      <c r="KB391" s="86"/>
      <c r="KC391" s="86"/>
      <c r="KD391" s="86"/>
      <c r="KE391" s="86"/>
      <c r="KF391" s="106"/>
    </row>
    <row r="392" spans="10:292" ht="15.75" hidden="1" customHeight="1" thickBot="1" x14ac:dyDescent="0.5">
      <c r="K392" s="63"/>
      <c r="L392" s="1072"/>
      <c r="M392" s="1072"/>
      <c r="N392" s="1072"/>
      <c r="O392" s="1072"/>
      <c r="P392" s="1072"/>
      <c r="Q392" s="1072"/>
      <c r="R392" s="1072"/>
      <c r="S392" s="1072"/>
      <c r="T392" s="1072"/>
      <c r="U392" s="1072"/>
      <c r="V392" s="1072"/>
      <c r="W392" s="1073"/>
      <c r="X392" s="94"/>
      <c r="DA392" s="95"/>
      <c r="DB392" s="96"/>
      <c r="DC392" s="96"/>
      <c r="DD392" s="96"/>
      <c r="DE392" s="96"/>
      <c r="DF392" s="96"/>
      <c r="DG392" s="96"/>
      <c r="DQ392" s="96"/>
      <c r="DR392" s="96"/>
      <c r="DS392" s="96"/>
      <c r="DT392" s="96"/>
      <c r="DU392" s="96"/>
      <c r="DV392" s="96"/>
      <c r="EG392" s="96"/>
      <c r="EH392" s="96"/>
      <c r="EI392" s="96"/>
      <c r="EJ392" s="96"/>
      <c r="EK392" s="96"/>
      <c r="EL392" s="96"/>
      <c r="EM392" s="96"/>
      <c r="EN392" s="96"/>
      <c r="EO392" s="96"/>
      <c r="EP392" s="96"/>
      <c r="EQ392" s="96"/>
      <c r="ER392" s="96"/>
      <c r="ES392" s="96"/>
      <c r="IA392" s="105"/>
      <c r="IB392" s="86"/>
      <c r="IC392" s="86"/>
      <c r="ID392" s="86"/>
      <c r="IE392" s="86"/>
      <c r="IF392" s="86"/>
      <c r="IG392" s="86"/>
      <c r="IH392" s="86"/>
      <c r="II392" s="86"/>
      <c r="IJ392" s="86"/>
      <c r="IK392" s="86"/>
      <c r="IL392" s="86"/>
      <c r="IM392" s="86"/>
      <c r="IN392" s="86"/>
      <c r="IO392" s="86"/>
      <c r="IP392" s="86"/>
      <c r="IQ392" s="86"/>
      <c r="IR392" s="86"/>
      <c r="IS392" s="86"/>
      <c r="IT392" s="86"/>
      <c r="IU392" s="86"/>
      <c r="IV392" s="106"/>
      <c r="IY392" s="105"/>
      <c r="IZ392" s="86"/>
      <c r="JA392" s="86"/>
      <c r="JB392" s="86"/>
      <c r="JC392" s="86"/>
      <c r="JD392" s="86"/>
      <c r="JE392" s="86"/>
      <c r="JF392" s="86"/>
      <c r="JG392" s="86"/>
      <c r="JH392" s="86"/>
      <c r="JI392" s="86"/>
      <c r="JJ392" s="86"/>
      <c r="JK392" s="86"/>
      <c r="JL392" s="86"/>
      <c r="JM392" s="86"/>
      <c r="JN392" s="86"/>
      <c r="JO392" s="86"/>
      <c r="JP392" s="86"/>
      <c r="JQ392" s="86"/>
      <c r="JR392" s="86"/>
      <c r="JS392" s="86"/>
      <c r="JT392" s="86"/>
      <c r="JU392" s="86"/>
      <c r="JV392" s="86"/>
      <c r="JW392" s="86"/>
      <c r="JX392" s="86"/>
      <c r="JY392" s="86"/>
      <c r="JZ392" s="86"/>
      <c r="KA392" s="86"/>
      <c r="KB392" s="86"/>
      <c r="KC392" s="86"/>
      <c r="KD392" s="86"/>
      <c r="KE392" s="86"/>
      <c r="KF392" s="106"/>
    </row>
    <row r="393" spans="10:292" ht="15.75" hidden="1" customHeight="1" x14ac:dyDescent="0.45">
      <c r="DA393" s="95"/>
      <c r="DB393" s="96"/>
      <c r="DC393" s="96"/>
      <c r="DD393" s="96"/>
      <c r="DE393" s="96"/>
      <c r="DF393" s="96"/>
      <c r="DG393" s="96"/>
      <c r="DQ393" s="96"/>
      <c r="DR393" s="96"/>
      <c r="DS393" s="96"/>
      <c r="DT393" s="96"/>
      <c r="DU393" s="96"/>
      <c r="DV393" s="96"/>
      <c r="IA393" s="105"/>
      <c r="IB393" s="86"/>
      <c r="IC393" s="86"/>
      <c r="ID393" s="86"/>
      <c r="IE393" s="86"/>
      <c r="IF393" s="86"/>
      <c r="IG393" s="86"/>
      <c r="IH393" s="86"/>
      <c r="II393" s="86"/>
      <c r="IJ393" s="86"/>
      <c r="IK393" s="86"/>
      <c r="IL393" s="86"/>
      <c r="IM393" s="86"/>
      <c r="IN393" s="86"/>
      <c r="IO393" s="86"/>
      <c r="IP393" s="86"/>
      <c r="IQ393" s="86"/>
      <c r="IR393" s="86"/>
      <c r="IS393" s="86"/>
      <c r="IT393" s="86"/>
      <c r="IU393" s="86"/>
      <c r="IV393" s="106"/>
      <c r="IY393" s="105"/>
      <c r="IZ393" s="86"/>
      <c r="JA393" s="86"/>
      <c r="JB393" s="86"/>
      <c r="JC393" s="86"/>
      <c r="JD393" s="86"/>
      <c r="JE393" s="86"/>
      <c r="JF393" s="86"/>
      <c r="JG393" s="86"/>
      <c r="JH393" s="86"/>
      <c r="JI393" s="86"/>
      <c r="JJ393" s="86"/>
      <c r="JK393" s="86"/>
      <c r="JL393" s="86"/>
      <c r="JM393" s="86"/>
      <c r="JN393" s="86"/>
      <c r="JO393" s="86"/>
      <c r="JP393" s="86"/>
      <c r="JQ393" s="86"/>
      <c r="JR393" s="86"/>
      <c r="JS393" s="86"/>
      <c r="JT393" s="86"/>
      <c r="JU393" s="86"/>
      <c r="JV393" s="86"/>
      <c r="JW393" s="86"/>
      <c r="JX393" s="86"/>
      <c r="JY393" s="86"/>
      <c r="JZ393" s="86"/>
      <c r="KA393" s="86"/>
      <c r="KB393" s="86"/>
      <c r="KC393" s="86"/>
      <c r="KD393" s="86"/>
      <c r="KE393" s="86"/>
      <c r="KF393" s="106"/>
    </row>
    <row r="394" spans="10:292" ht="15.75" hidden="1" customHeight="1" x14ac:dyDescent="0.45">
      <c r="AD394" s="88"/>
      <c r="AE394" s="1074"/>
      <c r="AF394" s="1074"/>
      <c r="AG394" s="1074"/>
      <c r="AH394" s="1074"/>
      <c r="AI394" s="1074"/>
      <c r="AJ394" s="1074"/>
      <c r="AK394" s="1074"/>
      <c r="AL394" s="1074"/>
      <c r="AM394" s="1074"/>
      <c r="AN394" s="1074"/>
      <c r="AO394" s="1074"/>
      <c r="AP394" s="1074"/>
      <c r="AQ394" s="1074"/>
      <c r="AR394" s="1074"/>
      <c r="AS394" s="1074"/>
      <c r="AT394" s="1074"/>
      <c r="AU394" s="1074"/>
      <c r="AV394" s="1074"/>
      <c r="AW394" s="1074"/>
      <c r="AX394" s="1074"/>
      <c r="AY394" s="1074"/>
      <c r="AZ394" s="1074"/>
      <c r="BA394" s="1074"/>
      <c r="BB394" s="1074"/>
      <c r="BC394" s="1074"/>
      <c r="BD394" s="1074"/>
      <c r="BE394" s="89"/>
      <c r="EG394" s="117"/>
      <c r="EH394" s="117"/>
      <c r="EI394" s="117"/>
      <c r="EJ394" s="117"/>
      <c r="EK394" s="117"/>
      <c r="EL394" s="117"/>
      <c r="EM394" s="117"/>
      <c r="EN394" s="117"/>
      <c r="EO394" s="117"/>
      <c r="EP394" s="117"/>
      <c r="EQ394" s="117"/>
      <c r="ER394" s="117"/>
      <c r="ES394" s="117"/>
      <c r="IA394" s="105"/>
      <c r="IB394" s="86"/>
      <c r="IC394" s="86"/>
      <c r="ID394" s="86"/>
      <c r="IE394" s="86"/>
      <c r="IF394" s="86"/>
      <c r="IG394" s="86"/>
      <c r="IH394" s="86"/>
      <c r="II394" s="86"/>
      <c r="IJ394" s="86"/>
      <c r="IK394" s="86"/>
      <c r="IL394" s="86"/>
      <c r="IM394" s="86"/>
      <c r="IN394" s="86"/>
      <c r="IO394" s="86"/>
      <c r="IP394" s="86"/>
      <c r="IQ394" s="86"/>
      <c r="IR394" s="86"/>
      <c r="IS394" s="86"/>
      <c r="IT394" s="86"/>
      <c r="IU394" s="86"/>
      <c r="IV394" s="106"/>
      <c r="IY394" s="105"/>
      <c r="IZ394" s="86"/>
      <c r="JA394" s="86"/>
      <c r="JB394" s="86"/>
      <c r="JC394" s="86"/>
      <c r="JD394" s="86"/>
      <c r="JE394" s="86"/>
      <c r="JF394" s="86"/>
      <c r="JG394" s="86"/>
      <c r="JH394" s="86"/>
      <c r="JI394" s="86"/>
      <c r="JJ394" s="86"/>
      <c r="JK394" s="86"/>
      <c r="JL394" s="86"/>
      <c r="JM394" s="86"/>
      <c r="JN394" s="86"/>
      <c r="JO394" s="86"/>
      <c r="JP394" s="86"/>
      <c r="JQ394" s="86"/>
      <c r="JR394" s="86"/>
      <c r="JS394" s="86"/>
      <c r="JT394" s="86"/>
      <c r="JU394" s="86"/>
      <c r="JV394" s="86"/>
      <c r="JW394" s="86"/>
      <c r="JX394" s="86"/>
      <c r="JY394" s="86"/>
      <c r="JZ394" s="86"/>
      <c r="KA394" s="86"/>
      <c r="KB394" s="86"/>
      <c r="KC394" s="86"/>
      <c r="KD394" s="86"/>
      <c r="KE394" s="86"/>
      <c r="KF394" s="106"/>
    </row>
    <row r="395" spans="10:292" ht="15.75" hidden="1" customHeight="1" x14ac:dyDescent="0.45">
      <c r="AD395" s="85"/>
      <c r="AE395" s="1075"/>
      <c r="AF395" s="1075"/>
      <c r="AG395" s="1075"/>
      <c r="AH395" s="1075"/>
      <c r="AI395" s="1075"/>
      <c r="AJ395" s="1075"/>
      <c r="AK395" s="1075"/>
      <c r="AL395" s="1075"/>
      <c r="AM395" s="1075"/>
      <c r="AN395" s="1075"/>
      <c r="AO395" s="1075"/>
      <c r="AP395" s="1075"/>
      <c r="AQ395" s="1075"/>
      <c r="AR395" s="1075"/>
      <c r="AS395" s="1075"/>
      <c r="AT395" s="1075"/>
      <c r="AU395" s="1075"/>
      <c r="AV395" s="1075"/>
      <c r="AW395" s="1075"/>
      <c r="AX395" s="1075"/>
      <c r="AY395" s="1075"/>
      <c r="AZ395" s="1075"/>
      <c r="BA395" s="1075"/>
      <c r="BB395" s="1075"/>
      <c r="BC395" s="1075"/>
      <c r="BD395" s="1075"/>
      <c r="BE395" s="87"/>
      <c r="IA395" s="105"/>
      <c r="IB395" s="86"/>
      <c r="IC395" s="86"/>
      <c r="ID395" s="86"/>
      <c r="IE395" s="86"/>
      <c r="IF395" s="86"/>
      <c r="IG395" s="86"/>
      <c r="IH395" s="86"/>
      <c r="II395" s="86"/>
      <c r="IJ395" s="86"/>
      <c r="IK395" s="86"/>
      <c r="IL395" s="86"/>
      <c r="IM395" s="86"/>
      <c r="IN395" s="86"/>
      <c r="IO395" s="86"/>
      <c r="IP395" s="86"/>
      <c r="IQ395" s="86"/>
      <c r="IR395" s="86"/>
      <c r="IS395" s="86"/>
      <c r="IT395" s="86"/>
      <c r="IU395" s="86"/>
      <c r="IV395" s="106"/>
      <c r="IY395" s="105"/>
      <c r="IZ395" s="86"/>
      <c r="JA395" s="86"/>
      <c r="JB395" s="86"/>
      <c r="JC395" s="86"/>
      <c r="JD395" s="86"/>
      <c r="JE395" s="86"/>
      <c r="JF395" s="86"/>
      <c r="JG395" s="86"/>
      <c r="JH395" s="86"/>
      <c r="JI395" s="86"/>
      <c r="JJ395" s="86"/>
      <c r="JK395" s="86"/>
      <c r="JL395" s="86"/>
      <c r="JM395" s="86"/>
      <c r="JN395" s="86"/>
      <c r="JO395" s="86"/>
      <c r="JP395" s="86"/>
      <c r="JQ395" s="86"/>
      <c r="JR395" s="86"/>
      <c r="JS395" s="86"/>
      <c r="JT395" s="86"/>
      <c r="JU395" s="86"/>
      <c r="JV395" s="86"/>
      <c r="JW395" s="86"/>
      <c r="JX395" s="86"/>
      <c r="JY395" s="86"/>
      <c r="JZ395" s="86"/>
      <c r="KA395" s="86"/>
      <c r="KB395" s="86"/>
      <c r="KC395" s="86"/>
      <c r="KD395" s="86"/>
      <c r="KE395" s="86"/>
      <c r="KF395" s="106"/>
    </row>
    <row r="396" spans="10:292" ht="15.75" hidden="1" customHeight="1" x14ac:dyDescent="0.45">
      <c r="AD396" s="85"/>
      <c r="AE396" s="86"/>
      <c r="AF396" s="86"/>
      <c r="AG396" s="86"/>
      <c r="AH396" s="86"/>
      <c r="AI396" s="86"/>
      <c r="AJ396" s="86"/>
      <c r="AK396" s="86"/>
      <c r="AL396" s="86"/>
      <c r="AM396" s="86"/>
      <c r="AN396" s="86"/>
      <c r="AO396" s="86"/>
      <c r="AP396" s="86"/>
      <c r="AQ396" s="86"/>
      <c r="AR396" s="86"/>
      <c r="AS396" s="86"/>
      <c r="AT396" s="86"/>
      <c r="AU396" s="86"/>
      <c r="AV396" s="86"/>
      <c r="AW396" s="86"/>
      <c r="AX396" s="86"/>
      <c r="AY396" s="86"/>
      <c r="AZ396" s="86"/>
      <c r="BA396" s="86"/>
      <c r="BB396" s="86"/>
      <c r="BC396" s="86"/>
      <c r="BD396" s="86"/>
      <c r="BE396" s="87"/>
      <c r="IA396" s="105"/>
      <c r="IB396" s="86"/>
      <c r="IC396" s="86"/>
      <c r="ID396" s="86"/>
      <c r="IE396" s="86"/>
      <c r="IF396" s="86"/>
      <c r="IG396" s="86"/>
      <c r="IH396" s="86"/>
      <c r="II396" s="86"/>
      <c r="IJ396" s="86"/>
      <c r="IK396" s="86"/>
      <c r="IL396" s="86"/>
      <c r="IM396" s="86"/>
      <c r="IN396" s="86"/>
      <c r="IO396" s="86"/>
      <c r="IP396" s="86"/>
      <c r="IQ396" s="86"/>
      <c r="IR396" s="86"/>
      <c r="IS396" s="86"/>
      <c r="IT396" s="86"/>
      <c r="IU396" s="86"/>
      <c r="IV396" s="106"/>
      <c r="IY396" s="105"/>
      <c r="IZ396" s="86"/>
      <c r="JA396" s="86"/>
      <c r="JB396" s="86"/>
      <c r="JC396" s="86"/>
      <c r="JD396" s="86"/>
      <c r="JE396" s="86"/>
      <c r="JF396" s="86"/>
      <c r="JG396" s="86"/>
      <c r="JH396" s="86"/>
      <c r="JI396" s="86"/>
      <c r="JJ396" s="86"/>
      <c r="JK396" s="86"/>
      <c r="JL396" s="86"/>
      <c r="JM396" s="86"/>
      <c r="JN396" s="86"/>
      <c r="JO396" s="86"/>
      <c r="JP396" s="86"/>
      <c r="JQ396" s="86"/>
      <c r="JR396" s="86"/>
      <c r="JS396" s="86"/>
      <c r="JT396" s="86"/>
      <c r="JU396" s="86"/>
      <c r="JV396" s="86"/>
      <c r="JW396" s="86"/>
      <c r="JX396" s="86"/>
      <c r="JY396" s="86"/>
      <c r="JZ396" s="86"/>
      <c r="KA396" s="86"/>
      <c r="KB396" s="86"/>
      <c r="KC396" s="86"/>
      <c r="KD396" s="86"/>
      <c r="KE396" s="86"/>
      <c r="KF396" s="106"/>
    </row>
    <row r="397" spans="10:292" ht="15.75" hidden="1" customHeight="1" x14ac:dyDescent="0.45">
      <c r="AD397" s="85"/>
      <c r="AE397" s="86"/>
      <c r="AF397" s="86"/>
      <c r="AG397" s="86"/>
      <c r="AH397" s="86"/>
      <c r="AI397" s="86"/>
      <c r="AJ397" s="86"/>
      <c r="AK397" s="86"/>
      <c r="AL397" s="86"/>
      <c r="AM397" s="86"/>
      <c r="AN397" s="86"/>
      <c r="AO397" s="86"/>
      <c r="AP397" s="86"/>
      <c r="AQ397" s="86"/>
      <c r="AR397" s="86"/>
      <c r="AS397" s="86"/>
      <c r="AT397" s="86"/>
      <c r="AU397" s="86"/>
      <c r="AV397" s="86"/>
      <c r="AW397" s="86"/>
      <c r="AX397" s="86"/>
      <c r="AY397" s="86"/>
      <c r="AZ397" s="86"/>
      <c r="BA397" s="86"/>
      <c r="BB397" s="86"/>
      <c r="BC397" s="86"/>
      <c r="BD397" s="86"/>
      <c r="BE397" s="87"/>
      <c r="IA397" s="105"/>
      <c r="IB397" s="86"/>
      <c r="IC397" s="86"/>
      <c r="ID397" s="86"/>
      <c r="IE397" s="86"/>
      <c r="IF397" s="86"/>
      <c r="IG397" s="86"/>
      <c r="IH397" s="86"/>
      <c r="II397" s="86"/>
      <c r="IJ397" s="86"/>
      <c r="IK397" s="86"/>
      <c r="IL397" s="86"/>
      <c r="IM397" s="86"/>
      <c r="IN397" s="86"/>
      <c r="IO397" s="86"/>
      <c r="IP397" s="86"/>
      <c r="IQ397" s="86"/>
      <c r="IR397" s="86"/>
      <c r="IS397" s="86"/>
      <c r="IT397" s="86"/>
      <c r="IU397" s="86"/>
      <c r="IV397" s="106"/>
      <c r="IY397" s="105"/>
      <c r="IZ397" s="86"/>
      <c r="JA397" s="86"/>
      <c r="JB397" s="86"/>
      <c r="JC397" s="86"/>
      <c r="JD397" s="86"/>
      <c r="JE397" s="86"/>
      <c r="JF397" s="86"/>
      <c r="JG397" s="86"/>
      <c r="JH397" s="86"/>
      <c r="JI397" s="86"/>
      <c r="JJ397" s="86"/>
      <c r="JK397" s="86"/>
      <c r="JL397" s="86"/>
      <c r="JM397" s="86"/>
      <c r="JN397" s="86"/>
      <c r="JO397" s="86"/>
      <c r="JP397" s="86"/>
      <c r="JQ397" s="86"/>
      <c r="JR397" s="86"/>
      <c r="JS397" s="86"/>
      <c r="JT397" s="86"/>
      <c r="JU397" s="86"/>
      <c r="JV397" s="86"/>
      <c r="JW397" s="86"/>
      <c r="JX397" s="86"/>
      <c r="JY397" s="86"/>
      <c r="JZ397" s="86"/>
      <c r="KA397" s="86"/>
      <c r="KB397" s="86"/>
      <c r="KC397" s="86"/>
      <c r="KD397" s="86"/>
      <c r="KE397" s="86"/>
      <c r="KF397" s="106"/>
    </row>
    <row r="398" spans="10:292" ht="15.75" hidden="1" customHeight="1" x14ac:dyDescent="0.45">
      <c r="K398" s="25"/>
      <c r="IA398" s="105"/>
      <c r="IB398" s="86"/>
      <c r="IC398" s="86"/>
      <c r="ID398" s="86"/>
      <c r="IE398" s="86"/>
      <c r="IF398" s="86"/>
      <c r="IG398" s="86"/>
      <c r="IH398" s="86"/>
      <c r="II398" s="86"/>
      <c r="IJ398" s="86"/>
      <c r="IK398" s="86"/>
      <c r="IL398" s="86"/>
      <c r="IM398" s="86"/>
      <c r="IN398" s="86"/>
      <c r="IO398" s="86"/>
      <c r="IP398" s="86"/>
      <c r="IQ398" s="86"/>
      <c r="IR398" s="86"/>
      <c r="IS398" s="86"/>
      <c r="IT398" s="86"/>
      <c r="IU398" s="86"/>
      <c r="IV398" s="106"/>
      <c r="IY398" s="105"/>
      <c r="IZ398" s="86"/>
      <c r="JA398" s="86"/>
      <c r="JB398" s="86"/>
      <c r="JC398" s="86"/>
      <c r="JD398" s="86"/>
      <c r="JE398" s="86"/>
      <c r="JF398" s="86"/>
      <c r="JG398" s="86"/>
      <c r="JH398" s="86"/>
      <c r="JI398" s="86"/>
      <c r="JJ398" s="86"/>
      <c r="JK398" s="86"/>
      <c r="JL398" s="86"/>
      <c r="JM398" s="86"/>
      <c r="JN398" s="86"/>
      <c r="JO398" s="86"/>
      <c r="JP398" s="86"/>
      <c r="JQ398" s="86"/>
      <c r="JR398" s="86"/>
      <c r="JS398" s="86"/>
      <c r="JT398" s="86"/>
      <c r="JU398" s="86"/>
      <c r="JV398" s="86"/>
      <c r="JW398" s="86"/>
      <c r="JX398" s="86"/>
      <c r="JY398" s="86"/>
      <c r="JZ398" s="86"/>
      <c r="KA398" s="86"/>
      <c r="KB398" s="86"/>
      <c r="KC398" s="86"/>
      <c r="KD398" s="86"/>
      <c r="KE398" s="86"/>
      <c r="KF398" s="106"/>
    </row>
    <row r="399" spans="10:292" ht="15.75" hidden="1" customHeight="1" x14ac:dyDescent="0.45">
      <c r="J399" s="78"/>
      <c r="K399" s="78"/>
      <c r="L399" s="491"/>
      <c r="M399" s="492"/>
      <c r="N399" s="492"/>
      <c r="O399" s="492"/>
      <c r="P399" s="492"/>
      <c r="Q399" s="1076"/>
      <c r="R399" s="605"/>
      <c r="S399" s="606"/>
      <c r="T399" s="491"/>
      <c r="U399" s="492"/>
      <c r="V399" s="492"/>
      <c r="W399" s="492"/>
      <c r="X399" s="492"/>
      <c r="Y399" s="492"/>
      <c r="Z399" s="1076"/>
      <c r="AA399" s="81"/>
      <c r="AB399" s="82"/>
      <c r="AC399" s="82"/>
      <c r="AD399" s="82"/>
      <c r="AE399" s="82"/>
      <c r="AF399" s="82"/>
      <c r="AG399" s="82"/>
      <c r="AH399" s="82"/>
      <c r="AI399" s="82"/>
      <c r="AJ399" s="82"/>
      <c r="AK399" s="83"/>
      <c r="AL399" s="598"/>
      <c r="AM399" s="599"/>
      <c r="AN399" s="599"/>
      <c r="AO399" s="599"/>
      <c r="AP399" s="599"/>
      <c r="AQ399" s="599"/>
      <c r="AR399" s="599"/>
      <c r="AS399" s="599"/>
      <c r="AT399" s="599"/>
      <c r="AU399" s="599"/>
      <c r="AV399" s="600"/>
      <c r="AW399" s="491"/>
      <c r="AX399" s="492"/>
      <c r="AY399" s="493"/>
      <c r="AZ399" s="491"/>
      <c r="BA399" s="492"/>
      <c r="BB399" s="493"/>
      <c r="BC399" s="491"/>
      <c r="BD399" s="492"/>
      <c r="BE399" s="493"/>
      <c r="DQ399" s="102"/>
      <c r="EF399" s="120"/>
      <c r="IA399" s="105"/>
      <c r="IB399" s="86"/>
      <c r="IC399" s="86"/>
      <c r="ID399" s="86"/>
      <c r="IE399" s="86"/>
      <c r="IF399" s="86"/>
      <c r="IG399" s="86"/>
      <c r="IH399" s="86"/>
      <c r="II399" s="86"/>
      <c r="IJ399" s="86"/>
      <c r="IK399" s="86"/>
      <c r="IL399" s="86"/>
      <c r="IM399" s="86"/>
      <c r="IN399" s="86"/>
      <c r="IO399" s="86"/>
      <c r="IP399" s="86"/>
      <c r="IQ399" s="86"/>
      <c r="IR399" s="86"/>
      <c r="IS399" s="86"/>
      <c r="IT399" s="86"/>
      <c r="IU399" s="86"/>
      <c r="IV399" s="106"/>
      <c r="IY399" s="105"/>
      <c r="IZ399" s="86"/>
      <c r="JA399" s="86"/>
      <c r="JB399" s="86"/>
      <c r="JC399" s="86"/>
      <c r="JD399" s="86"/>
      <c r="JE399" s="86"/>
      <c r="JF399" s="86"/>
      <c r="JG399" s="86"/>
      <c r="JH399" s="86"/>
      <c r="JI399" s="86"/>
      <c r="JJ399" s="86"/>
      <c r="JK399" s="86"/>
      <c r="JL399" s="86"/>
      <c r="JM399" s="86"/>
      <c r="JN399" s="86"/>
      <c r="JO399" s="86"/>
      <c r="JP399" s="86"/>
      <c r="JQ399" s="86"/>
      <c r="JR399" s="86"/>
      <c r="JS399" s="86"/>
      <c r="JT399" s="86"/>
      <c r="JU399" s="86"/>
      <c r="JV399" s="86"/>
      <c r="JW399" s="86"/>
      <c r="JX399" s="86"/>
      <c r="JY399" s="86"/>
      <c r="JZ399" s="86"/>
      <c r="KA399" s="86"/>
      <c r="KB399" s="86"/>
      <c r="KC399" s="86"/>
      <c r="KD399" s="86"/>
      <c r="KE399" s="86"/>
      <c r="KF399" s="106"/>
    </row>
    <row r="400" spans="10:292" ht="15.75" hidden="1" customHeight="1" x14ac:dyDescent="0.45">
      <c r="J400" s="79"/>
      <c r="K400" s="79"/>
      <c r="L400" s="603"/>
      <c r="M400" s="604"/>
      <c r="N400" s="604"/>
      <c r="O400" s="604"/>
      <c r="P400" s="604"/>
      <c r="Q400" s="1077"/>
      <c r="R400" s="607"/>
      <c r="S400" s="608"/>
      <c r="T400" s="603"/>
      <c r="U400" s="604"/>
      <c r="V400" s="604"/>
      <c r="W400" s="604"/>
      <c r="X400" s="604"/>
      <c r="Y400" s="604"/>
      <c r="Z400" s="1077"/>
      <c r="AA400" s="598"/>
      <c r="AB400" s="599"/>
      <c r="AC400" s="80"/>
      <c r="AD400" s="90"/>
      <c r="AE400" s="91"/>
      <c r="AF400" s="91"/>
      <c r="AG400" s="92"/>
      <c r="AH400" s="598"/>
      <c r="AI400" s="599"/>
      <c r="AJ400" s="599"/>
      <c r="AK400" s="600"/>
      <c r="AL400" s="598"/>
      <c r="AM400" s="599"/>
      <c r="AN400" s="80"/>
      <c r="AO400" s="598"/>
      <c r="AP400" s="599"/>
      <c r="AQ400" s="599"/>
      <c r="AR400" s="600"/>
      <c r="AS400" s="598"/>
      <c r="AT400" s="599"/>
      <c r="AU400" s="599"/>
      <c r="AV400" s="600"/>
      <c r="AW400" s="594"/>
      <c r="AX400" s="595"/>
      <c r="AY400" s="596"/>
      <c r="AZ400" s="594"/>
      <c r="BA400" s="595"/>
      <c r="BB400" s="596"/>
      <c r="BC400" s="594"/>
      <c r="BD400" s="595"/>
      <c r="BE400" s="596"/>
      <c r="DQ400" s="96"/>
      <c r="DR400" s="96"/>
      <c r="DS400" s="96"/>
      <c r="DT400" s="96"/>
      <c r="DU400" s="96"/>
      <c r="DV400" s="96"/>
      <c r="DW400" s="96"/>
      <c r="DX400" s="96"/>
      <c r="DY400" s="96"/>
      <c r="DZ400" s="96"/>
      <c r="EA400" s="96"/>
      <c r="EB400" s="96"/>
      <c r="EC400" s="96"/>
      <c r="ED400" s="118"/>
      <c r="EE400" s="118"/>
      <c r="EF400" s="118"/>
      <c r="EG400" s="96"/>
      <c r="EH400" s="101"/>
      <c r="EI400" s="96"/>
      <c r="EJ400" s="96"/>
      <c r="EK400" s="96"/>
      <c r="EL400" s="96"/>
      <c r="EM400" s="96"/>
      <c r="EN400" s="96"/>
      <c r="EO400" s="96"/>
      <c r="EP400" s="96"/>
      <c r="EQ400" s="96"/>
      <c r="ER400" s="96"/>
      <c r="ES400" s="96"/>
      <c r="IA400" s="105"/>
      <c r="IB400" s="86"/>
      <c r="IC400" s="86"/>
      <c r="ID400" s="86"/>
      <c r="IE400" s="86"/>
      <c r="IF400" s="86"/>
      <c r="IG400" s="86"/>
      <c r="IH400" s="86"/>
      <c r="II400" s="86"/>
      <c r="IJ400" s="86"/>
      <c r="IK400" s="86"/>
      <c r="IL400" s="86"/>
      <c r="IM400" s="86"/>
      <c r="IN400" s="86"/>
      <c r="IO400" s="86"/>
      <c r="IP400" s="86"/>
      <c r="IQ400" s="86"/>
      <c r="IR400" s="86"/>
      <c r="IS400" s="86"/>
      <c r="IT400" s="86"/>
      <c r="IU400" s="86"/>
      <c r="IV400" s="106"/>
      <c r="IY400" s="105"/>
      <c r="IZ400" s="86"/>
      <c r="JA400" s="86"/>
      <c r="JB400" s="86"/>
      <c r="JC400" s="86"/>
      <c r="JD400" s="86"/>
      <c r="JE400" s="86"/>
      <c r="JF400" s="86"/>
      <c r="JG400" s="86"/>
      <c r="JH400" s="86"/>
      <c r="JI400" s="86"/>
      <c r="JJ400" s="86"/>
      <c r="JK400" s="86"/>
      <c r="JL400" s="86"/>
      <c r="JM400" s="86"/>
      <c r="JN400" s="86"/>
      <c r="JO400" s="86"/>
      <c r="JP400" s="86"/>
      <c r="JQ400" s="86"/>
      <c r="JR400" s="86"/>
      <c r="JS400" s="86"/>
      <c r="JT400" s="86"/>
      <c r="JU400" s="86"/>
      <c r="JV400" s="86"/>
      <c r="JW400" s="86"/>
      <c r="JX400" s="86"/>
      <c r="JY400" s="86"/>
      <c r="JZ400" s="86"/>
      <c r="KA400" s="86"/>
      <c r="KB400" s="86"/>
      <c r="KC400" s="86"/>
      <c r="KD400" s="86"/>
      <c r="KE400" s="86"/>
      <c r="KF400" s="106"/>
    </row>
    <row r="401" spans="10:292" ht="24" hidden="1" customHeight="1" x14ac:dyDescent="0.45">
      <c r="J401" s="84"/>
      <c r="K401" s="141"/>
      <c r="L401" s="590"/>
      <c r="M401" s="590"/>
      <c r="N401" s="590"/>
      <c r="O401" s="590"/>
      <c r="P401" s="590"/>
      <c r="Q401" s="590"/>
      <c r="R401" s="593"/>
      <c r="S401" s="593"/>
      <c r="T401" s="590"/>
      <c r="U401" s="590"/>
      <c r="V401" s="590"/>
      <c r="W401" s="590"/>
      <c r="X401" s="590"/>
      <c r="Y401" s="590"/>
      <c r="Z401" s="590"/>
      <c r="AA401" s="590"/>
      <c r="AB401" s="590"/>
      <c r="AC401" s="590"/>
      <c r="AD401" s="590"/>
      <c r="AE401" s="590"/>
      <c r="AF401" s="590"/>
      <c r="AG401" s="590"/>
      <c r="AH401" s="590"/>
      <c r="AI401" s="590"/>
      <c r="AJ401" s="590"/>
      <c r="AK401" s="590"/>
      <c r="AL401" s="590"/>
      <c r="AM401" s="590"/>
      <c r="AN401" s="590"/>
      <c r="AO401" s="590"/>
      <c r="AP401" s="590"/>
      <c r="AQ401" s="590"/>
      <c r="AR401" s="590"/>
      <c r="AS401" s="590"/>
      <c r="AT401" s="590"/>
      <c r="AU401" s="590"/>
      <c r="AV401" s="590"/>
      <c r="AW401" s="504"/>
      <c r="AX401" s="504"/>
      <c r="AY401" s="504"/>
      <c r="AZ401" s="504"/>
      <c r="BA401" s="504"/>
      <c r="BB401" s="504"/>
      <c r="BC401" s="504"/>
      <c r="BD401" s="504"/>
      <c r="BE401" s="504"/>
      <c r="DQ401" s="96"/>
      <c r="DR401" s="96"/>
      <c r="DS401" s="96"/>
      <c r="DT401" s="96"/>
      <c r="DU401" s="96"/>
      <c r="DV401" s="96"/>
      <c r="DW401" s="96"/>
      <c r="DX401" s="96"/>
      <c r="DY401" s="96"/>
      <c r="DZ401" s="96"/>
      <c r="EA401" s="96"/>
      <c r="EB401" s="96"/>
      <c r="EC401" s="96"/>
      <c r="ED401" s="119"/>
      <c r="EE401" s="119"/>
      <c r="EF401" s="119"/>
      <c r="EG401" s="96"/>
      <c r="EH401" s="96"/>
      <c r="EI401" s="96"/>
      <c r="EJ401" s="96"/>
      <c r="EK401" s="96"/>
      <c r="EL401" s="96"/>
      <c r="EM401" s="96"/>
      <c r="EN401" s="96"/>
      <c r="EO401" s="96"/>
      <c r="EP401" s="96"/>
      <c r="EQ401" s="96"/>
      <c r="ER401" s="96"/>
      <c r="ES401" s="96"/>
      <c r="IA401" s="105"/>
      <c r="IB401" s="86"/>
      <c r="IC401" s="86"/>
      <c r="ID401" s="86"/>
      <c r="IE401" s="86"/>
      <c r="IF401" s="86"/>
      <c r="IG401" s="86"/>
      <c r="IH401" s="86"/>
      <c r="II401" s="86"/>
      <c r="IJ401" s="86"/>
      <c r="IK401" s="86"/>
      <c r="IL401" s="86"/>
      <c r="IM401" s="86"/>
      <c r="IN401" s="86"/>
      <c r="IO401" s="86"/>
      <c r="IP401" s="86"/>
      <c r="IQ401" s="86"/>
      <c r="IR401" s="86"/>
      <c r="IS401" s="86"/>
      <c r="IT401" s="86"/>
      <c r="IU401" s="86"/>
      <c r="IV401" s="106"/>
      <c r="IY401" s="105"/>
      <c r="IZ401" s="86"/>
      <c r="JA401" s="86"/>
      <c r="JB401" s="86"/>
      <c r="JC401" s="86"/>
      <c r="JD401" s="86"/>
      <c r="JE401" s="86"/>
      <c r="JF401" s="86"/>
      <c r="JG401" s="86"/>
      <c r="JH401" s="86"/>
      <c r="JI401" s="86"/>
      <c r="JJ401" s="86"/>
      <c r="JK401" s="86"/>
      <c r="JL401" s="86"/>
      <c r="JM401" s="86"/>
      <c r="JN401" s="86"/>
      <c r="JO401" s="86"/>
      <c r="JP401" s="86"/>
      <c r="JQ401" s="86"/>
      <c r="JR401" s="86"/>
      <c r="JS401" s="86"/>
      <c r="JT401" s="86"/>
      <c r="JU401" s="86"/>
      <c r="JV401" s="86"/>
      <c r="JW401" s="86"/>
      <c r="JX401" s="86"/>
      <c r="JY401" s="86"/>
      <c r="JZ401" s="86"/>
      <c r="KA401" s="86"/>
      <c r="KB401" s="86"/>
      <c r="KC401" s="86"/>
      <c r="KD401" s="86"/>
      <c r="KE401" s="86"/>
      <c r="KF401" s="106"/>
    </row>
    <row r="402" spans="10:292" ht="24" hidden="1" customHeight="1" x14ac:dyDescent="0.45">
      <c r="J402" s="84"/>
      <c r="K402" s="141"/>
      <c r="L402" s="590"/>
      <c r="M402" s="590"/>
      <c r="N402" s="590"/>
      <c r="O402" s="590"/>
      <c r="P402" s="590"/>
      <c r="Q402" s="590"/>
      <c r="R402" s="593"/>
      <c r="S402" s="593"/>
      <c r="T402" s="590"/>
      <c r="U402" s="590"/>
      <c r="V402" s="590"/>
      <c r="W402" s="590"/>
      <c r="X402" s="590"/>
      <c r="Y402" s="590"/>
      <c r="Z402" s="590"/>
      <c r="AA402" s="590"/>
      <c r="AB402" s="590"/>
      <c r="AC402" s="590"/>
      <c r="AD402" s="590"/>
      <c r="AE402" s="590"/>
      <c r="AF402" s="590"/>
      <c r="AG402" s="590"/>
      <c r="AH402" s="590"/>
      <c r="AI402" s="590"/>
      <c r="AJ402" s="590"/>
      <c r="AK402" s="590"/>
      <c r="AL402" s="590"/>
      <c r="AM402" s="590"/>
      <c r="AN402" s="590"/>
      <c r="AO402" s="590"/>
      <c r="AP402" s="590"/>
      <c r="AQ402" s="590"/>
      <c r="AR402" s="590"/>
      <c r="AS402" s="590"/>
      <c r="AT402" s="590"/>
      <c r="AU402" s="590"/>
      <c r="AV402" s="590"/>
      <c r="AW402" s="504"/>
      <c r="AX402" s="504"/>
      <c r="AY402" s="504"/>
      <c r="AZ402" s="504"/>
      <c r="BA402" s="504"/>
      <c r="BB402" s="504"/>
      <c r="BC402" s="504"/>
      <c r="BD402" s="504"/>
      <c r="BE402" s="504"/>
      <c r="DQ402" s="96"/>
      <c r="DR402" s="96"/>
      <c r="DS402" s="96"/>
      <c r="DT402" s="96"/>
      <c r="DU402" s="96"/>
      <c r="DV402" s="96"/>
      <c r="DW402" s="96"/>
      <c r="DX402" s="96"/>
      <c r="DY402" s="96"/>
      <c r="DZ402" s="96"/>
      <c r="EA402" s="96"/>
      <c r="EB402" s="96"/>
      <c r="EC402" s="96"/>
      <c r="ED402" s="119"/>
      <c r="EE402" s="119"/>
      <c r="EF402" s="119"/>
      <c r="EG402" s="96"/>
      <c r="EH402" s="96"/>
      <c r="EI402" s="96"/>
      <c r="EJ402" s="96"/>
      <c r="EK402" s="96"/>
      <c r="EL402" s="96"/>
      <c r="EM402" s="96"/>
      <c r="EN402" s="96"/>
      <c r="EO402" s="96"/>
      <c r="EP402" s="96"/>
      <c r="EQ402" s="96"/>
      <c r="ER402" s="96"/>
      <c r="ES402" s="96"/>
      <c r="IA402" s="105"/>
      <c r="IB402" s="86"/>
      <c r="IC402" s="86"/>
      <c r="ID402" s="86"/>
      <c r="IE402" s="86"/>
      <c r="IF402" s="86"/>
      <c r="IG402" s="86"/>
      <c r="IH402" s="86"/>
      <c r="II402" s="86"/>
      <c r="IJ402" s="86"/>
      <c r="IK402" s="86"/>
      <c r="IL402" s="86"/>
      <c r="IM402" s="86"/>
      <c r="IN402" s="86"/>
      <c r="IO402" s="86"/>
      <c r="IP402" s="86"/>
      <c r="IQ402" s="86"/>
      <c r="IR402" s="86"/>
      <c r="IS402" s="86"/>
      <c r="IT402" s="86"/>
      <c r="IU402" s="86"/>
      <c r="IV402" s="106"/>
      <c r="IY402" s="105"/>
      <c r="IZ402" s="86"/>
      <c r="JA402" s="86"/>
      <c r="JB402" s="86"/>
      <c r="JC402" s="86"/>
      <c r="JD402" s="86"/>
      <c r="JE402" s="86"/>
      <c r="JF402" s="86"/>
      <c r="JG402" s="86"/>
      <c r="JH402" s="86"/>
      <c r="JI402" s="86"/>
      <c r="JJ402" s="86"/>
      <c r="JK402" s="86"/>
      <c r="JL402" s="86"/>
      <c r="JM402" s="86"/>
      <c r="JN402" s="86"/>
      <c r="JO402" s="86"/>
      <c r="JP402" s="86"/>
      <c r="JQ402" s="86"/>
      <c r="JR402" s="86"/>
      <c r="JS402" s="86"/>
      <c r="JT402" s="86"/>
      <c r="JU402" s="86"/>
      <c r="JV402" s="86"/>
      <c r="JW402" s="86"/>
      <c r="JX402" s="86"/>
      <c r="JY402" s="86"/>
      <c r="JZ402" s="86"/>
      <c r="KA402" s="86"/>
      <c r="KB402" s="86"/>
      <c r="KC402" s="86"/>
      <c r="KD402" s="86"/>
      <c r="KE402" s="86"/>
      <c r="KF402" s="106"/>
    </row>
    <row r="403" spans="10:292" ht="24" hidden="1" customHeight="1" x14ac:dyDescent="0.45">
      <c r="J403" s="84"/>
      <c r="K403" s="141"/>
      <c r="L403" s="590"/>
      <c r="M403" s="590"/>
      <c r="N403" s="590"/>
      <c r="O403" s="590"/>
      <c r="P403" s="590"/>
      <c r="Q403" s="590"/>
      <c r="R403" s="593"/>
      <c r="S403" s="593"/>
      <c r="T403" s="590"/>
      <c r="U403" s="590"/>
      <c r="V403" s="590"/>
      <c r="W403" s="590"/>
      <c r="X403" s="590"/>
      <c r="Y403" s="590"/>
      <c r="Z403" s="590"/>
      <c r="AA403" s="590"/>
      <c r="AB403" s="590"/>
      <c r="AC403" s="590"/>
      <c r="AD403" s="590"/>
      <c r="AE403" s="590"/>
      <c r="AF403" s="590"/>
      <c r="AG403" s="590"/>
      <c r="AH403" s="590"/>
      <c r="AI403" s="590"/>
      <c r="AJ403" s="590"/>
      <c r="AK403" s="590"/>
      <c r="AL403" s="590"/>
      <c r="AM403" s="590"/>
      <c r="AN403" s="590"/>
      <c r="AO403" s="590"/>
      <c r="AP403" s="590"/>
      <c r="AQ403" s="590"/>
      <c r="AR403" s="590"/>
      <c r="AS403" s="590"/>
      <c r="AT403" s="590"/>
      <c r="AU403" s="590"/>
      <c r="AV403" s="590"/>
      <c r="AW403" s="504"/>
      <c r="AX403" s="504"/>
      <c r="AY403" s="504"/>
      <c r="AZ403" s="504"/>
      <c r="BA403" s="504"/>
      <c r="BB403" s="504"/>
      <c r="BC403" s="504"/>
      <c r="BD403" s="504"/>
      <c r="BE403" s="504"/>
      <c r="DQ403" s="96"/>
      <c r="DR403" s="96"/>
      <c r="DS403" s="96"/>
      <c r="DT403" s="96"/>
      <c r="DU403" s="96"/>
      <c r="DV403" s="96"/>
      <c r="DW403" s="96"/>
      <c r="DX403" s="96"/>
      <c r="DY403" s="96"/>
      <c r="DZ403" s="96"/>
      <c r="EA403" s="96"/>
      <c r="EB403" s="96"/>
      <c r="EC403" s="96"/>
      <c r="ED403" s="119"/>
      <c r="EE403" s="119"/>
      <c r="EF403" s="119"/>
      <c r="EG403" s="96"/>
      <c r="EH403" s="96"/>
      <c r="EI403" s="96"/>
      <c r="EJ403" s="96"/>
      <c r="EK403" s="96"/>
      <c r="EL403" s="96"/>
      <c r="EM403" s="96"/>
      <c r="EN403" s="96"/>
      <c r="EO403" s="96"/>
      <c r="EP403" s="96"/>
      <c r="EQ403" s="96"/>
      <c r="ER403" s="96"/>
      <c r="ES403" s="96"/>
      <c r="IA403" s="105"/>
      <c r="IB403" s="86"/>
      <c r="IC403" s="86"/>
      <c r="ID403" s="86"/>
      <c r="IE403" s="86"/>
      <c r="IF403" s="86"/>
      <c r="IG403" s="86"/>
      <c r="IH403" s="86"/>
      <c r="II403" s="86"/>
      <c r="IJ403" s="86"/>
      <c r="IK403" s="86"/>
      <c r="IL403" s="86"/>
      <c r="IM403" s="86"/>
      <c r="IN403" s="86"/>
      <c r="IO403" s="86"/>
      <c r="IP403" s="86"/>
      <c r="IQ403" s="86"/>
      <c r="IR403" s="86"/>
      <c r="IS403" s="86"/>
      <c r="IT403" s="86"/>
      <c r="IU403" s="86"/>
      <c r="IV403" s="106"/>
      <c r="IY403" s="105"/>
      <c r="IZ403" s="86"/>
      <c r="JA403" s="86"/>
      <c r="JB403" s="86"/>
      <c r="JC403" s="86"/>
      <c r="JD403" s="86"/>
      <c r="JE403" s="86"/>
      <c r="JF403" s="86"/>
      <c r="JG403" s="86"/>
      <c r="JH403" s="86"/>
      <c r="JI403" s="86"/>
      <c r="JJ403" s="86"/>
      <c r="JK403" s="86"/>
      <c r="JL403" s="86"/>
      <c r="JM403" s="86"/>
      <c r="JN403" s="86"/>
      <c r="JO403" s="86"/>
      <c r="JP403" s="86"/>
      <c r="JQ403" s="86"/>
      <c r="JR403" s="86"/>
      <c r="JS403" s="86"/>
      <c r="JT403" s="86"/>
      <c r="JU403" s="86"/>
      <c r="JV403" s="86"/>
      <c r="JW403" s="86"/>
      <c r="JX403" s="86"/>
      <c r="JY403" s="86"/>
      <c r="JZ403" s="86"/>
      <c r="KA403" s="86"/>
      <c r="KB403" s="86"/>
      <c r="KC403" s="86"/>
      <c r="KD403" s="86"/>
      <c r="KE403" s="86"/>
      <c r="KF403" s="106"/>
    </row>
    <row r="404" spans="10:292" ht="24" hidden="1" customHeight="1" x14ac:dyDescent="0.45">
      <c r="J404" s="84"/>
      <c r="K404" s="141"/>
      <c r="L404" s="590"/>
      <c r="M404" s="590"/>
      <c r="N404" s="590"/>
      <c r="O404" s="590"/>
      <c r="P404" s="590"/>
      <c r="Q404" s="590"/>
      <c r="R404" s="593"/>
      <c r="S404" s="593"/>
      <c r="T404" s="590"/>
      <c r="U404" s="590"/>
      <c r="V404" s="590"/>
      <c r="W404" s="590"/>
      <c r="X404" s="590"/>
      <c r="Y404" s="590"/>
      <c r="Z404" s="590"/>
      <c r="AA404" s="590"/>
      <c r="AB404" s="590"/>
      <c r="AC404" s="590"/>
      <c r="AD404" s="590"/>
      <c r="AE404" s="590"/>
      <c r="AF404" s="590"/>
      <c r="AG404" s="590"/>
      <c r="AH404" s="590"/>
      <c r="AI404" s="590"/>
      <c r="AJ404" s="590"/>
      <c r="AK404" s="590"/>
      <c r="AL404" s="590"/>
      <c r="AM404" s="590"/>
      <c r="AN404" s="590"/>
      <c r="AO404" s="590"/>
      <c r="AP404" s="590"/>
      <c r="AQ404" s="590"/>
      <c r="AR404" s="590"/>
      <c r="AS404" s="590"/>
      <c r="AT404" s="590"/>
      <c r="AU404" s="590"/>
      <c r="AV404" s="590"/>
      <c r="AW404" s="504"/>
      <c r="AX404" s="504"/>
      <c r="AY404" s="504"/>
      <c r="AZ404" s="504"/>
      <c r="BA404" s="504"/>
      <c r="BB404" s="504"/>
      <c r="BC404" s="504"/>
      <c r="BD404" s="504"/>
      <c r="BE404" s="504"/>
      <c r="DQ404" s="96"/>
      <c r="DR404" s="96"/>
      <c r="DS404" s="96"/>
      <c r="DT404" s="96"/>
      <c r="DU404" s="96"/>
      <c r="DV404" s="96"/>
      <c r="DW404" s="96"/>
      <c r="DX404" s="96"/>
      <c r="DY404" s="96"/>
      <c r="DZ404" s="96"/>
      <c r="EA404" s="96"/>
      <c r="EB404" s="96"/>
      <c r="EC404" s="96"/>
      <c r="ED404" s="119"/>
      <c r="EE404" s="119"/>
      <c r="EF404" s="119"/>
      <c r="EG404" s="96"/>
      <c r="EH404" s="96"/>
      <c r="EI404" s="96"/>
      <c r="EJ404" s="96"/>
      <c r="EK404" s="96"/>
      <c r="EL404" s="96"/>
      <c r="EM404" s="96"/>
      <c r="EN404" s="96"/>
      <c r="EO404" s="96"/>
      <c r="EP404" s="96"/>
      <c r="EQ404" s="96"/>
      <c r="ER404" s="96"/>
      <c r="ES404" s="96"/>
      <c r="IA404" s="105"/>
      <c r="IB404" s="86"/>
      <c r="IC404" s="86"/>
      <c r="ID404" s="86"/>
      <c r="IE404" s="86"/>
      <c r="IF404" s="86"/>
      <c r="IG404" s="86"/>
      <c r="IH404" s="86"/>
      <c r="II404" s="86"/>
      <c r="IJ404" s="86"/>
      <c r="IK404" s="86"/>
      <c r="IL404" s="86"/>
      <c r="IM404" s="86"/>
      <c r="IN404" s="86"/>
      <c r="IO404" s="86"/>
      <c r="IP404" s="86"/>
      <c r="IQ404" s="86"/>
      <c r="IR404" s="86"/>
      <c r="IS404" s="86"/>
      <c r="IT404" s="86"/>
      <c r="IU404" s="86"/>
      <c r="IV404" s="106"/>
      <c r="IY404" s="105"/>
      <c r="IZ404" s="86"/>
      <c r="JA404" s="86"/>
      <c r="JB404" s="86"/>
      <c r="JC404" s="86"/>
      <c r="JD404" s="86"/>
      <c r="JE404" s="86"/>
      <c r="JF404" s="86"/>
      <c r="JG404" s="86"/>
      <c r="JH404" s="86"/>
      <c r="JI404" s="86"/>
      <c r="JJ404" s="86"/>
      <c r="JK404" s="86"/>
      <c r="JL404" s="86"/>
      <c r="JM404" s="86"/>
      <c r="JN404" s="86"/>
      <c r="JO404" s="86"/>
      <c r="JP404" s="86"/>
      <c r="JQ404" s="86"/>
      <c r="JR404" s="86"/>
      <c r="JS404" s="86"/>
      <c r="JT404" s="86"/>
      <c r="JU404" s="86"/>
      <c r="JV404" s="86"/>
      <c r="JW404" s="86"/>
      <c r="JX404" s="86"/>
      <c r="JY404" s="86"/>
      <c r="JZ404" s="86"/>
      <c r="KA404" s="86"/>
      <c r="KB404" s="86"/>
      <c r="KC404" s="86"/>
      <c r="KD404" s="86"/>
      <c r="KE404" s="86"/>
      <c r="KF404" s="106"/>
    </row>
    <row r="405" spans="10:292" ht="24" hidden="1" customHeight="1" x14ac:dyDescent="0.45">
      <c r="J405" s="84"/>
      <c r="K405" s="141"/>
      <c r="L405" s="590"/>
      <c r="M405" s="590"/>
      <c r="N405" s="590"/>
      <c r="O405" s="590"/>
      <c r="P405" s="590"/>
      <c r="Q405" s="590"/>
      <c r="R405" s="593"/>
      <c r="S405" s="593"/>
      <c r="T405" s="590"/>
      <c r="U405" s="590"/>
      <c r="V405" s="590"/>
      <c r="W405" s="590"/>
      <c r="X405" s="590"/>
      <c r="Y405" s="590"/>
      <c r="Z405" s="590"/>
      <c r="AA405" s="590"/>
      <c r="AB405" s="590"/>
      <c r="AC405" s="590"/>
      <c r="AD405" s="590"/>
      <c r="AE405" s="590"/>
      <c r="AF405" s="590"/>
      <c r="AG405" s="590"/>
      <c r="AH405" s="590"/>
      <c r="AI405" s="590"/>
      <c r="AJ405" s="590"/>
      <c r="AK405" s="590"/>
      <c r="AL405" s="590"/>
      <c r="AM405" s="590"/>
      <c r="AN405" s="590"/>
      <c r="AO405" s="590"/>
      <c r="AP405" s="590"/>
      <c r="AQ405" s="590"/>
      <c r="AR405" s="590"/>
      <c r="AS405" s="590"/>
      <c r="AT405" s="590"/>
      <c r="AU405" s="590"/>
      <c r="AV405" s="590"/>
      <c r="AW405" s="504"/>
      <c r="AX405" s="504"/>
      <c r="AY405" s="504"/>
      <c r="AZ405" s="504"/>
      <c r="BA405" s="504"/>
      <c r="BB405" s="504"/>
      <c r="BC405" s="504"/>
      <c r="BD405" s="504"/>
      <c r="BE405" s="504"/>
      <c r="DQ405" s="96"/>
      <c r="DR405" s="96"/>
      <c r="DS405" s="96"/>
      <c r="DT405" s="96"/>
      <c r="DU405" s="96"/>
      <c r="DV405" s="96"/>
      <c r="DW405" s="96"/>
      <c r="DX405" s="96"/>
      <c r="DY405" s="96"/>
      <c r="DZ405" s="96"/>
      <c r="EA405" s="96"/>
      <c r="EB405" s="96"/>
      <c r="EC405" s="96"/>
      <c r="ED405" s="119"/>
      <c r="EE405" s="119"/>
      <c r="EF405" s="119"/>
      <c r="EG405" s="96"/>
      <c r="EH405" s="96"/>
      <c r="EI405" s="96"/>
      <c r="EJ405" s="96"/>
      <c r="EK405" s="96"/>
      <c r="EL405" s="96"/>
      <c r="EM405" s="96"/>
      <c r="EN405" s="96"/>
      <c r="EO405" s="96"/>
      <c r="EP405" s="96"/>
      <c r="EQ405" s="96"/>
      <c r="ER405" s="96"/>
      <c r="ES405" s="96"/>
      <c r="IA405" s="105"/>
      <c r="IB405" s="86"/>
      <c r="IC405" s="86"/>
      <c r="ID405" s="86"/>
      <c r="IE405" s="86"/>
      <c r="IF405" s="86"/>
      <c r="IG405" s="86"/>
      <c r="IH405" s="86"/>
      <c r="II405" s="86"/>
      <c r="IJ405" s="86"/>
      <c r="IK405" s="86"/>
      <c r="IL405" s="86"/>
      <c r="IM405" s="86"/>
      <c r="IN405" s="86"/>
      <c r="IO405" s="86"/>
      <c r="IP405" s="86"/>
      <c r="IQ405" s="86"/>
      <c r="IR405" s="86"/>
      <c r="IS405" s="86"/>
      <c r="IT405" s="86"/>
      <c r="IU405" s="86"/>
      <c r="IV405" s="106"/>
      <c r="IY405" s="105"/>
      <c r="IZ405" s="86"/>
      <c r="JA405" s="86"/>
      <c r="JB405" s="86"/>
      <c r="JC405" s="86"/>
      <c r="JD405" s="86"/>
      <c r="JE405" s="86"/>
      <c r="JF405" s="86"/>
      <c r="JG405" s="86"/>
      <c r="JH405" s="86"/>
      <c r="JI405" s="86"/>
      <c r="JJ405" s="86"/>
      <c r="JK405" s="86"/>
      <c r="JL405" s="86"/>
      <c r="JM405" s="86"/>
      <c r="JN405" s="86"/>
      <c r="JO405" s="86"/>
      <c r="JP405" s="86"/>
      <c r="JQ405" s="86"/>
      <c r="JR405" s="86"/>
      <c r="JS405" s="86"/>
      <c r="JT405" s="86"/>
      <c r="JU405" s="86"/>
      <c r="JV405" s="86"/>
      <c r="JW405" s="86"/>
      <c r="JX405" s="86"/>
      <c r="JY405" s="86"/>
      <c r="JZ405" s="86"/>
      <c r="KA405" s="86"/>
      <c r="KB405" s="86"/>
      <c r="KC405" s="86"/>
      <c r="KD405" s="86"/>
      <c r="KE405" s="86"/>
      <c r="KF405" s="106"/>
    </row>
    <row r="406" spans="10:292" ht="24" hidden="1" customHeight="1" x14ac:dyDescent="0.45">
      <c r="J406" s="84"/>
      <c r="K406" s="141"/>
      <c r="L406" s="590"/>
      <c r="M406" s="590"/>
      <c r="N406" s="590"/>
      <c r="O406" s="590"/>
      <c r="P406" s="590"/>
      <c r="Q406" s="590"/>
      <c r="R406" s="593"/>
      <c r="S406" s="593"/>
      <c r="T406" s="590"/>
      <c r="U406" s="590"/>
      <c r="V406" s="590"/>
      <c r="W406" s="590"/>
      <c r="X406" s="590"/>
      <c r="Y406" s="590"/>
      <c r="Z406" s="590"/>
      <c r="AA406" s="590"/>
      <c r="AB406" s="590"/>
      <c r="AC406" s="590"/>
      <c r="AD406" s="590"/>
      <c r="AE406" s="590"/>
      <c r="AF406" s="590"/>
      <c r="AG406" s="590"/>
      <c r="AH406" s="590"/>
      <c r="AI406" s="590"/>
      <c r="AJ406" s="590"/>
      <c r="AK406" s="590"/>
      <c r="AL406" s="590"/>
      <c r="AM406" s="590"/>
      <c r="AN406" s="590"/>
      <c r="AO406" s="590"/>
      <c r="AP406" s="590"/>
      <c r="AQ406" s="590"/>
      <c r="AR406" s="590"/>
      <c r="AS406" s="590"/>
      <c r="AT406" s="590"/>
      <c r="AU406" s="590"/>
      <c r="AV406" s="590"/>
      <c r="AW406" s="504"/>
      <c r="AX406" s="504"/>
      <c r="AY406" s="504"/>
      <c r="AZ406" s="504"/>
      <c r="BA406" s="504"/>
      <c r="BB406" s="504"/>
      <c r="BC406" s="504"/>
      <c r="BD406" s="504"/>
      <c r="BE406" s="504"/>
      <c r="DQ406" s="96"/>
      <c r="DR406" s="96"/>
      <c r="DS406" s="96"/>
      <c r="DT406" s="96"/>
      <c r="DU406" s="96"/>
      <c r="DV406" s="96"/>
      <c r="DW406" s="96"/>
      <c r="DX406" s="96"/>
      <c r="DY406" s="96"/>
      <c r="DZ406" s="96"/>
      <c r="EA406" s="96"/>
      <c r="EB406" s="96"/>
      <c r="EC406" s="96"/>
      <c r="ED406" s="119"/>
      <c r="EE406" s="119"/>
      <c r="EF406" s="119"/>
      <c r="EG406" s="96"/>
      <c r="EH406" s="96"/>
      <c r="EI406" s="96"/>
      <c r="EJ406" s="96"/>
      <c r="EK406" s="96"/>
      <c r="EL406" s="96"/>
      <c r="EM406" s="96"/>
      <c r="EN406" s="96"/>
      <c r="EO406" s="96"/>
      <c r="EP406" s="96"/>
      <c r="EQ406" s="96"/>
      <c r="ER406" s="96"/>
      <c r="ES406" s="96"/>
      <c r="IA406" s="105"/>
      <c r="IB406" s="86"/>
      <c r="IC406" s="86"/>
      <c r="ID406" s="86"/>
      <c r="IE406" s="86"/>
      <c r="IF406" s="86"/>
      <c r="IG406" s="86"/>
      <c r="IH406" s="86"/>
      <c r="II406" s="86"/>
      <c r="IJ406" s="86"/>
      <c r="IK406" s="86"/>
      <c r="IL406" s="86"/>
      <c r="IM406" s="86"/>
      <c r="IN406" s="86"/>
      <c r="IO406" s="86"/>
      <c r="IP406" s="86"/>
      <c r="IQ406" s="86"/>
      <c r="IR406" s="86"/>
      <c r="IS406" s="86"/>
      <c r="IT406" s="86"/>
      <c r="IU406" s="86"/>
      <c r="IV406" s="106"/>
      <c r="IY406" s="105"/>
      <c r="IZ406" s="86"/>
      <c r="JA406" s="86"/>
      <c r="JB406" s="86"/>
      <c r="JC406" s="86"/>
      <c r="JD406" s="86"/>
      <c r="JE406" s="86"/>
      <c r="JF406" s="86"/>
      <c r="JG406" s="86"/>
      <c r="JH406" s="86"/>
      <c r="JI406" s="86"/>
      <c r="JJ406" s="86"/>
      <c r="JK406" s="86"/>
      <c r="JL406" s="86"/>
      <c r="JM406" s="86"/>
      <c r="JN406" s="86"/>
      <c r="JO406" s="86"/>
      <c r="JP406" s="86"/>
      <c r="JQ406" s="86"/>
      <c r="JR406" s="86"/>
      <c r="JS406" s="86"/>
      <c r="JT406" s="86"/>
      <c r="JU406" s="86"/>
      <c r="JV406" s="86"/>
      <c r="JW406" s="86"/>
      <c r="JX406" s="86"/>
      <c r="JY406" s="86"/>
      <c r="JZ406" s="86"/>
      <c r="KA406" s="86"/>
      <c r="KB406" s="86"/>
      <c r="KC406" s="86"/>
      <c r="KD406" s="86"/>
      <c r="KE406" s="86"/>
      <c r="KF406" s="106"/>
    </row>
    <row r="407" spans="10:292" ht="24" hidden="1" customHeight="1" x14ac:dyDescent="0.45">
      <c r="J407" s="84"/>
      <c r="K407" s="141"/>
      <c r="L407" s="590"/>
      <c r="M407" s="590"/>
      <c r="N407" s="590"/>
      <c r="O407" s="590"/>
      <c r="P407" s="590"/>
      <c r="Q407" s="590"/>
      <c r="R407" s="593"/>
      <c r="S407" s="593"/>
      <c r="T407" s="590"/>
      <c r="U407" s="590"/>
      <c r="V407" s="590"/>
      <c r="W407" s="590"/>
      <c r="X407" s="590"/>
      <c r="Y407" s="590"/>
      <c r="Z407" s="590"/>
      <c r="AA407" s="590"/>
      <c r="AB407" s="590"/>
      <c r="AC407" s="590"/>
      <c r="AD407" s="590"/>
      <c r="AE407" s="590"/>
      <c r="AF407" s="590"/>
      <c r="AG407" s="590"/>
      <c r="AH407" s="590"/>
      <c r="AI407" s="590"/>
      <c r="AJ407" s="590"/>
      <c r="AK407" s="590"/>
      <c r="AL407" s="590"/>
      <c r="AM407" s="590"/>
      <c r="AN407" s="590"/>
      <c r="AO407" s="590"/>
      <c r="AP407" s="590"/>
      <c r="AQ407" s="590"/>
      <c r="AR407" s="590"/>
      <c r="AS407" s="590"/>
      <c r="AT407" s="590"/>
      <c r="AU407" s="590"/>
      <c r="AV407" s="590"/>
      <c r="AW407" s="504"/>
      <c r="AX407" s="504"/>
      <c r="AY407" s="504"/>
      <c r="AZ407" s="504"/>
      <c r="BA407" s="504"/>
      <c r="BB407" s="504"/>
      <c r="BC407" s="504"/>
      <c r="BD407" s="504"/>
      <c r="BE407" s="504"/>
      <c r="DQ407" s="96"/>
      <c r="DR407" s="96"/>
      <c r="DS407" s="96"/>
      <c r="DT407" s="96"/>
      <c r="DU407" s="96"/>
      <c r="DV407" s="96"/>
      <c r="DW407" s="96"/>
      <c r="DX407" s="96"/>
      <c r="DY407" s="96"/>
      <c r="DZ407" s="96"/>
      <c r="EA407" s="96"/>
      <c r="EB407" s="96"/>
      <c r="EC407" s="96"/>
      <c r="ED407" s="119"/>
      <c r="EE407" s="119"/>
      <c r="EF407" s="119"/>
      <c r="EG407" s="96"/>
      <c r="EH407" s="96"/>
      <c r="EI407" s="96"/>
      <c r="EJ407" s="96"/>
      <c r="EK407" s="96"/>
      <c r="EL407" s="96"/>
      <c r="EM407" s="96"/>
      <c r="EN407" s="96"/>
      <c r="EO407" s="96"/>
      <c r="EP407" s="96"/>
      <c r="EQ407" s="96"/>
      <c r="ER407" s="96"/>
      <c r="ES407" s="96"/>
      <c r="IA407" s="105"/>
      <c r="IB407" s="86"/>
      <c r="IC407" s="86"/>
      <c r="ID407" s="86"/>
      <c r="IE407" s="86"/>
      <c r="IF407" s="86"/>
      <c r="IG407" s="86"/>
      <c r="IH407" s="86"/>
      <c r="II407" s="86"/>
      <c r="IJ407" s="86"/>
      <c r="IK407" s="86"/>
      <c r="IL407" s="86"/>
      <c r="IM407" s="86"/>
      <c r="IN407" s="86"/>
      <c r="IO407" s="86"/>
      <c r="IP407" s="86"/>
      <c r="IQ407" s="86"/>
      <c r="IR407" s="86"/>
      <c r="IS407" s="86"/>
      <c r="IT407" s="86"/>
      <c r="IU407" s="86"/>
      <c r="IV407" s="106"/>
      <c r="IY407" s="105"/>
      <c r="IZ407" s="86"/>
      <c r="JA407" s="86"/>
      <c r="JB407" s="86"/>
      <c r="JC407" s="86"/>
      <c r="JD407" s="86"/>
      <c r="JE407" s="86"/>
      <c r="JF407" s="86"/>
      <c r="JG407" s="86"/>
      <c r="JH407" s="86"/>
      <c r="JI407" s="86"/>
      <c r="JJ407" s="86"/>
      <c r="JK407" s="86"/>
      <c r="JL407" s="86"/>
      <c r="JM407" s="86"/>
      <c r="JN407" s="86"/>
      <c r="JO407" s="86"/>
      <c r="JP407" s="86"/>
      <c r="JQ407" s="86"/>
      <c r="JR407" s="86"/>
      <c r="JS407" s="86"/>
      <c r="JT407" s="86"/>
      <c r="JU407" s="86"/>
      <c r="JV407" s="86"/>
      <c r="JW407" s="86"/>
      <c r="JX407" s="86"/>
      <c r="JY407" s="86"/>
      <c r="JZ407" s="86"/>
      <c r="KA407" s="86"/>
      <c r="KB407" s="86"/>
      <c r="KC407" s="86"/>
      <c r="KD407" s="86"/>
      <c r="KE407" s="86"/>
      <c r="KF407" s="106"/>
    </row>
    <row r="408" spans="10:292" ht="24" hidden="1" customHeight="1" x14ac:dyDescent="0.45">
      <c r="J408" s="84"/>
      <c r="K408" s="141"/>
      <c r="L408" s="590"/>
      <c r="M408" s="590"/>
      <c r="N408" s="590"/>
      <c r="O408" s="590"/>
      <c r="P408" s="590"/>
      <c r="Q408" s="590"/>
      <c r="R408" s="593"/>
      <c r="S408" s="593"/>
      <c r="T408" s="590"/>
      <c r="U408" s="590"/>
      <c r="V408" s="590"/>
      <c r="W408" s="590"/>
      <c r="X408" s="590"/>
      <c r="Y408" s="590"/>
      <c r="Z408" s="590"/>
      <c r="AA408" s="590"/>
      <c r="AB408" s="590"/>
      <c r="AC408" s="590"/>
      <c r="AD408" s="590"/>
      <c r="AE408" s="590"/>
      <c r="AF408" s="590"/>
      <c r="AG408" s="590"/>
      <c r="AH408" s="590"/>
      <c r="AI408" s="590"/>
      <c r="AJ408" s="590"/>
      <c r="AK408" s="590"/>
      <c r="AL408" s="590"/>
      <c r="AM408" s="590"/>
      <c r="AN408" s="590"/>
      <c r="AO408" s="590"/>
      <c r="AP408" s="590"/>
      <c r="AQ408" s="590"/>
      <c r="AR408" s="590"/>
      <c r="AS408" s="590"/>
      <c r="AT408" s="590"/>
      <c r="AU408" s="590"/>
      <c r="AV408" s="590"/>
      <c r="AW408" s="504"/>
      <c r="AX408" s="504"/>
      <c r="AY408" s="504"/>
      <c r="AZ408" s="504"/>
      <c r="BA408" s="504"/>
      <c r="BB408" s="504"/>
      <c r="BC408" s="504"/>
      <c r="BD408" s="504"/>
      <c r="BE408" s="504"/>
      <c r="DQ408" s="96"/>
      <c r="DR408" s="96"/>
      <c r="DS408" s="96"/>
      <c r="DT408" s="96"/>
      <c r="DU408" s="96"/>
      <c r="DV408" s="96"/>
      <c r="DW408" s="96"/>
      <c r="DX408" s="96"/>
      <c r="DY408" s="96"/>
      <c r="DZ408" s="96"/>
      <c r="EA408" s="96"/>
      <c r="EB408" s="96"/>
      <c r="EC408" s="96"/>
      <c r="ED408" s="119"/>
      <c r="EE408" s="119"/>
      <c r="EF408" s="119"/>
      <c r="EG408" s="96"/>
      <c r="EH408" s="96"/>
      <c r="EI408" s="96"/>
      <c r="EJ408" s="96"/>
      <c r="EK408" s="96"/>
      <c r="EL408" s="96"/>
      <c r="EM408" s="96"/>
      <c r="EN408" s="96"/>
      <c r="EO408" s="96"/>
      <c r="EP408" s="96"/>
      <c r="EQ408" s="96"/>
      <c r="ER408" s="96"/>
      <c r="ES408" s="96"/>
      <c r="IA408" s="105"/>
      <c r="IB408" s="86"/>
      <c r="IC408" s="86"/>
      <c r="ID408" s="86"/>
      <c r="IE408" s="86"/>
      <c r="IF408" s="86"/>
      <c r="IG408" s="86"/>
      <c r="IH408" s="86"/>
      <c r="II408" s="86"/>
      <c r="IJ408" s="86"/>
      <c r="IK408" s="86"/>
      <c r="IL408" s="86"/>
      <c r="IM408" s="86"/>
      <c r="IN408" s="86"/>
      <c r="IO408" s="86"/>
      <c r="IP408" s="86"/>
      <c r="IQ408" s="86"/>
      <c r="IR408" s="86"/>
      <c r="IS408" s="86"/>
      <c r="IT408" s="86"/>
      <c r="IU408" s="86"/>
      <c r="IV408" s="106"/>
      <c r="IY408" s="105"/>
      <c r="IZ408" s="86"/>
      <c r="JA408" s="86"/>
      <c r="JB408" s="86"/>
      <c r="JC408" s="86"/>
      <c r="JD408" s="86"/>
      <c r="JE408" s="86"/>
      <c r="JF408" s="86"/>
      <c r="JG408" s="86"/>
      <c r="JH408" s="86"/>
      <c r="JI408" s="86"/>
      <c r="JJ408" s="86"/>
      <c r="JK408" s="86"/>
      <c r="JL408" s="86"/>
      <c r="JM408" s="86"/>
      <c r="JN408" s="86"/>
      <c r="JO408" s="86"/>
      <c r="JP408" s="86"/>
      <c r="JQ408" s="86"/>
      <c r="JR408" s="86"/>
      <c r="JS408" s="86"/>
      <c r="JT408" s="86"/>
      <c r="JU408" s="86"/>
      <c r="JV408" s="86"/>
      <c r="JW408" s="86"/>
      <c r="JX408" s="86"/>
      <c r="JY408" s="86"/>
      <c r="JZ408" s="86"/>
      <c r="KA408" s="86"/>
      <c r="KB408" s="86"/>
      <c r="KC408" s="86"/>
      <c r="KD408" s="86"/>
      <c r="KE408" s="86"/>
      <c r="KF408" s="106"/>
    </row>
    <row r="409" spans="10:292" ht="24" hidden="1" customHeight="1" x14ac:dyDescent="0.45">
      <c r="J409" s="84"/>
      <c r="K409" s="141"/>
      <c r="L409" s="590"/>
      <c r="M409" s="590"/>
      <c r="N409" s="590"/>
      <c r="O409" s="590"/>
      <c r="P409" s="590"/>
      <c r="Q409" s="590"/>
      <c r="R409" s="593"/>
      <c r="S409" s="593"/>
      <c r="T409" s="590"/>
      <c r="U409" s="590"/>
      <c r="V409" s="590"/>
      <c r="W409" s="590"/>
      <c r="X409" s="590"/>
      <c r="Y409" s="590"/>
      <c r="Z409" s="590"/>
      <c r="AA409" s="590"/>
      <c r="AB409" s="590"/>
      <c r="AC409" s="590"/>
      <c r="AD409" s="590"/>
      <c r="AE409" s="590"/>
      <c r="AF409" s="590"/>
      <c r="AG409" s="590"/>
      <c r="AH409" s="590"/>
      <c r="AI409" s="590"/>
      <c r="AJ409" s="590"/>
      <c r="AK409" s="590"/>
      <c r="AL409" s="590"/>
      <c r="AM409" s="590"/>
      <c r="AN409" s="590"/>
      <c r="AO409" s="590"/>
      <c r="AP409" s="590"/>
      <c r="AQ409" s="590"/>
      <c r="AR409" s="590"/>
      <c r="AS409" s="590"/>
      <c r="AT409" s="590"/>
      <c r="AU409" s="590"/>
      <c r="AV409" s="590"/>
      <c r="AW409" s="504"/>
      <c r="AX409" s="504"/>
      <c r="AY409" s="504"/>
      <c r="AZ409" s="504"/>
      <c r="BA409" s="504"/>
      <c r="BB409" s="504"/>
      <c r="BC409" s="504"/>
      <c r="BD409" s="504"/>
      <c r="BE409" s="504"/>
      <c r="DQ409" s="96"/>
      <c r="DR409" s="96"/>
      <c r="DS409" s="96"/>
      <c r="DT409" s="96"/>
      <c r="DU409" s="96"/>
      <c r="DV409" s="96"/>
      <c r="DW409" s="96"/>
      <c r="DX409" s="96"/>
      <c r="DY409" s="96"/>
      <c r="DZ409" s="96"/>
      <c r="EA409" s="96"/>
      <c r="EB409" s="96"/>
      <c r="EC409" s="96"/>
      <c r="ED409" s="119"/>
      <c r="EE409" s="119"/>
      <c r="EF409" s="119"/>
      <c r="EG409" s="96"/>
      <c r="EH409" s="96"/>
      <c r="EI409" s="96"/>
      <c r="EJ409" s="96"/>
      <c r="EK409" s="96"/>
      <c r="EL409" s="96"/>
      <c r="EM409" s="96"/>
      <c r="EN409" s="96"/>
      <c r="EO409" s="96"/>
      <c r="EP409" s="96"/>
      <c r="EQ409" s="96"/>
      <c r="ER409" s="96"/>
      <c r="ES409" s="96"/>
      <c r="IA409" s="105"/>
      <c r="IB409" s="86"/>
      <c r="IC409" s="86"/>
      <c r="ID409" s="86"/>
      <c r="IE409" s="86"/>
      <c r="IF409" s="86"/>
      <c r="IG409" s="86"/>
      <c r="IH409" s="86"/>
      <c r="II409" s="86"/>
      <c r="IJ409" s="86"/>
      <c r="IK409" s="86"/>
      <c r="IL409" s="86"/>
      <c r="IM409" s="86"/>
      <c r="IN409" s="86"/>
      <c r="IO409" s="86"/>
      <c r="IP409" s="86"/>
      <c r="IQ409" s="86"/>
      <c r="IR409" s="86"/>
      <c r="IS409" s="86"/>
      <c r="IT409" s="86"/>
      <c r="IU409" s="86"/>
      <c r="IV409" s="106"/>
      <c r="IY409" s="105"/>
      <c r="IZ409" s="86"/>
      <c r="JA409" s="86"/>
      <c r="JB409" s="86"/>
      <c r="JC409" s="86"/>
      <c r="JD409" s="86"/>
      <c r="JE409" s="86"/>
      <c r="JF409" s="86"/>
      <c r="JG409" s="86"/>
      <c r="JH409" s="86"/>
      <c r="JI409" s="86"/>
      <c r="JJ409" s="86"/>
      <c r="JK409" s="86"/>
      <c r="JL409" s="86"/>
      <c r="JM409" s="86"/>
      <c r="JN409" s="86"/>
      <c r="JO409" s="86"/>
      <c r="JP409" s="86"/>
      <c r="JQ409" s="86"/>
      <c r="JR409" s="86"/>
      <c r="JS409" s="86"/>
      <c r="JT409" s="86"/>
      <c r="JU409" s="86"/>
      <c r="JV409" s="86"/>
      <c r="JW409" s="86"/>
      <c r="JX409" s="86"/>
      <c r="JY409" s="86"/>
      <c r="JZ409" s="86"/>
      <c r="KA409" s="86"/>
      <c r="KB409" s="86"/>
      <c r="KC409" s="86"/>
      <c r="KD409" s="86"/>
      <c r="KE409" s="86"/>
      <c r="KF409" s="106"/>
    </row>
    <row r="410" spans="10:292" ht="24" hidden="1" customHeight="1" x14ac:dyDescent="0.45">
      <c r="J410" s="84"/>
      <c r="K410" s="141"/>
      <c r="L410" s="590"/>
      <c r="M410" s="590"/>
      <c r="N410" s="590"/>
      <c r="O410" s="590"/>
      <c r="P410" s="590"/>
      <c r="Q410" s="590"/>
      <c r="R410" s="593"/>
      <c r="S410" s="593"/>
      <c r="T410" s="590"/>
      <c r="U410" s="590"/>
      <c r="V410" s="590"/>
      <c r="W410" s="590"/>
      <c r="X410" s="590"/>
      <c r="Y410" s="590"/>
      <c r="Z410" s="590"/>
      <c r="AA410" s="590"/>
      <c r="AB410" s="590"/>
      <c r="AC410" s="590"/>
      <c r="AD410" s="590"/>
      <c r="AE410" s="590"/>
      <c r="AF410" s="590"/>
      <c r="AG410" s="590"/>
      <c r="AH410" s="590"/>
      <c r="AI410" s="590"/>
      <c r="AJ410" s="590"/>
      <c r="AK410" s="590"/>
      <c r="AL410" s="590"/>
      <c r="AM410" s="590"/>
      <c r="AN410" s="590"/>
      <c r="AO410" s="590"/>
      <c r="AP410" s="590"/>
      <c r="AQ410" s="590"/>
      <c r="AR410" s="590"/>
      <c r="AS410" s="590"/>
      <c r="AT410" s="590"/>
      <c r="AU410" s="590"/>
      <c r="AV410" s="590"/>
      <c r="AW410" s="504"/>
      <c r="AX410" s="504"/>
      <c r="AY410" s="504"/>
      <c r="AZ410" s="504"/>
      <c r="BA410" s="504"/>
      <c r="BB410" s="504"/>
      <c r="BC410" s="504"/>
      <c r="BD410" s="504"/>
      <c r="BE410" s="504"/>
      <c r="DQ410" s="96"/>
      <c r="DR410" s="96"/>
      <c r="DS410" s="96"/>
      <c r="DT410" s="96"/>
      <c r="DU410" s="96"/>
      <c r="DV410" s="96"/>
      <c r="DW410" s="96"/>
      <c r="DX410" s="96"/>
      <c r="DY410" s="96"/>
      <c r="DZ410" s="96"/>
      <c r="EA410" s="96"/>
      <c r="EB410" s="96"/>
      <c r="EC410" s="96"/>
      <c r="ED410" s="119"/>
      <c r="EE410" s="119"/>
      <c r="EF410" s="119"/>
      <c r="EG410" s="96"/>
      <c r="EH410" s="96"/>
      <c r="EI410" s="96"/>
      <c r="EJ410" s="96"/>
      <c r="EK410" s="96"/>
      <c r="EL410" s="96"/>
      <c r="EM410" s="96"/>
      <c r="EN410" s="96"/>
      <c r="EO410" s="96"/>
      <c r="EP410" s="96"/>
      <c r="EQ410" s="96"/>
      <c r="ER410" s="96"/>
      <c r="ES410" s="96"/>
      <c r="IA410" s="105"/>
      <c r="IB410" s="86"/>
      <c r="IC410" s="86"/>
      <c r="ID410" s="86"/>
      <c r="IE410" s="86"/>
      <c r="IF410" s="86"/>
      <c r="IG410" s="86"/>
      <c r="IH410" s="86"/>
      <c r="II410" s="86"/>
      <c r="IJ410" s="86"/>
      <c r="IK410" s="86"/>
      <c r="IL410" s="86"/>
      <c r="IM410" s="86"/>
      <c r="IN410" s="86"/>
      <c r="IO410" s="86"/>
      <c r="IP410" s="86"/>
      <c r="IQ410" s="86"/>
      <c r="IR410" s="86"/>
      <c r="IS410" s="86"/>
      <c r="IT410" s="86"/>
      <c r="IU410" s="86"/>
      <c r="IV410" s="106"/>
      <c r="IY410" s="105"/>
      <c r="IZ410" s="86"/>
      <c r="JA410" s="86"/>
      <c r="JB410" s="86"/>
      <c r="JC410" s="86"/>
      <c r="JD410" s="86"/>
      <c r="JE410" s="86"/>
      <c r="JF410" s="86"/>
      <c r="JG410" s="86"/>
      <c r="JH410" s="86"/>
      <c r="JI410" s="86"/>
      <c r="JJ410" s="86"/>
      <c r="JK410" s="86"/>
      <c r="JL410" s="86"/>
      <c r="JM410" s="86"/>
      <c r="JN410" s="86"/>
      <c r="JO410" s="86"/>
      <c r="JP410" s="86"/>
      <c r="JQ410" s="86"/>
      <c r="JR410" s="86"/>
      <c r="JS410" s="86"/>
      <c r="JT410" s="86"/>
      <c r="JU410" s="86"/>
      <c r="JV410" s="86"/>
      <c r="JW410" s="86"/>
      <c r="JX410" s="86"/>
      <c r="JY410" s="86"/>
      <c r="JZ410" s="86"/>
      <c r="KA410" s="86"/>
      <c r="KB410" s="86"/>
      <c r="KC410" s="86"/>
      <c r="KD410" s="86"/>
      <c r="KE410" s="86"/>
      <c r="KF410" s="106"/>
    </row>
    <row r="411" spans="10:292" ht="24" hidden="1" customHeight="1" x14ac:dyDescent="0.45">
      <c r="J411" s="84"/>
      <c r="K411" s="141"/>
      <c r="L411" s="590"/>
      <c r="M411" s="590"/>
      <c r="N411" s="590"/>
      <c r="O411" s="590"/>
      <c r="P411" s="590"/>
      <c r="Q411" s="590"/>
      <c r="R411" s="593"/>
      <c r="S411" s="593"/>
      <c r="T411" s="590"/>
      <c r="U411" s="590"/>
      <c r="V411" s="590"/>
      <c r="W411" s="590"/>
      <c r="X411" s="590"/>
      <c r="Y411" s="590"/>
      <c r="Z411" s="590"/>
      <c r="AA411" s="590"/>
      <c r="AB411" s="590"/>
      <c r="AC411" s="590"/>
      <c r="AD411" s="590"/>
      <c r="AE411" s="590"/>
      <c r="AF411" s="590"/>
      <c r="AG411" s="590"/>
      <c r="AH411" s="590"/>
      <c r="AI411" s="590"/>
      <c r="AJ411" s="590"/>
      <c r="AK411" s="590"/>
      <c r="AL411" s="590"/>
      <c r="AM411" s="590"/>
      <c r="AN411" s="590"/>
      <c r="AO411" s="590"/>
      <c r="AP411" s="590"/>
      <c r="AQ411" s="590"/>
      <c r="AR411" s="590"/>
      <c r="AS411" s="590"/>
      <c r="AT411" s="590"/>
      <c r="AU411" s="590"/>
      <c r="AV411" s="590"/>
      <c r="AW411" s="504"/>
      <c r="AX411" s="504"/>
      <c r="AY411" s="504"/>
      <c r="AZ411" s="504"/>
      <c r="BA411" s="504"/>
      <c r="BB411" s="504"/>
      <c r="BC411" s="504"/>
      <c r="BD411" s="504"/>
      <c r="BE411" s="504"/>
      <c r="DQ411" s="96"/>
      <c r="DR411" s="96"/>
      <c r="DS411" s="96"/>
      <c r="DT411" s="96"/>
      <c r="DU411" s="96"/>
      <c r="DV411" s="96"/>
      <c r="DW411" s="96"/>
      <c r="DX411" s="96"/>
      <c r="DY411" s="96"/>
      <c r="DZ411" s="96"/>
      <c r="EA411" s="96"/>
      <c r="EB411" s="96"/>
      <c r="EC411" s="96"/>
      <c r="ED411" s="119"/>
      <c r="EE411" s="119"/>
      <c r="EF411" s="119"/>
      <c r="EG411" s="96"/>
      <c r="EH411" s="96"/>
      <c r="EI411" s="96"/>
      <c r="EJ411" s="96"/>
      <c r="EK411" s="96"/>
      <c r="EL411" s="96"/>
      <c r="EM411" s="96"/>
      <c r="EN411" s="96"/>
      <c r="EO411" s="96"/>
      <c r="EP411" s="96"/>
      <c r="EQ411" s="96"/>
      <c r="ER411" s="96"/>
      <c r="ES411" s="96"/>
      <c r="IA411" s="105"/>
      <c r="IB411" s="86"/>
      <c r="IC411" s="86"/>
      <c r="ID411" s="86"/>
      <c r="IE411" s="86"/>
      <c r="IF411" s="86"/>
      <c r="IG411" s="86"/>
      <c r="IH411" s="86"/>
      <c r="II411" s="86"/>
      <c r="IJ411" s="86"/>
      <c r="IK411" s="86"/>
      <c r="IL411" s="86"/>
      <c r="IM411" s="86"/>
      <c r="IN411" s="86"/>
      <c r="IO411" s="86"/>
      <c r="IP411" s="86"/>
      <c r="IQ411" s="86"/>
      <c r="IR411" s="86"/>
      <c r="IS411" s="86"/>
      <c r="IT411" s="86"/>
      <c r="IU411" s="86"/>
      <c r="IV411" s="106"/>
      <c r="IY411" s="105"/>
      <c r="IZ411" s="86"/>
      <c r="JA411" s="86"/>
      <c r="JB411" s="86"/>
      <c r="JC411" s="86"/>
      <c r="JD411" s="86"/>
      <c r="JE411" s="86"/>
      <c r="JF411" s="86"/>
      <c r="JG411" s="86"/>
      <c r="JH411" s="86"/>
      <c r="JI411" s="86"/>
      <c r="JJ411" s="86"/>
      <c r="JK411" s="86"/>
      <c r="JL411" s="86"/>
      <c r="JM411" s="86"/>
      <c r="JN411" s="86"/>
      <c r="JO411" s="86"/>
      <c r="JP411" s="86"/>
      <c r="JQ411" s="86"/>
      <c r="JR411" s="86"/>
      <c r="JS411" s="86"/>
      <c r="JT411" s="86"/>
      <c r="JU411" s="86"/>
      <c r="JV411" s="86"/>
      <c r="JW411" s="86"/>
      <c r="JX411" s="86"/>
      <c r="JY411" s="86"/>
      <c r="JZ411" s="86"/>
      <c r="KA411" s="86"/>
      <c r="KB411" s="86"/>
      <c r="KC411" s="86"/>
      <c r="KD411" s="86"/>
      <c r="KE411" s="86"/>
      <c r="KF411" s="106"/>
    </row>
    <row r="412" spans="10:292" ht="24" hidden="1" customHeight="1" x14ac:dyDescent="0.45">
      <c r="J412" s="84"/>
      <c r="K412" s="141"/>
      <c r="L412" s="590"/>
      <c r="M412" s="590"/>
      <c r="N412" s="590"/>
      <c r="O412" s="590"/>
      <c r="P412" s="590"/>
      <c r="Q412" s="590"/>
      <c r="R412" s="593"/>
      <c r="S412" s="593"/>
      <c r="T412" s="590"/>
      <c r="U412" s="590"/>
      <c r="V412" s="590"/>
      <c r="W412" s="590"/>
      <c r="X412" s="590"/>
      <c r="Y412" s="590"/>
      <c r="Z412" s="590"/>
      <c r="AA412" s="590"/>
      <c r="AB412" s="590"/>
      <c r="AC412" s="590"/>
      <c r="AD412" s="590"/>
      <c r="AE412" s="590"/>
      <c r="AF412" s="590"/>
      <c r="AG412" s="590"/>
      <c r="AH412" s="590"/>
      <c r="AI412" s="590"/>
      <c r="AJ412" s="590"/>
      <c r="AK412" s="590"/>
      <c r="AL412" s="590"/>
      <c r="AM412" s="590"/>
      <c r="AN412" s="590"/>
      <c r="AO412" s="590"/>
      <c r="AP412" s="590"/>
      <c r="AQ412" s="590"/>
      <c r="AR412" s="590"/>
      <c r="AS412" s="590"/>
      <c r="AT412" s="590"/>
      <c r="AU412" s="590"/>
      <c r="AV412" s="590"/>
      <c r="AW412" s="504"/>
      <c r="AX412" s="504"/>
      <c r="AY412" s="504"/>
      <c r="AZ412" s="504"/>
      <c r="BA412" s="504"/>
      <c r="BB412" s="504"/>
      <c r="BC412" s="504"/>
      <c r="BD412" s="504"/>
      <c r="BE412" s="504"/>
      <c r="DQ412" s="96"/>
      <c r="DR412" s="96"/>
      <c r="DS412" s="96"/>
      <c r="DT412" s="96"/>
      <c r="DU412" s="96"/>
      <c r="DV412" s="96"/>
      <c r="DW412" s="96"/>
      <c r="DX412" s="96"/>
      <c r="DY412" s="96"/>
      <c r="DZ412" s="96"/>
      <c r="EA412" s="96"/>
      <c r="EB412" s="96"/>
      <c r="EC412" s="96"/>
      <c r="ED412" s="119"/>
      <c r="EE412" s="119"/>
      <c r="EF412" s="119"/>
      <c r="EG412" s="96"/>
      <c r="EH412" s="96"/>
      <c r="EI412" s="96"/>
      <c r="EJ412" s="96"/>
      <c r="EK412" s="96"/>
      <c r="EL412" s="96"/>
      <c r="EM412" s="96"/>
      <c r="EN412" s="96"/>
      <c r="EO412" s="96"/>
      <c r="EP412" s="96"/>
      <c r="EQ412" s="96"/>
      <c r="ER412" s="96"/>
      <c r="ES412" s="96"/>
      <c r="IA412" s="105"/>
      <c r="IB412" s="86"/>
      <c r="IC412" s="86"/>
      <c r="ID412" s="86"/>
      <c r="IE412" s="86"/>
      <c r="IF412" s="86"/>
      <c r="IG412" s="86"/>
      <c r="IH412" s="86"/>
      <c r="II412" s="86"/>
      <c r="IJ412" s="86"/>
      <c r="IK412" s="86"/>
      <c r="IL412" s="86"/>
      <c r="IM412" s="86"/>
      <c r="IN412" s="86"/>
      <c r="IO412" s="86"/>
      <c r="IP412" s="86"/>
      <c r="IQ412" s="86"/>
      <c r="IR412" s="86"/>
      <c r="IS412" s="86"/>
      <c r="IT412" s="86"/>
      <c r="IU412" s="86"/>
      <c r="IV412" s="106"/>
      <c r="IY412" s="105"/>
      <c r="IZ412" s="86"/>
      <c r="JA412" s="86"/>
      <c r="JB412" s="86"/>
      <c r="JC412" s="86"/>
      <c r="JD412" s="86"/>
      <c r="JE412" s="86"/>
      <c r="JF412" s="86"/>
      <c r="JG412" s="86"/>
      <c r="JH412" s="86"/>
      <c r="JI412" s="86"/>
      <c r="JJ412" s="86"/>
      <c r="JK412" s="86"/>
      <c r="JL412" s="86"/>
      <c r="JM412" s="86"/>
      <c r="JN412" s="86"/>
      <c r="JO412" s="86"/>
      <c r="JP412" s="86"/>
      <c r="JQ412" s="86"/>
      <c r="JR412" s="86"/>
      <c r="JS412" s="86"/>
      <c r="JT412" s="86"/>
      <c r="JU412" s="86"/>
      <c r="JV412" s="86"/>
      <c r="JW412" s="86"/>
      <c r="JX412" s="86"/>
      <c r="JY412" s="86"/>
      <c r="JZ412" s="86"/>
      <c r="KA412" s="86"/>
      <c r="KB412" s="86"/>
      <c r="KC412" s="86"/>
      <c r="KD412" s="86"/>
      <c r="KE412" s="86"/>
      <c r="KF412" s="106"/>
    </row>
    <row r="413" spans="10:292" ht="24" hidden="1" customHeight="1" x14ac:dyDescent="0.45">
      <c r="J413" s="84"/>
      <c r="K413" s="141"/>
      <c r="L413" s="590"/>
      <c r="M413" s="590"/>
      <c r="N413" s="590"/>
      <c r="O413" s="590"/>
      <c r="P413" s="590"/>
      <c r="Q413" s="590"/>
      <c r="R413" s="593"/>
      <c r="S413" s="593"/>
      <c r="T413" s="590"/>
      <c r="U413" s="590"/>
      <c r="V413" s="590"/>
      <c r="W413" s="590"/>
      <c r="X413" s="590"/>
      <c r="Y413" s="590"/>
      <c r="Z413" s="590"/>
      <c r="AA413" s="590"/>
      <c r="AB413" s="590"/>
      <c r="AC413" s="590"/>
      <c r="AD413" s="590"/>
      <c r="AE413" s="590"/>
      <c r="AF413" s="590"/>
      <c r="AG413" s="590"/>
      <c r="AH413" s="590"/>
      <c r="AI413" s="590"/>
      <c r="AJ413" s="590"/>
      <c r="AK413" s="590"/>
      <c r="AL413" s="590"/>
      <c r="AM413" s="590"/>
      <c r="AN413" s="590"/>
      <c r="AO413" s="590"/>
      <c r="AP413" s="590"/>
      <c r="AQ413" s="590"/>
      <c r="AR413" s="590"/>
      <c r="AS413" s="590"/>
      <c r="AT413" s="590"/>
      <c r="AU413" s="590"/>
      <c r="AV413" s="590"/>
      <c r="AW413" s="504"/>
      <c r="AX413" s="504"/>
      <c r="AY413" s="504"/>
      <c r="AZ413" s="504"/>
      <c r="BA413" s="504"/>
      <c r="BB413" s="504"/>
      <c r="BC413" s="504"/>
      <c r="BD413" s="504"/>
      <c r="BE413" s="504"/>
      <c r="DQ413" s="96"/>
      <c r="DR413" s="96"/>
      <c r="DS413" s="96"/>
      <c r="DT413" s="96"/>
      <c r="DU413" s="96"/>
      <c r="DV413" s="96"/>
      <c r="DW413" s="96"/>
      <c r="DX413" s="96"/>
      <c r="DY413" s="96"/>
      <c r="DZ413" s="96"/>
      <c r="EA413" s="96"/>
      <c r="EB413" s="96"/>
      <c r="EC413" s="96"/>
      <c r="ED413" s="119"/>
      <c r="EE413" s="119"/>
      <c r="EF413" s="119"/>
      <c r="EG413" s="96"/>
      <c r="EH413" s="96"/>
      <c r="EI413" s="96"/>
      <c r="EJ413" s="96"/>
      <c r="EK413" s="96"/>
      <c r="EL413" s="96"/>
      <c r="EM413" s="96"/>
      <c r="EN413" s="96"/>
      <c r="EO413" s="96"/>
      <c r="EP413" s="96"/>
      <c r="EQ413" s="96"/>
      <c r="ER413" s="96"/>
      <c r="ES413" s="96"/>
      <c r="IA413" s="105"/>
      <c r="IB413" s="86"/>
      <c r="IC413" s="86"/>
      <c r="ID413" s="86"/>
      <c r="IE413" s="86"/>
      <c r="IF413" s="86"/>
      <c r="IG413" s="86"/>
      <c r="IH413" s="86"/>
      <c r="II413" s="86"/>
      <c r="IJ413" s="86"/>
      <c r="IK413" s="86"/>
      <c r="IL413" s="86"/>
      <c r="IM413" s="86"/>
      <c r="IN413" s="86"/>
      <c r="IO413" s="86"/>
      <c r="IP413" s="86"/>
      <c r="IQ413" s="86"/>
      <c r="IR413" s="86"/>
      <c r="IS413" s="86"/>
      <c r="IT413" s="86"/>
      <c r="IU413" s="86"/>
      <c r="IV413" s="106"/>
      <c r="IY413" s="105"/>
      <c r="IZ413" s="86"/>
      <c r="JA413" s="86"/>
      <c r="JB413" s="86"/>
      <c r="JC413" s="86"/>
      <c r="JD413" s="86"/>
      <c r="JE413" s="86"/>
      <c r="JF413" s="86"/>
      <c r="JG413" s="86"/>
      <c r="JH413" s="86"/>
      <c r="JI413" s="86"/>
      <c r="JJ413" s="86"/>
      <c r="JK413" s="86"/>
      <c r="JL413" s="86"/>
      <c r="JM413" s="86"/>
      <c r="JN413" s="86"/>
      <c r="JO413" s="86"/>
      <c r="JP413" s="86"/>
      <c r="JQ413" s="86"/>
      <c r="JR413" s="86"/>
      <c r="JS413" s="86"/>
      <c r="JT413" s="86"/>
      <c r="JU413" s="86"/>
      <c r="JV413" s="86"/>
      <c r="JW413" s="86"/>
      <c r="JX413" s="86"/>
      <c r="JY413" s="86"/>
      <c r="JZ413" s="86"/>
      <c r="KA413" s="86"/>
      <c r="KB413" s="86"/>
      <c r="KC413" s="86"/>
      <c r="KD413" s="86"/>
      <c r="KE413" s="86"/>
      <c r="KF413" s="106"/>
    </row>
    <row r="414" spans="10:292" ht="24" hidden="1" customHeight="1" x14ac:dyDescent="0.45">
      <c r="J414" s="84"/>
      <c r="K414" s="141"/>
      <c r="L414" s="590"/>
      <c r="M414" s="590"/>
      <c r="N414" s="590"/>
      <c r="O414" s="590"/>
      <c r="P414" s="590"/>
      <c r="Q414" s="590"/>
      <c r="R414" s="593"/>
      <c r="S414" s="593"/>
      <c r="T414" s="590"/>
      <c r="U414" s="590"/>
      <c r="V414" s="590"/>
      <c r="W414" s="590"/>
      <c r="X414" s="590"/>
      <c r="Y414" s="590"/>
      <c r="Z414" s="590"/>
      <c r="AA414" s="590"/>
      <c r="AB414" s="590"/>
      <c r="AC414" s="590"/>
      <c r="AD414" s="590"/>
      <c r="AE414" s="590"/>
      <c r="AF414" s="590"/>
      <c r="AG414" s="590"/>
      <c r="AH414" s="590"/>
      <c r="AI414" s="590"/>
      <c r="AJ414" s="590"/>
      <c r="AK414" s="590"/>
      <c r="AL414" s="590"/>
      <c r="AM414" s="590"/>
      <c r="AN414" s="590"/>
      <c r="AO414" s="590"/>
      <c r="AP414" s="590"/>
      <c r="AQ414" s="590"/>
      <c r="AR414" s="590"/>
      <c r="AS414" s="590"/>
      <c r="AT414" s="590"/>
      <c r="AU414" s="590"/>
      <c r="AV414" s="590"/>
      <c r="AW414" s="504"/>
      <c r="AX414" s="504"/>
      <c r="AY414" s="504"/>
      <c r="AZ414" s="504"/>
      <c r="BA414" s="504"/>
      <c r="BB414" s="504"/>
      <c r="BC414" s="504"/>
      <c r="BD414" s="504"/>
      <c r="BE414" s="504"/>
      <c r="DQ414" s="96"/>
      <c r="DR414" s="96"/>
      <c r="DS414" s="96"/>
      <c r="DT414" s="96"/>
      <c r="DU414" s="96"/>
      <c r="DV414" s="96"/>
      <c r="DW414" s="96"/>
      <c r="DX414" s="96"/>
      <c r="DY414" s="96"/>
      <c r="DZ414" s="96"/>
      <c r="EA414" s="96"/>
      <c r="EB414" s="96"/>
      <c r="EC414" s="96"/>
      <c r="ED414" s="119"/>
      <c r="EE414" s="119"/>
      <c r="EF414" s="119"/>
      <c r="EG414" s="96"/>
      <c r="EH414" s="96"/>
      <c r="EI414" s="96"/>
      <c r="EJ414" s="96"/>
      <c r="EK414" s="96"/>
      <c r="EL414" s="96"/>
      <c r="EM414" s="96"/>
      <c r="EN414" s="96"/>
      <c r="EO414" s="96"/>
      <c r="EP414" s="96"/>
      <c r="EQ414" s="96"/>
      <c r="ER414" s="96"/>
      <c r="ES414" s="96"/>
      <c r="IA414" s="105"/>
      <c r="IB414" s="86"/>
      <c r="IC414" s="86"/>
      <c r="ID414" s="86"/>
      <c r="IE414" s="86"/>
      <c r="IF414" s="86"/>
      <c r="IG414" s="86"/>
      <c r="IH414" s="86"/>
      <c r="II414" s="86"/>
      <c r="IJ414" s="86"/>
      <c r="IK414" s="86"/>
      <c r="IL414" s="86"/>
      <c r="IM414" s="86"/>
      <c r="IN414" s="86"/>
      <c r="IO414" s="86"/>
      <c r="IP414" s="86"/>
      <c r="IQ414" s="86"/>
      <c r="IR414" s="86"/>
      <c r="IS414" s="86"/>
      <c r="IT414" s="86"/>
      <c r="IU414" s="86"/>
      <c r="IV414" s="106"/>
      <c r="IY414" s="105"/>
      <c r="IZ414" s="86"/>
      <c r="JA414" s="86"/>
      <c r="JB414" s="86"/>
      <c r="JC414" s="86"/>
      <c r="JD414" s="86"/>
      <c r="JE414" s="86"/>
      <c r="JF414" s="86"/>
      <c r="JG414" s="86"/>
      <c r="JH414" s="86"/>
      <c r="JI414" s="86"/>
      <c r="JJ414" s="86"/>
      <c r="JK414" s="86"/>
      <c r="JL414" s="86"/>
      <c r="JM414" s="86"/>
      <c r="JN414" s="86"/>
      <c r="JO414" s="86"/>
      <c r="JP414" s="86"/>
      <c r="JQ414" s="86"/>
      <c r="JR414" s="86"/>
      <c r="JS414" s="86"/>
      <c r="JT414" s="86"/>
      <c r="JU414" s="86"/>
      <c r="JV414" s="86"/>
      <c r="JW414" s="86"/>
      <c r="JX414" s="86"/>
      <c r="JY414" s="86"/>
      <c r="JZ414" s="86"/>
      <c r="KA414" s="86"/>
      <c r="KB414" s="86"/>
      <c r="KC414" s="86"/>
      <c r="KD414" s="86"/>
      <c r="KE414" s="86"/>
      <c r="KF414" s="106"/>
    </row>
    <row r="415" spans="10:292" ht="24" hidden="1" customHeight="1" x14ac:dyDescent="0.45">
      <c r="J415" s="84"/>
      <c r="K415" s="141"/>
      <c r="L415" s="590"/>
      <c r="M415" s="590"/>
      <c r="N415" s="590"/>
      <c r="O415" s="590"/>
      <c r="P415" s="590"/>
      <c r="Q415" s="590"/>
      <c r="R415" s="593"/>
      <c r="S415" s="593"/>
      <c r="T415" s="590"/>
      <c r="U415" s="590"/>
      <c r="V415" s="590"/>
      <c r="W415" s="590"/>
      <c r="X415" s="590"/>
      <c r="Y415" s="590"/>
      <c r="Z415" s="590"/>
      <c r="AA415" s="590"/>
      <c r="AB415" s="590"/>
      <c r="AC415" s="590"/>
      <c r="AD415" s="590"/>
      <c r="AE415" s="590"/>
      <c r="AF415" s="590"/>
      <c r="AG415" s="590"/>
      <c r="AH415" s="590"/>
      <c r="AI415" s="590"/>
      <c r="AJ415" s="590"/>
      <c r="AK415" s="590"/>
      <c r="AL415" s="590"/>
      <c r="AM415" s="590"/>
      <c r="AN415" s="590"/>
      <c r="AO415" s="590"/>
      <c r="AP415" s="590"/>
      <c r="AQ415" s="590"/>
      <c r="AR415" s="590"/>
      <c r="AS415" s="590"/>
      <c r="AT415" s="590"/>
      <c r="AU415" s="590"/>
      <c r="AV415" s="590"/>
      <c r="AW415" s="504"/>
      <c r="AX415" s="504"/>
      <c r="AY415" s="504"/>
      <c r="AZ415" s="504"/>
      <c r="BA415" s="504"/>
      <c r="BB415" s="504"/>
      <c r="BC415" s="504"/>
      <c r="BD415" s="504"/>
      <c r="BE415" s="504"/>
      <c r="DQ415" s="96"/>
      <c r="DR415" s="96"/>
      <c r="DS415" s="96"/>
      <c r="DT415" s="96"/>
      <c r="DU415" s="96"/>
      <c r="DV415" s="96"/>
      <c r="DW415" s="96"/>
      <c r="DX415" s="96"/>
      <c r="DY415" s="96"/>
      <c r="DZ415" s="96"/>
      <c r="EA415" s="96"/>
      <c r="EB415" s="96"/>
      <c r="EC415" s="96"/>
      <c r="ED415" s="119"/>
      <c r="EE415" s="119"/>
      <c r="EF415" s="119"/>
      <c r="EG415" s="96"/>
      <c r="EH415" s="96"/>
      <c r="EI415" s="96"/>
      <c r="EJ415" s="96"/>
      <c r="EK415" s="96"/>
      <c r="EL415" s="96"/>
      <c r="EM415" s="96"/>
      <c r="EN415" s="96"/>
      <c r="EO415" s="96"/>
      <c r="EP415" s="96"/>
      <c r="EQ415" s="96"/>
      <c r="ER415" s="96"/>
      <c r="ES415" s="96"/>
      <c r="IA415" s="105"/>
      <c r="IB415" s="86"/>
      <c r="IC415" s="86"/>
      <c r="ID415" s="86"/>
      <c r="IE415" s="86"/>
      <c r="IF415" s="86"/>
      <c r="IG415" s="86"/>
      <c r="IH415" s="86"/>
      <c r="II415" s="86"/>
      <c r="IJ415" s="86"/>
      <c r="IK415" s="86"/>
      <c r="IL415" s="86"/>
      <c r="IM415" s="86"/>
      <c r="IN415" s="86"/>
      <c r="IO415" s="86"/>
      <c r="IP415" s="86"/>
      <c r="IQ415" s="86"/>
      <c r="IR415" s="86"/>
      <c r="IS415" s="86"/>
      <c r="IT415" s="86"/>
      <c r="IU415" s="86"/>
      <c r="IV415" s="106"/>
      <c r="IY415" s="105"/>
      <c r="IZ415" s="86"/>
      <c r="JA415" s="86"/>
      <c r="JB415" s="86"/>
      <c r="JC415" s="86"/>
      <c r="JD415" s="86"/>
      <c r="JE415" s="86"/>
      <c r="JF415" s="86"/>
      <c r="JG415" s="86"/>
      <c r="JH415" s="86"/>
      <c r="JI415" s="86"/>
      <c r="JJ415" s="86"/>
      <c r="JK415" s="86"/>
      <c r="JL415" s="86"/>
      <c r="JM415" s="86"/>
      <c r="JN415" s="86"/>
      <c r="JO415" s="86"/>
      <c r="JP415" s="86"/>
      <c r="JQ415" s="86"/>
      <c r="JR415" s="86"/>
      <c r="JS415" s="86"/>
      <c r="JT415" s="86"/>
      <c r="JU415" s="86"/>
      <c r="JV415" s="86"/>
      <c r="JW415" s="86"/>
      <c r="JX415" s="86"/>
      <c r="JY415" s="86"/>
      <c r="JZ415" s="86"/>
      <c r="KA415" s="86"/>
      <c r="KB415" s="86"/>
      <c r="KC415" s="86"/>
      <c r="KD415" s="86"/>
      <c r="KE415" s="86"/>
      <c r="KF415" s="106"/>
    </row>
    <row r="416" spans="10:292" ht="24" hidden="1" customHeight="1" x14ac:dyDescent="0.45">
      <c r="J416" s="84"/>
      <c r="K416" s="141"/>
      <c r="L416" s="590"/>
      <c r="M416" s="590"/>
      <c r="N416" s="590"/>
      <c r="O416" s="590"/>
      <c r="P416" s="590"/>
      <c r="Q416" s="590"/>
      <c r="R416" s="593"/>
      <c r="S416" s="593"/>
      <c r="T416" s="590"/>
      <c r="U416" s="590"/>
      <c r="V416" s="590"/>
      <c r="W416" s="590"/>
      <c r="X416" s="590"/>
      <c r="Y416" s="590"/>
      <c r="Z416" s="590"/>
      <c r="AA416" s="590"/>
      <c r="AB416" s="590"/>
      <c r="AC416" s="590"/>
      <c r="AD416" s="590"/>
      <c r="AE416" s="590"/>
      <c r="AF416" s="590"/>
      <c r="AG416" s="590"/>
      <c r="AH416" s="590"/>
      <c r="AI416" s="590"/>
      <c r="AJ416" s="590"/>
      <c r="AK416" s="590"/>
      <c r="AL416" s="590"/>
      <c r="AM416" s="590"/>
      <c r="AN416" s="590"/>
      <c r="AO416" s="590"/>
      <c r="AP416" s="590"/>
      <c r="AQ416" s="590"/>
      <c r="AR416" s="590"/>
      <c r="AS416" s="590"/>
      <c r="AT416" s="590"/>
      <c r="AU416" s="590"/>
      <c r="AV416" s="590"/>
      <c r="AW416" s="504"/>
      <c r="AX416" s="504"/>
      <c r="AY416" s="504"/>
      <c r="AZ416" s="504"/>
      <c r="BA416" s="504"/>
      <c r="BB416" s="504"/>
      <c r="BC416" s="504"/>
      <c r="BD416" s="504"/>
      <c r="BE416" s="504"/>
      <c r="DQ416" s="96"/>
      <c r="DR416" s="96"/>
      <c r="DS416" s="96"/>
      <c r="DT416" s="96"/>
      <c r="DU416" s="96"/>
      <c r="DV416" s="96"/>
      <c r="DW416" s="96"/>
      <c r="DX416" s="96"/>
      <c r="DY416" s="96"/>
      <c r="DZ416" s="96"/>
      <c r="EA416" s="96"/>
      <c r="EB416" s="96"/>
      <c r="EC416" s="96"/>
      <c r="ED416" s="119"/>
      <c r="EE416" s="119"/>
      <c r="EF416" s="119"/>
      <c r="EG416" s="96"/>
      <c r="EH416" s="96"/>
      <c r="EI416" s="96"/>
      <c r="EJ416" s="96"/>
      <c r="EK416" s="96"/>
      <c r="EL416" s="96"/>
      <c r="EM416" s="96"/>
      <c r="EN416" s="96"/>
      <c r="EO416" s="96"/>
      <c r="EP416" s="96"/>
      <c r="EQ416" s="96"/>
      <c r="ER416" s="96"/>
      <c r="ES416" s="96"/>
      <c r="IA416" s="105"/>
      <c r="IB416" s="86"/>
      <c r="IC416" s="86"/>
      <c r="ID416" s="86"/>
      <c r="IE416" s="86"/>
      <c r="IF416" s="86"/>
      <c r="IG416" s="86"/>
      <c r="IH416" s="86"/>
      <c r="II416" s="86"/>
      <c r="IJ416" s="86"/>
      <c r="IK416" s="86"/>
      <c r="IL416" s="86"/>
      <c r="IM416" s="86"/>
      <c r="IN416" s="86"/>
      <c r="IO416" s="86"/>
      <c r="IP416" s="86"/>
      <c r="IQ416" s="86"/>
      <c r="IR416" s="86"/>
      <c r="IS416" s="86"/>
      <c r="IT416" s="86"/>
      <c r="IU416" s="86"/>
      <c r="IV416" s="106"/>
      <c r="IY416" s="105"/>
      <c r="IZ416" s="86"/>
      <c r="JA416" s="86"/>
      <c r="JB416" s="86"/>
      <c r="JC416" s="86"/>
      <c r="JD416" s="86"/>
      <c r="JE416" s="86"/>
      <c r="JF416" s="86"/>
      <c r="JG416" s="86"/>
      <c r="JH416" s="86"/>
      <c r="JI416" s="86"/>
      <c r="JJ416" s="86"/>
      <c r="JK416" s="86"/>
      <c r="JL416" s="86"/>
      <c r="JM416" s="86"/>
      <c r="JN416" s="86"/>
      <c r="JO416" s="86"/>
      <c r="JP416" s="86"/>
      <c r="JQ416" s="86"/>
      <c r="JR416" s="86"/>
      <c r="JS416" s="86"/>
      <c r="JT416" s="86"/>
      <c r="JU416" s="86"/>
      <c r="JV416" s="86"/>
      <c r="JW416" s="86"/>
      <c r="JX416" s="86"/>
      <c r="JY416" s="86"/>
      <c r="JZ416" s="86"/>
      <c r="KA416" s="86"/>
      <c r="KB416" s="86"/>
      <c r="KC416" s="86"/>
      <c r="KD416" s="86"/>
      <c r="KE416" s="86"/>
      <c r="KF416" s="106"/>
    </row>
    <row r="417" spans="10:292" ht="24" hidden="1" customHeight="1" x14ac:dyDescent="0.45">
      <c r="J417" s="84"/>
      <c r="K417" s="141"/>
      <c r="L417" s="590"/>
      <c r="M417" s="590"/>
      <c r="N417" s="590"/>
      <c r="O417" s="590"/>
      <c r="P417" s="590"/>
      <c r="Q417" s="590"/>
      <c r="R417" s="593"/>
      <c r="S417" s="593"/>
      <c r="T417" s="590"/>
      <c r="U417" s="590"/>
      <c r="V417" s="590"/>
      <c r="W417" s="590"/>
      <c r="X417" s="590"/>
      <c r="Y417" s="590"/>
      <c r="Z417" s="590"/>
      <c r="AA417" s="590"/>
      <c r="AB417" s="590"/>
      <c r="AC417" s="590"/>
      <c r="AD417" s="590"/>
      <c r="AE417" s="590"/>
      <c r="AF417" s="590"/>
      <c r="AG417" s="590"/>
      <c r="AH417" s="590"/>
      <c r="AI417" s="590"/>
      <c r="AJ417" s="590"/>
      <c r="AK417" s="590"/>
      <c r="AL417" s="590"/>
      <c r="AM417" s="590"/>
      <c r="AN417" s="590"/>
      <c r="AO417" s="590"/>
      <c r="AP417" s="590"/>
      <c r="AQ417" s="590"/>
      <c r="AR417" s="590"/>
      <c r="AS417" s="590"/>
      <c r="AT417" s="590"/>
      <c r="AU417" s="590"/>
      <c r="AV417" s="590"/>
      <c r="AW417" s="504"/>
      <c r="AX417" s="504"/>
      <c r="AY417" s="504"/>
      <c r="AZ417" s="504"/>
      <c r="BA417" s="504"/>
      <c r="BB417" s="504"/>
      <c r="BC417" s="504"/>
      <c r="BD417" s="504"/>
      <c r="BE417" s="504"/>
      <c r="DQ417" s="96"/>
      <c r="DR417" s="96"/>
      <c r="DS417" s="96"/>
      <c r="DT417" s="96"/>
      <c r="DU417" s="96"/>
      <c r="DV417" s="96"/>
      <c r="DW417" s="96"/>
      <c r="DX417" s="96"/>
      <c r="DY417" s="96"/>
      <c r="DZ417" s="96"/>
      <c r="EA417" s="96"/>
      <c r="EB417" s="96"/>
      <c r="EC417" s="96"/>
      <c r="ED417" s="119"/>
      <c r="EE417" s="119"/>
      <c r="EF417" s="119"/>
      <c r="EG417" s="96"/>
      <c r="EH417" s="96"/>
      <c r="EI417" s="96"/>
      <c r="EJ417" s="96"/>
      <c r="EK417" s="96"/>
      <c r="EL417" s="96"/>
      <c r="EM417" s="96"/>
      <c r="EN417" s="96"/>
      <c r="EO417" s="96"/>
      <c r="EP417" s="96"/>
      <c r="EQ417" s="96"/>
      <c r="ER417" s="96"/>
      <c r="ES417" s="96"/>
      <c r="IA417" s="105"/>
      <c r="IB417" s="86"/>
      <c r="IC417" s="86"/>
      <c r="ID417" s="86"/>
      <c r="IE417" s="86"/>
      <c r="IF417" s="86"/>
      <c r="IG417" s="86"/>
      <c r="IH417" s="86"/>
      <c r="II417" s="86"/>
      <c r="IJ417" s="86"/>
      <c r="IK417" s="86"/>
      <c r="IL417" s="86"/>
      <c r="IM417" s="86"/>
      <c r="IN417" s="86"/>
      <c r="IO417" s="86"/>
      <c r="IP417" s="86"/>
      <c r="IQ417" s="86"/>
      <c r="IR417" s="86"/>
      <c r="IS417" s="86"/>
      <c r="IT417" s="86"/>
      <c r="IU417" s="86"/>
      <c r="IV417" s="106"/>
      <c r="IY417" s="105"/>
      <c r="IZ417" s="86"/>
      <c r="JA417" s="86"/>
      <c r="JB417" s="86"/>
      <c r="JC417" s="86"/>
      <c r="JD417" s="86"/>
      <c r="JE417" s="86"/>
      <c r="JF417" s="86"/>
      <c r="JG417" s="86"/>
      <c r="JH417" s="86"/>
      <c r="JI417" s="86"/>
      <c r="JJ417" s="86"/>
      <c r="JK417" s="86"/>
      <c r="JL417" s="86"/>
      <c r="JM417" s="86"/>
      <c r="JN417" s="86"/>
      <c r="JO417" s="86"/>
      <c r="JP417" s="86"/>
      <c r="JQ417" s="86"/>
      <c r="JR417" s="86"/>
      <c r="JS417" s="86"/>
      <c r="JT417" s="86"/>
      <c r="JU417" s="86"/>
      <c r="JV417" s="86"/>
      <c r="JW417" s="86"/>
      <c r="JX417" s="86"/>
      <c r="JY417" s="86"/>
      <c r="JZ417" s="86"/>
      <c r="KA417" s="86"/>
      <c r="KB417" s="86"/>
      <c r="KC417" s="86"/>
      <c r="KD417" s="86"/>
      <c r="KE417" s="86"/>
      <c r="KF417" s="106"/>
    </row>
    <row r="418" spans="10:292" ht="24" hidden="1" customHeight="1" x14ac:dyDescent="0.45">
      <c r="J418" s="84"/>
      <c r="K418" s="141"/>
      <c r="L418" s="590"/>
      <c r="M418" s="590"/>
      <c r="N418" s="590"/>
      <c r="O418" s="590"/>
      <c r="P418" s="590"/>
      <c r="Q418" s="590"/>
      <c r="R418" s="593"/>
      <c r="S418" s="593"/>
      <c r="T418" s="590"/>
      <c r="U418" s="590"/>
      <c r="V418" s="590"/>
      <c r="W418" s="590"/>
      <c r="X418" s="590"/>
      <c r="Y418" s="590"/>
      <c r="Z418" s="590"/>
      <c r="AA418" s="590"/>
      <c r="AB418" s="590"/>
      <c r="AC418" s="590"/>
      <c r="AD418" s="590"/>
      <c r="AE418" s="590"/>
      <c r="AF418" s="590"/>
      <c r="AG418" s="590"/>
      <c r="AH418" s="590"/>
      <c r="AI418" s="590"/>
      <c r="AJ418" s="590"/>
      <c r="AK418" s="590"/>
      <c r="AL418" s="590"/>
      <c r="AM418" s="590"/>
      <c r="AN418" s="590"/>
      <c r="AO418" s="590"/>
      <c r="AP418" s="590"/>
      <c r="AQ418" s="590"/>
      <c r="AR418" s="590"/>
      <c r="AS418" s="590"/>
      <c r="AT418" s="590"/>
      <c r="AU418" s="590"/>
      <c r="AV418" s="590"/>
      <c r="AW418" s="504"/>
      <c r="AX418" s="504"/>
      <c r="AY418" s="504"/>
      <c r="AZ418" s="504"/>
      <c r="BA418" s="504"/>
      <c r="BB418" s="504"/>
      <c r="BC418" s="504"/>
      <c r="BD418" s="504"/>
      <c r="BE418" s="504"/>
      <c r="DQ418" s="96"/>
      <c r="DR418" s="96"/>
      <c r="DS418" s="96"/>
      <c r="DT418" s="96"/>
      <c r="DU418" s="96"/>
      <c r="DV418" s="96"/>
      <c r="DW418" s="96"/>
      <c r="DX418" s="96"/>
      <c r="DY418" s="96"/>
      <c r="DZ418" s="96"/>
      <c r="EA418" s="96"/>
      <c r="EB418" s="96"/>
      <c r="EC418" s="96"/>
      <c r="ED418" s="119"/>
      <c r="EE418" s="119"/>
      <c r="EF418" s="119"/>
      <c r="EG418" s="96"/>
      <c r="EH418" s="96"/>
      <c r="EI418" s="96"/>
      <c r="EJ418" s="96"/>
      <c r="EK418" s="96"/>
      <c r="EL418" s="96"/>
      <c r="EM418" s="96"/>
      <c r="EN418" s="96"/>
      <c r="EO418" s="96"/>
      <c r="EP418" s="96"/>
      <c r="EQ418" s="96"/>
      <c r="ER418" s="96"/>
      <c r="ES418" s="96"/>
      <c r="IA418" s="105"/>
      <c r="IB418" s="86"/>
      <c r="IC418" s="86"/>
      <c r="ID418" s="86"/>
      <c r="IE418" s="86"/>
      <c r="IF418" s="86"/>
      <c r="IG418" s="86"/>
      <c r="IH418" s="86"/>
      <c r="II418" s="86"/>
      <c r="IJ418" s="86"/>
      <c r="IK418" s="86"/>
      <c r="IL418" s="86"/>
      <c r="IM418" s="86"/>
      <c r="IN418" s="86"/>
      <c r="IO418" s="86"/>
      <c r="IP418" s="86"/>
      <c r="IQ418" s="86"/>
      <c r="IR418" s="86"/>
      <c r="IS418" s="86"/>
      <c r="IT418" s="86"/>
      <c r="IU418" s="86"/>
      <c r="IV418" s="106"/>
      <c r="IY418" s="105"/>
      <c r="IZ418" s="86"/>
      <c r="JA418" s="86"/>
      <c r="JB418" s="86"/>
      <c r="JC418" s="86"/>
      <c r="JD418" s="86"/>
      <c r="JE418" s="86"/>
      <c r="JF418" s="86"/>
      <c r="JG418" s="86"/>
      <c r="JH418" s="86"/>
      <c r="JI418" s="86"/>
      <c r="JJ418" s="86"/>
      <c r="JK418" s="86"/>
      <c r="JL418" s="86"/>
      <c r="JM418" s="86"/>
      <c r="JN418" s="86"/>
      <c r="JO418" s="86"/>
      <c r="JP418" s="86"/>
      <c r="JQ418" s="86"/>
      <c r="JR418" s="86"/>
      <c r="JS418" s="86"/>
      <c r="JT418" s="86"/>
      <c r="JU418" s="86"/>
      <c r="JV418" s="86"/>
      <c r="JW418" s="86"/>
      <c r="JX418" s="86"/>
      <c r="JY418" s="86"/>
      <c r="JZ418" s="86"/>
      <c r="KA418" s="86"/>
      <c r="KB418" s="86"/>
      <c r="KC418" s="86"/>
      <c r="KD418" s="86"/>
      <c r="KE418" s="86"/>
      <c r="KF418" s="106"/>
    </row>
    <row r="419" spans="10:292" ht="24" hidden="1" customHeight="1" x14ac:dyDescent="0.45">
      <c r="J419" s="84"/>
      <c r="K419" s="141"/>
      <c r="L419" s="590"/>
      <c r="M419" s="590"/>
      <c r="N419" s="590"/>
      <c r="O419" s="590"/>
      <c r="P419" s="590"/>
      <c r="Q419" s="590"/>
      <c r="R419" s="593"/>
      <c r="S419" s="593"/>
      <c r="T419" s="590"/>
      <c r="U419" s="590"/>
      <c r="V419" s="590"/>
      <c r="W419" s="590"/>
      <c r="X419" s="590"/>
      <c r="Y419" s="590"/>
      <c r="Z419" s="590"/>
      <c r="AA419" s="590"/>
      <c r="AB419" s="590"/>
      <c r="AC419" s="590"/>
      <c r="AD419" s="590"/>
      <c r="AE419" s="590"/>
      <c r="AF419" s="590"/>
      <c r="AG419" s="590"/>
      <c r="AH419" s="590"/>
      <c r="AI419" s="590"/>
      <c r="AJ419" s="590"/>
      <c r="AK419" s="590"/>
      <c r="AL419" s="590"/>
      <c r="AM419" s="590"/>
      <c r="AN419" s="590"/>
      <c r="AO419" s="590"/>
      <c r="AP419" s="590"/>
      <c r="AQ419" s="590"/>
      <c r="AR419" s="590"/>
      <c r="AS419" s="590"/>
      <c r="AT419" s="590"/>
      <c r="AU419" s="590"/>
      <c r="AV419" s="590"/>
      <c r="AW419" s="504"/>
      <c r="AX419" s="504"/>
      <c r="AY419" s="504"/>
      <c r="AZ419" s="504"/>
      <c r="BA419" s="504"/>
      <c r="BB419" s="504"/>
      <c r="BC419" s="504"/>
      <c r="BD419" s="504"/>
      <c r="BE419" s="504"/>
      <c r="DQ419" s="96"/>
      <c r="DR419" s="96"/>
      <c r="DS419" s="96"/>
      <c r="DT419" s="96"/>
      <c r="DU419" s="96"/>
      <c r="DV419" s="96"/>
      <c r="DW419" s="96"/>
      <c r="DX419" s="96"/>
      <c r="DY419" s="96"/>
      <c r="DZ419" s="96"/>
      <c r="EA419" s="96"/>
      <c r="EB419" s="96"/>
      <c r="EC419" s="96"/>
      <c r="ED419" s="119"/>
      <c r="EE419" s="119"/>
      <c r="EF419" s="119"/>
      <c r="EG419" s="96"/>
      <c r="EH419" s="96"/>
      <c r="EI419" s="96"/>
      <c r="EJ419" s="96"/>
      <c r="EK419" s="96"/>
      <c r="EL419" s="96"/>
      <c r="EM419" s="96"/>
      <c r="EN419" s="96"/>
      <c r="EO419" s="96"/>
      <c r="EP419" s="96"/>
      <c r="EQ419" s="96"/>
      <c r="ER419" s="96"/>
      <c r="ES419" s="96"/>
      <c r="IA419" s="105"/>
      <c r="IB419" s="86"/>
      <c r="IC419" s="86"/>
      <c r="ID419" s="86"/>
      <c r="IE419" s="86"/>
      <c r="IF419" s="86"/>
      <c r="IG419" s="86"/>
      <c r="IH419" s="86"/>
      <c r="II419" s="86"/>
      <c r="IJ419" s="86"/>
      <c r="IK419" s="86"/>
      <c r="IL419" s="86"/>
      <c r="IM419" s="86"/>
      <c r="IN419" s="86"/>
      <c r="IO419" s="86"/>
      <c r="IP419" s="86"/>
      <c r="IQ419" s="86"/>
      <c r="IR419" s="86"/>
      <c r="IS419" s="86"/>
      <c r="IT419" s="86"/>
      <c r="IU419" s="86"/>
      <c r="IV419" s="106"/>
      <c r="IY419" s="105"/>
      <c r="IZ419" s="86"/>
      <c r="JA419" s="86"/>
      <c r="JB419" s="86"/>
      <c r="JC419" s="86"/>
      <c r="JD419" s="86"/>
      <c r="JE419" s="86"/>
      <c r="JF419" s="86"/>
      <c r="JG419" s="86"/>
      <c r="JH419" s="86"/>
      <c r="JI419" s="86"/>
      <c r="JJ419" s="86"/>
      <c r="JK419" s="86"/>
      <c r="JL419" s="86"/>
      <c r="JM419" s="86"/>
      <c r="JN419" s="86"/>
      <c r="JO419" s="86"/>
      <c r="JP419" s="86"/>
      <c r="JQ419" s="86"/>
      <c r="JR419" s="86"/>
      <c r="JS419" s="86"/>
      <c r="JT419" s="86"/>
      <c r="JU419" s="86"/>
      <c r="JV419" s="86"/>
      <c r="JW419" s="86"/>
      <c r="JX419" s="86"/>
      <c r="JY419" s="86"/>
      <c r="JZ419" s="86"/>
      <c r="KA419" s="86"/>
      <c r="KB419" s="86"/>
      <c r="KC419" s="86"/>
      <c r="KD419" s="86"/>
      <c r="KE419" s="86"/>
      <c r="KF419" s="106"/>
    </row>
    <row r="420" spans="10:292" ht="24" hidden="1" customHeight="1" x14ac:dyDescent="0.45">
      <c r="J420" s="84"/>
      <c r="K420" s="141"/>
      <c r="L420" s="590"/>
      <c r="M420" s="590"/>
      <c r="N420" s="590"/>
      <c r="O420" s="590"/>
      <c r="P420" s="590"/>
      <c r="Q420" s="590"/>
      <c r="R420" s="593"/>
      <c r="S420" s="593"/>
      <c r="T420" s="590"/>
      <c r="U420" s="590"/>
      <c r="V420" s="590"/>
      <c r="W420" s="590"/>
      <c r="X420" s="590"/>
      <c r="Y420" s="590"/>
      <c r="Z420" s="590"/>
      <c r="AA420" s="590"/>
      <c r="AB420" s="590"/>
      <c r="AC420" s="590"/>
      <c r="AD420" s="590"/>
      <c r="AE420" s="590"/>
      <c r="AF420" s="590"/>
      <c r="AG420" s="590"/>
      <c r="AH420" s="590"/>
      <c r="AI420" s="590"/>
      <c r="AJ420" s="590"/>
      <c r="AK420" s="590"/>
      <c r="AL420" s="590"/>
      <c r="AM420" s="590"/>
      <c r="AN420" s="590"/>
      <c r="AO420" s="590"/>
      <c r="AP420" s="590"/>
      <c r="AQ420" s="590"/>
      <c r="AR420" s="590"/>
      <c r="AS420" s="590"/>
      <c r="AT420" s="590"/>
      <c r="AU420" s="590"/>
      <c r="AV420" s="590"/>
      <c r="AW420" s="504"/>
      <c r="AX420" s="504"/>
      <c r="AY420" s="504"/>
      <c r="AZ420" s="504"/>
      <c r="BA420" s="504"/>
      <c r="BB420" s="504"/>
      <c r="BC420" s="504"/>
      <c r="BD420" s="504"/>
      <c r="BE420" s="504"/>
      <c r="DQ420" s="96"/>
      <c r="DR420" s="96"/>
      <c r="DS420" s="96"/>
      <c r="DT420" s="96"/>
      <c r="DU420" s="96"/>
      <c r="DV420" s="96"/>
      <c r="DW420" s="96"/>
      <c r="DX420" s="96"/>
      <c r="DY420" s="96"/>
      <c r="DZ420" s="96"/>
      <c r="EA420" s="96"/>
      <c r="EB420" s="96"/>
      <c r="EC420" s="96"/>
      <c r="ED420" s="119"/>
      <c r="EE420" s="119"/>
      <c r="EF420" s="119"/>
      <c r="EG420" s="96"/>
      <c r="EH420" s="96"/>
      <c r="EI420" s="96"/>
      <c r="EJ420" s="96"/>
      <c r="EK420" s="96"/>
      <c r="EL420" s="96"/>
      <c r="EM420" s="96"/>
      <c r="EN420" s="96"/>
      <c r="EO420" s="96"/>
      <c r="EP420" s="96"/>
      <c r="EQ420" s="96"/>
      <c r="ER420" s="96"/>
      <c r="ES420" s="96"/>
      <c r="IA420" s="105"/>
      <c r="IB420" s="86"/>
      <c r="IC420" s="86"/>
      <c r="ID420" s="86"/>
      <c r="IE420" s="86"/>
      <c r="IF420" s="86"/>
      <c r="IG420" s="86"/>
      <c r="IH420" s="86"/>
      <c r="II420" s="86"/>
      <c r="IJ420" s="86"/>
      <c r="IK420" s="86"/>
      <c r="IL420" s="86"/>
      <c r="IM420" s="86"/>
      <c r="IN420" s="86"/>
      <c r="IO420" s="86"/>
      <c r="IP420" s="86"/>
      <c r="IQ420" s="86"/>
      <c r="IR420" s="86"/>
      <c r="IS420" s="86"/>
      <c r="IT420" s="86"/>
      <c r="IU420" s="86"/>
      <c r="IV420" s="106"/>
      <c r="IY420" s="105"/>
      <c r="IZ420" s="86"/>
      <c r="JA420" s="86"/>
      <c r="JB420" s="86"/>
      <c r="JC420" s="86"/>
      <c r="JD420" s="86"/>
      <c r="JE420" s="86"/>
      <c r="JF420" s="86"/>
      <c r="JG420" s="86"/>
      <c r="JH420" s="86"/>
      <c r="JI420" s="86"/>
      <c r="JJ420" s="86"/>
      <c r="JK420" s="86"/>
      <c r="JL420" s="86"/>
      <c r="JM420" s="86"/>
      <c r="JN420" s="86"/>
      <c r="JO420" s="86"/>
      <c r="JP420" s="86"/>
      <c r="JQ420" s="86"/>
      <c r="JR420" s="86"/>
      <c r="JS420" s="86"/>
      <c r="JT420" s="86"/>
      <c r="JU420" s="86"/>
      <c r="JV420" s="86"/>
      <c r="JW420" s="86"/>
      <c r="JX420" s="86"/>
      <c r="JY420" s="86"/>
      <c r="JZ420" s="86"/>
      <c r="KA420" s="86"/>
      <c r="KB420" s="86"/>
      <c r="KC420" s="86"/>
      <c r="KD420" s="86"/>
      <c r="KE420" s="86"/>
      <c r="KF420" s="106"/>
    </row>
    <row r="421" spans="10:292" ht="24" hidden="1" customHeight="1" x14ac:dyDescent="0.45">
      <c r="J421" s="84"/>
      <c r="K421" s="141"/>
      <c r="L421" s="590"/>
      <c r="M421" s="590"/>
      <c r="N421" s="590"/>
      <c r="O421" s="590"/>
      <c r="P421" s="590"/>
      <c r="Q421" s="590"/>
      <c r="R421" s="593"/>
      <c r="S421" s="593"/>
      <c r="T421" s="590"/>
      <c r="U421" s="590"/>
      <c r="V421" s="590"/>
      <c r="W421" s="590"/>
      <c r="X421" s="590"/>
      <c r="Y421" s="590"/>
      <c r="Z421" s="590"/>
      <c r="AA421" s="590"/>
      <c r="AB421" s="590"/>
      <c r="AC421" s="590"/>
      <c r="AD421" s="590"/>
      <c r="AE421" s="590"/>
      <c r="AF421" s="590"/>
      <c r="AG421" s="590"/>
      <c r="AH421" s="590"/>
      <c r="AI421" s="590"/>
      <c r="AJ421" s="590"/>
      <c r="AK421" s="590"/>
      <c r="AL421" s="590"/>
      <c r="AM421" s="590"/>
      <c r="AN421" s="590"/>
      <c r="AO421" s="590"/>
      <c r="AP421" s="590"/>
      <c r="AQ421" s="590"/>
      <c r="AR421" s="590"/>
      <c r="AS421" s="590"/>
      <c r="AT421" s="590"/>
      <c r="AU421" s="590"/>
      <c r="AV421" s="590"/>
      <c r="AW421" s="504"/>
      <c r="AX421" s="504"/>
      <c r="AY421" s="504"/>
      <c r="AZ421" s="504"/>
      <c r="BA421" s="504"/>
      <c r="BB421" s="504"/>
      <c r="BC421" s="504"/>
      <c r="BD421" s="504"/>
      <c r="BE421" s="504"/>
      <c r="DQ421" s="96"/>
      <c r="DR421" s="96"/>
      <c r="DS421" s="96"/>
      <c r="DT421" s="96"/>
      <c r="DU421" s="96"/>
      <c r="DV421" s="96"/>
      <c r="DW421" s="96"/>
      <c r="DX421" s="96"/>
      <c r="DY421" s="96"/>
      <c r="DZ421" s="96"/>
      <c r="EA421" s="96"/>
      <c r="EB421" s="96"/>
      <c r="EC421" s="96"/>
      <c r="ED421" s="119"/>
      <c r="EE421" s="119"/>
      <c r="EF421" s="119"/>
      <c r="EG421" s="96"/>
      <c r="EH421" s="96"/>
      <c r="EI421" s="96"/>
      <c r="EJ421" s="96"/>
      <c r="EK421" s="96"/>
      <c r="EL421" s="96"/>
      <c r="EM421" s="96"/>
      <c r="EN421" s="96"/>
      <c r="EO421" s="96"/>
      <c r="EP421" s="96"/>
      <c r="EQ421" s="96"/>
      <c r="ER421" s="96"/>
      <c r="ES421" s="96"/>
      <c r="IA421" s="105"/>
      <c r="IB421" s="86"/>
      <c r="IC421" s="86"/>
      <c r="ID421" s="86"/>
      <c r="IE421" s="86"/>
      <c r="IF421" s="86"/>
      <c r="IG421" s="86"/>
      <c r="IH421" s="86"/>
      <c r="II421" s="86"/>
      <c r="IJ421" s="86"/>
      <c r="IK421" s="86"/>
      <c r="IL421" s="86"/>
      <c r="IM421" s="86"/>
      <c r="IN421" s="86"/>
      <c r="IO421" s="86"/>
      <c r="IP421" s="86"/>
      <c r="IQ421" s="86"/>
      <c r="IR421" s="86"/>
      <c r="IS421" s="86"/>
      <c r="IT421" s="86"/>
      <c r="IU421" s="86"/>
      <c r="IV421" s="106"/>
      <c r="IY421" s="105"/>
      <c r="IZ421" s="86"/>
      <c r="JA421" s="86"/>
      <c r="JB421" s="86"/>
      <c r="JC421" s="86"/>
      <c r="JD421" s="86"/>
      <c r="JE421" s="86"/>
      <c r="JF421" s="86"/>
      <c r="JG421" s="86"/>
      <c r="JH421" s="86"/>
      <c r="JI421" s="86"/>
      <c r="JJ421" s="86"/>
      <c r="JK421" s="86"/>
      <c r="JL421" s="86"/>
      <c r="JM421" s="86"/>
      <c r="JN421" s="86"/>
      <c r="JO421" s="86"/>
      <c r="JP421" s="86"/>
      <c r="JQ421" s="86"/>
      <c r="JR421" s="86"/>
      <c r="JS421" s="86"/>
      <c r="JT421" s="86"/>
      <c r="JU421" s="86"/>
      <c r="JV421" s="86"/>
      <c r="JW421" s="86"/>
      <c r="JX421" s="86"/>
      <c r="JY421" s="86"/>
      <c r="JZ421" s="86"/>
      <c r="KA421" s="86"/>
      <c r="KB421" s="86"/>
      <c r="KC421" s="86"/>
      <c r="KD421" s="86"/>
      <c r="KE421" s="86"/>
      <c r="KF421" s="106"/>
    </row>
    <row r="422" spans="10:292" ht="24" hidden="1" customHeight="1" x14ac:dyDescent="0.45">
      <c r="J422" s="84"/>
      <c r="K422" s="141"/>
      <c r="L422" s="590"/>
      <c r="M422" s="590"/>
      <c r="N422" s="590"/>
      <c r="O422" s="590"/>
      <c r="P422" s="590"/>
      <c r="Q422" s="590"/>
      <c r="R422" s="593"/>
      <c r="S422" s="593"/>
      <c r="T422" s="590"/>
      <c r="U422" s="590"/>
      <c r="V422" s="590"/>
      <c r="W422" s="590"/>
      <c r="X422" s="590"/>
      <c r="Y422" s="590"/>
      <c r="Z422" s="590"/>
      <c r="AA422" s="590"/>
      <c r="AB422" s="590"/>
      <c r="AC422" s="590"/>
      <c r="AD422" s="590"/>
      <c r="AE422" s="590"/>
      <c r="AF422" s="590"/>
      <c r="AG422" s="590"/>
      <c r="AH422" s="590"/>
      <c r="AI422" s="590"/>
      <c r="AJ422" s="590"/>
      <c r="AK422" s="590"/>
      <c r="AL422" s="590"/>
      <c r="AM422" s="590"/>
      <c r="AN422" s="590"/>
      <c r="AO422" s="590"/>
      <c r="AP422" s="590"/>
      <c r="AQ422" s="590"/>
      <c r="AR422" s="590"/>
      <c r="AS422" s="590"/>
      <c r="AT422" s="590"/>
      <c r="AU422" s="590"/>
      <c r="AV422" s="590"/>
      <c r="AW422" s="504"/>
      <c r="AX422" s="504"/>
      <c r="AY422" s="504"/>
      <c r="AZ422" s="504"/>
      <c r="BA422" s="504"/>
      <c r="BB422" s="504"/>
      <c r="BC422" s="504"/>
      <c r="BD422" s="504"/>
      <c r="BE422" s="504"/>
      <c r="DQ422" s="96"/>
      <c r="DR422" s="96"/>
      <c r="DS422" s="96"/>
      <c r="DT422" s="96"/>
      <c r="DU422" s="96"/>
      <c r="DV422" s="96"/>
      <c r="DW422" s="96"/>
      <c r="DX422" s="96"/>
      <c r="DY422" s="96"/>
      <c r="DZ422" s="96"/>
      <c r="EA422" s="96"/>
      <c r="EB422" s="96"/>
      <c r="EC422" s="96"/>
      <c r="ED422" s="119"/>
      <c r="EE422" s="119"/>
      <c r="EF422" s="119"/>
      <c r="EG422" s="96"/>
      <c r="EH422" s="96"/>
      <c r="EI422" s="96"/>
      <c r="EJ422" s="96"/>
      <c r="EK422" s="96"/>
      <c r="EL422" s="96"/>
      <c r="EM422" s="96"/>
      <c r="EN422" s="96"/>
      <c r="EO422" s="96"/>
      <c r="EP422" s="96"/>
      <c r="EQ422" s="96"/>
      <c r="ER422" s="96"/>
      <c r="ES422" s="96"/>
      <c r="IA422" s="105"/>
      <c r="IB422" s="86"/>
      <c r="IC422" s="86"/>
      <c r="ID422" s="86"/>
      <c r="IE422" s="86"/>
      <c r="IF422" s="86"/>
      <c r="IG422" s="86"/>
      <c r="IH422" s="86"/>
      <c r="II422" s="86"/>
      <c r="IJ422" s="86"/>
      <c r="IK422" s="86"/>
      <c r="IL422" s="86"/>
      <c r="IM422" s="86"/>
      <c r="IN422" s="86"/>
      <c r="IO422" s="86"/>
      <c r="IP422" s="86"/>
      <c r="IQ422" s="86"/>
      <c r="IR422" s="86"/>
      <c r="IS422" s="86"/>
      <c r="IT422" s="86"/>
      <c r="IU422" s="86"/>
      <c r="IV422" s="106"/>
      <c r="IY422" s="105"/>
      <c r="IZ422" s="86"/>
      <c r="JA422" s="86"/>
      <c r="JB422" s="86"/>
      <c r="JC422" s="86"/>
      <c r="JD422" s="86"/>
      <c r="JE422" s="86"/>
      <c r="JF422" s="86"/>
      <c r="JG422" s="86"/>
      <c r="JH422" s="86"/>
      <c r="JI422" s="86"/>
      <c r="JJ422" s="86"/>
      <c r="JK422" s="86"/>
      <c r="JL422" s="86"/>
      <c r="JM422" s="86"/>
      <c r="JN422" s="86"/>
      <c r="JO422" s="86"/>
      <c r="JP422" s="86"/>
      <c r="JQ422" s="86"/>
      <c r="JR422" s="86"/>
      <c r="JS422" s="86"/>
      <c r="JT422" s="86"/>
      <c r="JU422" s="86"/>
      <c r="JV422" s="86"/>
      <c r="JW422" s="86"/>
      <c r="JX422" s="86"/>
      <c r="JY422" s="86"/>
      <c r="JZ422" s="86"/>
      <c r="KA422" s="86"/>
      <c r="KB422" s="86"/>
      <c r="KC422" s="86"/>
      <c r="KD422" s="86"/>
      <c r="KE422" s="86"/>
      <c r="KF422" s="106"/>
    </row>
    <row r="423" spans="10:292" ht="24" hidden="1" customHeight="1" x14ac:dyDescent="0.45">
      <c r="J423" s="84"/>
      <c r="K423" s="141"/>
      <c r="L423" s="590"/>
      <c r="M423" s="590"/>
      <c r="N423" s="590"/>
      <c r="O423" s="590"/>
      <c r="P423" s="590"/>
      <c r="Q423" s="590"/>
      <c r="R423" s="593"/>
      <c r="S423" s="593"/>
      <c r="T423" s="590"/>
      <c r="U423" s="590"/>
      <c r="V423" s="590"/>
      <c r="W423" s="590"/>
      <c r="X423" s="590"/>
      <c r="Y423" s="590"/>
      <c r="Z423" s="590"/>
      <c r="AA423" s="590"/>
      <c r="AB423" s="590"/>
      <c r="AC423" s="590"/>
      <c r="AD423" s="590"/>
      <c r="AE423" s="590"/>
      <c r="AF423" s="590"/>
      <c r="AG423" s="590"/>
      <c r="AH423" s="590"/>
      <c r="AI423" s="590"/>
      <c r="AJ423" s="590"/>
      <c r="AK423" s="590"/>
      <c r="AL423" s="590"/>
      <c r="AM423" s="590"/>
      <c r="AN423" s="590"/>
      <c r="AO423" s="590"/>
      <c r="AP423" s="590"/>
      <c r="AQ423" s="590"/>
      <c r="AR423" s="590"/>
      <c r="AS423" s="590"/>
      <c r="AT423" s="590"/>
      <c r="AU423" s="590"/>
      <c r="AV423" s="590"/>
      <c r="AW423" s="504"/>
      <c r="AX423" s="504"/>
      <c r="AY423" s="504"/>
      <c r="AZ423" s="504"/>
      <c r="BA423" s="504"/>
      <c r="BB423" s="504"/>
      <c r="BC423" s="504"/>
      <c r="BD423" s="504"/>
      <c r="BE423" s="504"/>
      <c r="DQ423" s="96"/>
      <c r="DR423" s="96"/>
      <c r="DS423" s="96"/>
      <c r="DT423" s="96"/>
      <c r="DU423" s="96"/>
      <c r="DV423" s="96"/>
      <c r="DW423" s="96"/>
      <c r="DX423" s="96"/>
      <c r="DY423" s="96"/>
      <c r="DZ423" s="96"/>
      <c r="EA423" s="96"/>
      <c r="EB423" s="96"/>
      <c r="EC423" s="96"/>
      <c r="ED423" s="119"/>
      <c r="EE423" s="119"/>
      <c r="EF423" s="119"/>
      <c r="EG423" s="96"/>
      <c r="EH423" s="96"/>
      <c r="EI423" s="96"/>
      <c r="EJ423" s="96"/>
      <c r="EK423" s="96"/>
      <c r="EL423" s="96"/>
      <c r="EM423" s="96"/>
      <c r="EN423" s="96"/>
      <c r="EO423" s="96"/>
      <c r="EP423" s="96"/>
      <c r="EQ423" s="96"/>
      <c r="ER423" s="96"/>
      <c r="ES423" s="96"/>
      <c r="IA423" s="105"/>
      <c r="IB423" s="86"/>
      <c r="IC423" s="86"/>
      <c r="ID423" s="86"/>
      <c r="IE423" s="86"/>
      <c r="IF423" s="86"/>
      <c r="IG423" s="86"/>
      <c r="IH423" s="86"/>
      <c r="II423" s="86"/>
      <c r="IJ423" s="86"/>
      <c r="IK423" s="86"/>
      <c r="IL423" s="86"/>
      <c r="IM423" s="86"/>
      <c r="IN423" s="86"/>
      <c r="IO423" s="86"/>
      <c r="IP423" s="86"/>
      <c r="IQ423" s="86"/>
      <c r="IR423" s="86"/>
      <c r="IS423" s="86"/>
      <c r="IT423" s="86"/>
      <c r="IU423" s="86"/>
      <c r="IV423" s="106"/>
      <c r="IY423" s="105"/>
      <c r="IZ423" s="86"/>
      <c r="JA423" s="86"/>
      <c r="JB423" s="86"/>
      <c r="JC423" s="86"/>
      <c r="JD423" s="86"/>
      <c r="JE423" s="86"/>
      <c r="JF423" s="86"/>
      <c r="JG423" s="86"/>
      <c r="JH423" s="86"/>
      <c r="JI423" s="86"/>
      <c r="JJ423" s="86"/>
      <c r="JK423" s="86"/>
      <c r="JL423" s="86"/>
      <c r="JM423" s="86"/>
      <c r="JN423" s="86"/>
      <c r="JO423" s="86"/>
      <c r="JP423" s="86"/>
      <c r="JQ423" s="86"/>
      <c r="JR423" s="86"/>
      <c r="JS423" s="86"/>
      <c r="JT423" s="86"/>
      <c r="JU423" s="86"/>
      <c r="JV423" s="86"/>
      <c r="JW423" s="86"/>
      <c r="JX423" s="86"/>
      <c r="JY423" s="86"/>
      <c r="JZ423" s="86"/>
      <c r="KA423" s="86"/>
      <c r="KB423" s="86"/>
      <c r="KC423" s="86"/>
      <c r="KD423" s="86"/>
      <c r="KE423" s="86"/>
      <c r="KF423" s="106"/>
    </row>
    <row r="424" spans="10:292" ht="24" hidden="1" customHeight="1" x14ac:dyDescent="0.45">
      <c r="J424" s="84"/>
      <c r="K424" s="141"/>
      <c r="L424" s="590"/>
      <c r="M424" s="590"/>
      <c r="N424" s="590"/>
      <c r="O424" s="590"/>
      <c r="P424" s="590"/>
      <c r="Q424" s="590"/>
      <c r="R424" s="593"/>
      <c r="S424" s="593"/>
      <c r="T424" s="590"/>
      <c r="U424" s="590"/>
      <c r="V424" s="590"/>
      <c r="W424" s="590"/>
      <c r="X424" s="590"/>
      <c r="Y424" s="590"/>
      <c r="Z424" s="590"/>
      <c r="AA424" s="590"/>
      <c r="AB424" s="590"/>
      <c r="AC424" s="590"/>
      <c r="AD424" s="590"/>
      <c r="AE424" s="590"/>
      <c r="AF424" s="590"/>
      <c r="AG424" s="590"/>
      <c r="AH424" s="590"/>
      <c r="AI424" s="590"/>
      <c r="AJ424" s="590"/>
      <c r="AK424" s="590"/>
      <c r="AL424" s="590"/>
      <c r="AM424" s="590"/>
      <c r="AN424" s="590"/>
      <c r="AO424" s="590"/>
      <c r="AP424" s="590"/>
      <c r="AQ424" s="590"/>
      <c r="AR424" s="590"/>
      <c r="AS424" s="590"/>
      <c r="AT424" s="590"/>
      <c r="AU424" s="590"/>
      <c r="AV424" s="590"/>
      <c r="AW424" s="504"/>
      <c r="AX424" s="504"/>
      <c r="AY424" s="504"/>
      <c r="AZ424" s="504"/>
      <c r="BA424" s="504"/>
      <c r="BB424" s="504"/>
      <c r="BC424" s="504"/>
      <c r="BD424" s="504"/>
      <c r="BE424" s="504"/>
      <c r="DQ424" s="96"/>
      <c r="DR424" s="96"/>
      <c r="DS424" s="96"/>
      <c r="DT424" s="96"/>
      <c r="DU424" s="96"/>
      <c r="DV424" s="96"/>
      <c r="DW424" s="96"/>
      <c r="DX424" s="96"/>
      <c r="DY424" s="96"/>
      <c r="DZ424" s="96"/>
      <c r="EA424" s="96"/>
      <c r="EB424" s="96"/>
      <c r="EC424" s="96"/>
      <c r="ED424" s="119"/>
      <c r="EE424" s="119"/>
      <c r="EF424" s="119"/>
      <c r="EG424" s="96"/>
      <c r="EH424" s="96"/>
      <c r="EI424" s="96"/>
      <c r="EJ424" s="96"/>
      <c r="EK424" s="96"/>
      <c r="EL424" s="96"/>
      <c r="EM424" s="96"/>
      <c r="EN424" s="96"/>
      <c r="EO424" s="96"/>
      <c r="EP424" s="96"/>
      <c r="EQ424" s="96"/>
      <c r="ER424" s="96"/>
      <c r="ES424" s="96"/>
      <c r="IA424" s="105"/>
      <c r="IB424" s="86"/>
      <c r="IC424" s="86"/>
      <c r="ID424" s="86"/>
      <c r="IE424" s="86"/>
      <c r="IF424" s="86"/>
      <c r="IG424" s="86"/>
      <c r="IH424" s="86"/>
      <c r="II424" s="86"/>
      <c r="IJ424" s="86"/>
      <c r="IK424" s="86"/>
      <c r="IL424" s="86"/>
      <c r="IM424" s="86"/>
      <c r="IN424" s="86"/>
      <c r="IO424" s="86"/>
      <c r="IP424" s="86"/>
      <c r="IQ424" s="86"/>
      <c r="IR424" s="86"/>
      <c r="IS424" s="86"/>
      <c r="IT424" s="86"/>
      <c r="IU424" s="86"/>
      <c r="IV424" s="106"/>
      <c r="IY424" s="105"/>
      <c r="IZ424" s="86"/>
      <c r="JA424" s="86"/>
      <c r="JB424" s="86"/>
      <c r="JC424" s="86"/>
      <c r="JD424" s="86"/>
      <c r="JE424" s="86"/>
      <c r="JF424" s="86"/>
      <c r="JG424" s="86"/>
      <c r="JH424" s="86"/>
      <c r="JI424" s="86"/>
      <c r="JJ424" s="86"/>
      <c r="JK424" s="86"/>
      <c r="JL424" s="86"/>
      <c r="JM424" s="86"/>
      <c r="JN424" s="86"/>
      <c r="JO424" s="86"/>
      <c r="JP424" s="86"/>
      <c r="JQ424" s="86"/>
      <c r="JR424" s="86"/>
      <c r="JS424" s="86"/>
      <c r="JT424" s="86"/>
      <c r="JU424" s="86"/>
      <c r="JV424" s="86"/>
      <c r="JW424" s="86"/>
      <c r="JX424" s="86"/>
      <c r="JY424" s="86"/>
      <c r="JZ424" s="86"/>
      <c r="KA424" s="86"/>
      <c r="KB424" s="86"/>
      <c r="KC424" s="86"/>
      <c r="KD424" s="86"/>
      <c r="KE424" s="86"/>
      <c r="KF424" s="106"/>
    </row>
    <row r="425" spans="10:292" ht="24" hidden="1" customHeight="1" x14ac:dyDescent="0.45">
      <c r="J425" s="84"/>
      <c r="K425" s="141"/>
      <c r="L425" s="590"/>
      <c r="M425" s="590"/>
      <c r="N425" s="590"/>
      <c r="O425" s="590"/>
      <c r="P425" s="590"/>
      <c r="Q425" s="590"/>
      <c r="R425" s="593"/>
      <c r="S425" s="593"/>
      <c r="T425" s="590"/>
      <c r="U425" s="590"/>
      <c r="V425" s="590"/>
      <c r="W425" s="590"/>
      <c r="X425" s="590"/>
      <c r="Y425" s="590"/>
      <c r="Z425" s="590"/>
      <c r="AA425" s="590"/>
      <c r="AB425" s="590"/>
      <c r="AC425" s="590"/>
      <c r="AD425" s="590"/>
      <c r="AE425" s="590"/>
      <c r="AF425" s="590"/>
      <c r="AG425" s="590"/>
      <c r="AH425" s="590"/>
      <c r="AI425" s="590"/>
      <c r="AJ425" s="590"/>
      <c r="AK425" s="590"/>
      <c r="AL425" s="590"/>
      <c r="AM425" s="590"/>
      <c r="AN425" s="590"/>
      <c r="AO425" s="590"/>
      <c r="AP425" s="590"/>
      <c r="AQ425" s="590"/>
      <c r="AR425" s="590"/>
      <c r="AS425" s="590"/>
      <c r="AT425" s="590"/>
      <c r="AU425" s="590"/>
      <c r="AV425" s="590"/>
      <c r="AW425" s="504"/>
      <c r="AX425" s="504"/>
      <c r="AY425" s="504"/>
      <c r="AZ425" s="504"/>
      <c r="BA425" s="504"/>
      <c r="BB425" s="504"/>
      <c r="BC425" s="504"/>
      <c r="BD425" s="504"/>
      <c r="BE425" s="504"/>
      <c r="DQ425" s="96"/>
      <c r="DR425" s="96"/>
      <c r="DS425" s="96"/>
      <c r="DT425" s="96"/>
      <c r="DU425" s="96"/>
      <c r="DV425" s="96"/>
      <c r="DW425" s="96"/>
      <c r="DX425" s="96"/>
      <c r="DY425" s="96"/>
      <c r="DZ425" s="96"/>
      <c r="EA425" s="96"/>
      <c r="EB425" s="96"/>
      <c r="EC425" s="96"/>
      <c r="ED425" s="119"/>
      <c r="EE425" s="119"/>
      <c r="EF425" s="119"/>
      <c r="EG425" s="96"/>
      <c r="EH425" s="96"/>
      <c r="EI425" s="96"/>
      <c r="EJ425" s="96"/>
      <c r="EK425" s="96"/>
      <c r="EL425" s="96"/>
      <c r="EM425" s="96"/>
      <c r="EN425" s="96"/>
      <c r="EO425" s="96"/>
      <c r="EP425" s="96"/>
      <c r="EQ425" s="96"/>
      <c r="ER425" s="96"/>
      <c r="ES425" s="96"/>
      <c r="IA425" s="105"/>
      <c r="IB425" s="86"/>
      <c r="IC425" s="86"/>
      <c r="ID425" s="86"/>
      <c r="IE425" s="86"/>
      <c r="IF425" s="86"/>
      <c r="IG425" s="86"/>
      <c r="IH425" s="86"/>
      <c r="II425" s="86"/>
      <c r="IJ425" s="86"/>
      <c r="IK425" s="86"/>
      <c r="IL425" s="86"/>
      <c r="IM425" s="86"/>
      <c r="IN425" s="86"/>
      <c r="IO425" s="86"/>
      <c r="IP425" s="86"/>
      <c r="IQ425" s="86"/>
      <c r="IR425" s="86"/>
      <c r="IS425" s="86"/>
      <c r="IT425" s="86"/>
      <c r="IU425" s="86"/>
      <c r="IV425" s="106"/>
      <c r="IY425" s="105"/>
      <c r="IZ425" s="86"/>
      <c r="JA425" s="86"/>
      <c r="JB425" s="86"/>
      <c r="JC425" s="86"/>
      <c r="JD425" s="86"/>
      <c r="JE425" s="86"/>
      <c r="JF425" s="86"/>
      <c r="JG425" s="86"/>
      <c r="JH425" s="86"/>
      <c r="JI425" s="86"/>
      <c r="JJ425" s="86"/>
      <c r="JK425" s="86"/>
      <c r="JL425" s="86"/>
      <c r="JM425" s="86"/>
      <c r="JN425" s="86"/>
      <c r="JO425" s="86"/>
      <c r="JP425" s="86"/>
      <c r="JQ425" s="86"/>
      <c r="JR425" s="86"/>
      <c r="JS425" s="86"/>
      <c r="JT425" s="86"/>
      <c r="JU425" s="86"/>
      <c r="JV425" s="86"/>
      <c r="JW425" s="86"/>
      <c r="JX425" s="86"/>
      <c r="JY425" s="86"/>
      <c r="JZ425" s="86"/>
      <c r="KA425" s="86"/>
      <c r="KB425" s="86"/>
      <c r="KC425" s="86"/>
      <c r="KD425" s="86"/>
      <c r="KE425" s="86"/>
      <c r="KF425" s="106"/>
    </row>
    <row r="426" spans="10:292" ht="24" hidden="1" customHeight="1" x14ac:dyDescent="0.45">
      <c r="J426" s="84"/>
      <c r="K426" s="141"/>
      <c r="L426" s="590"/>
      <c r="M426" s="590"/>
      <c r="N426" s="590"/>
      <c r="O426" s="590"/>
      <c r="P426" s="590"/>
      <c r="Q426" s="590"/>
      <c r="R426" s="593"/>
      <c r="S426" s="593"/>
      <c r="T426" s="590"/>
      <c r="U426" s="590"/>
      <c r="V426" s="590"/>
      <c r="W426" s="590"/>
      <c r="X426" s="590"/>
      <c r="Y426" s="590"/>
      <c r="Z426" s="590"/>
      <c r="AA426" s="590"/>
      <c r="AB426" s="590"/>
      <c r="AC426" s="590"/>
      <c r="AD426" s="590"/>
      <c r="AE426" s="590"/>
      <c r="AF426" s="590"/>
      <c r="AG426" s="590"/>
      <c r="AH426" s="590"/>
      <c r="AI426" s="590"/>
      <c r="AJ426" s="590"/>
      <c r="AK426" s="590"/>
      <c r="AL426" s="590"/>
      <c r="AM426" s="590"/>
      <c r="AN426" s="590"/>
      <c r="AO426" s="590"/>
      <c r="AP426" s="590"/>
      <c r="AQ426" s="590"/>
      <c r="AR426" s="590"/>
      <c r="AS426" s="590"/>
      <c r="AT426" s="590"/>
      <c r="AU426" s="590"/>
      <c r="AV426" s="590"/>
      <c r="AW426" s="504"/>
      <c r="AX426" s="504"/>
      <c r="AY426" s="504"/>
      <c r="AZ426" s="504"/>
      <c r="BA426" s="504"/>
      <c r="BB426" s="504"/>
      <c r="BC426" s="504"/>
      <c r="BD426" s="504"/>
      <c r="BE426" s="504"/>
      <c r="DQ426" s="96"/>
      <c r="DR426" s="96"/>
      <c r="DS426" s="96"/>
      <c r="DT426" s="96"/>
      <c r="DU426" s="96"/>
      <c r="DV426" s="96"/>
      <c r="DW426" s="96"/>
      <c r="DX426" s="96"/>
      <c r="DY426" s="96"/>
      <c r="DZ426" s="96"/>
      <c r="EA426" s="96"/>
      <c r="EB426" s="96"/>
      <c r="EC426" s="96"/>
      <c r="ED426" s="119"/>
      <c r="EE426" s="119"/>
      <c r="EF426" s="119"/>
      <c r="EG426" s="96"/>
      <c r="EH426" s="96"/>
      <c r="EI426" s="96"/>
      <c r="EJ426" s="96"/>
      <c r="EK426" s="96"/>
      <c r="EL426" s="96"/>
      <c r="EM426" s="96"/>
      <c r="EN426" s="96"/>
      <c r="EO426" s="96"/>
      <c r="EP426" s="96"/>
      <c r="EQ426" s="96"/>
      <c r="ER426" s="96"/>
      <c r="ES426" s="96"/>
      <c r="IA426" s="105"/>
      <c r="IB426" s="86"/>
      <c r="IC426" s="86"/>
      <c r="ID426" s="86"/>
      <c r="IE426" s="86"/>
      <c r="IF426" s="86"/>
      <c r="IG426" s="86"/>
      <c r="IH426" s="86"/>
      <c r="II426" s="86"/>
      <c r="IJ426" s="86"/>
      <c r="IK426" s="86"/>
      <c r="IL426" s="86"/>
      <c r="IM426" s="86"/>
      <c r="IN426" s="86"/>
      <c r="IO426" s="86"/>
      <c r="IP426" s="86"/>
      <c r="IQ426" s="86"/>
      <c r="IR426" s="86"/>
      <c r="IS426" s="86"/>
      <c r="IT426" s="86"/>
      <c r="IU426" s="86"/>
      <c r="IV426" s="106"/>
      <c r="IY426" s="105"/>
      <c r="IZ426" s="86"/>
      <c r="JA426" s="86"/>
      <c r="JB426" s="86"/>
      <c r="JC426" s="86"/>
      <c r="JD426" s="86"/>
      <c r="JE426" s="86"/>
      <c r="JF426" s="86"/>
      <c r="JG426" s="86"/>
      <c r="JH426" s="86"/>
      <c r="JI426" s="86"/>
      <c r="JJ426" s="86"/>
      <c r="JK426" s="86"/>
      <c r="JL426" s="86"/>
      <c r="JM426" s="86"/>
      <c r="JN426" s="86"/>
      <c r="JO426" s="86"/>
      <c r="JP426" s="86"/>
      <c r="JQ426" s="86"/>
      <c r="JR426" s="86"/>
      <c r="JS426" s="86"/>
      <c r="JT426" s="86"/>
      <c r="JU426" s="86"/>
      <c r="JV426" s="86"/>
      <c r="JW426" s="86"/>
      <c r="JX426" s="86"/>
      <c r="JY426" s="86"/>
      <c r="JZ426" s="86"/>
      <c r="KA426" s="86"/>
      <c r="KB426" s="86"/>
      <c r="KC426" s="86"/>
      <c r="KD426" s="86"/>
      <c r="KE426" s="86"/>
      <c r="KF426" s="106"/>
    </row>
    <row r="427" spans="10:292" ht="24" hidden="1" customHeight="1" x14ac:dyDescent="0.45">
      <c r="J427" s="84"/>
      <c r="K427" s="141"/>
      <c r="L427" s="590"/>
      <c r="M427" s="590"/>
      <c r="N427" s="590"/>
      <c r="O427" s="590"/>
      <c r="P427" s="590"/>
      <c r="Q427" s="590"/>
      <c r="R427" s="593"/>
      <c r="S427" s="593"/>
      <c r="T427" s="590"/>
      <c r="U427" s="590"/>
      <c r="V427" s="590"/>
      <c r="W427" s="590"/>
      <c r="X427" s="590"/>
      <c r="Y427" s="590"/>
      <c r="Z427" s="590"/>
      <c r="AA427" s="590"/>
      <c r="AB427" s="590"/>
      <c r="AC427" s="590"/>
      <c r="AD427" s="590"/>
      <c r="AE427" s="590"/>
      <c r="AF427" s="590"/>
      <c r="AG427" s="590"/>
      <c r="AH427" s="590"/>
      <c r="AI427" s="590"/>
      <c r="AJ427" s="590"/>
      <c r="AK427" s="590"/>
      <c r="AL427" s="590"/>
      <c r="AM427" s="590"/>
      <c r="AN427" s="590"/>
      <c r="AO427" s="590"/>
      <c r="AP427" s="590"/>
      <c r="AQ427" s="590"/>
      <c r="AR427" s="590"/>
      <c r="AS427" s="590"/>
      <c r="AT427" s="590"/>
      <c r="AU427" s="590"/>
      <c r="AV427" s="590"/>
      <c r="AW427" s="504"/>
      <c r="AX427" s="504"/>
      <c r="AY427" s="504"/>
      <c r="AZ427" s="504"/>
      <c r="BA427" s="504"/>
      <c r="BB427" s="504"/>
      <c r="BC427" s="504"/>
      <c r="BD427" s="504"/>
      <c r="BE427" s="504"/>
      <c r="DQ427" s="96"/>
      <c r="DR427" s="96"/>
      <c r="DS427" s="96"/>
      <c r="DT427" s="96"/>
      <c r="DU427" s="96"/>
      <c r="DV427" s="96"/>
      <c r="DW427" s="96"/>
      <c r="DX427" s="96"/>
      <c r="DY427" s="96"/>
      <c r="DZ427" s="96"/>
      <c r="EA427" s="96"/>
      <c r="EB427" s="96"/>
      <c r="EC427" s="96"/>
      <c r="ED427" s="119"/>
      <c r="EE427" s="119"/>
      <c r="EF427" s="119"/>
      <c r="EG427" s="96"/>
      <c r="EH427" s="96"/>
      <c r="EI427" s="96"/>
      <c r="EJ427" s="96"/>
      <c r="EK427" s="96"/>
      <c r="EL427" s="96"/>
      <c r="EM427" s="96"/>
      <c r="EN427" s="96"/>
      <c r="EO427" s="96"/>
      <c r="EP427" s="96"/>
      <c r="EQ427" s="96"/>
      <c r="ER427" s="96"/>
      <c r="ES427" s="96"/>
      <c r="IA427" s="105"/>
      <c r="IB427" s="86"/>
      <c r="IC427" s="86"/>
      <c r="ID427" s="86"/>
      <c r="IE427" s="86"/>
      <c r="IF427" s="86"/>
      <c r="IG427" s="86"/>
      <c r="IH427" s="86"/>
      <c r="II427" s="86"/>
      <c r="IJ427" s="86"/>
      <c r="IK427" s="86"/>
      <c r="IL427" s="86"/>
      <c r="IM427" s="86"/>
      <c r="IN427" s="86"/>
      <c r="IO427" s="86"/>
      <c r="IP427" s="86"/>
      <c r="IQ427" s="86"/>
      <c r="IR427" s="86"/>
      <c r="IS427" s="86"/>
      <c r="IT427" s="86"/>
      <c r="IU427" s="86"/>
      <c r="IV427" s="106"/>
      <c r="IY427" s="105"/>
      <c r="IZ427" s="86"/>
      <c r="JA427" s="86"/>
      <c r="JB427" s="86"/>
      <c r="JC427" s="86"/>
      <c r="JD427" s="86"/>
      <c r="JE427" s="86"/>
      <c r="JF427" s="86"/>
      <c r="JG427" s="86"/>
      <c r="JH427" s="86"/>
      <c r="JI427" s="86"/>
      <c r="JJ427" s="86"/>
      <c r="JK427" s="86"/>
      <c r="JL427" s="86"/>
      <c r="JM427" s="86"/>
      <c r="JN427" s="86"/>
      <c r="JO427" s="86"/>
      <c r="JP427" s="86"/>
      <c r="JQ427" s="86"/>
      <c r="JR427" s="86"/>
      <c r="JS427" s="86"/>
      <c r="JT427" s="86"/>
      <c r="JU427" s="86"/>
      <c r="JV427" s="86"/>
      <c r="JW427" s="86"/>
      <c r="JX427" s="86"/>
      <c r="JY427" s="86"/>
      <c r="JZ427" s="86"/>
      <c r="KA427" s="86"/>
      <c r="KB427" s="86"/>
      <c r="KC427" s="86"/>
      <c r="KD427" s="86"/>
      <c r="KE427" s="86"/>
      <c r="KF427" s="106"/>
    </row>
    <row r="428" spans="10:292" ht="24" hidden="1" customHeight="1" x14ac:dyDescent="0.45">
      <c r="J428" s="84"/>
      <c r="K428" s="141"/>
      <c r="L428" s="590"/>
      <c r="M428" s="590"/>
      <c r="N428" s="590"/>
      <c r="O428" s="590"/>
      <c r="P428" s="590"/>
      <c r="Q428" s="590"/>
      <c r="R428" s="593"/>
      <c r="S428" s="593"/>
      <c r="T428" s="590"/>
      <c r="U428" s="590"/>
      <c r="V428" s="590"/>
      <c r="W428" s="590"/>
      <c r="X428" s="590"/>
      <c r="Y428" s="590"/>
      <c r="Z428" s="590"/>
      <c r="AA428" s="590"/>
      <c r="AB428" s="590"/>
      <c r="AC428" s="590"/>
      <c r="AD428" s="590"/>
      <c r="AE428" s="590"/>
      <c r="AF428" s="590"/>
      <c r="AG428" s="590"/>
      <c r="AH428" s="590"/>
      <c r="AI428" s="590"/>
      <c r="AJ428" s="590"/>
      <c r="AK428" s="590"/>
      <c r="AL428" s="590"/>
      <c r="AM428" s="590"/>
      <c r="AN428" s="590"/>
      <c r="AO428" s="590"/>
      <c r="AP428" s="590"/>
      <c r="AQ428" s="590"/>
      <c r="AR428" s="590"/>
      <c r="AS428" s="590"/>
      <c r="AT428" s="590"/>
      <c r="AU428" s="590"/>
      <c r="AV428" s="590"/>
      <c r="AW428" s="504"/>
      <c r="AX428" s="504"/>
      <c r="AY428" s="504"/>
      <c r="AZ428" s="504"/>
      <c r="BA428" s="504"/>
      <c r="BB428" s="504"/>
      <c r="BC428" s="504"/>
      <c r="BD428" s="504"/>
      <c r="BE428" s="504"/>
      <c r="DQ428" s="96"/>
      <c r="DR428" s="96"/>
      <c r="DS428" s="96"/>
      <c r="DT428" s="96"/>
      <c r="DU428" s="96"/>
      <c r="DV428" s="96"/>
      <c r="DW428" s="96"/>
      <c r="DX428" s="96"/>
      <c r="DY428" s="96"/>
      <c r="DZ428" s="96"/>
      <c r="EA428" s="96"/>
      <c r="EB428" s="96"/>
      <c r="EC428" s="96"/>
      <c r="ED428" s="119"/>
      <c r="EE428" s="119"/>
      <c r="EF428" s="119"/>
      <c r="EG428" s="96"/>
      <c r="EH428" s="96"/>
      <c r="EI428" s="96"/>
      <c r="EJ428" s="96"/>
      <c r="EK428" s="96"/>
      <c r="EL428" s="96"/>
      <c r="EM428" s="96"/>
      <c r="EN428" s="96"/>
      <c r="EO428" s="96"/>
      <c r="EP428" s="96"/>
      <c r="EQ428" s="96"/>
      <c r="ER428" s="96"/>
      <c r="ES428" s="96"/>
      <c r="IA428" s="105"/>
      <c r="IB428" s="86"/>
      <c r="IC428" s="86"/>
      <c r="ID428" s="86"/>
      <c r="IE428" s="86"/>
      <c r="IF428" s="86"/>
      <c r="IG428" s="86"/>
      <c r="IH428" s="86"/>
      <c r="II428" s="86"/>
      <c r="IJ428" s="86"/>
      <c r="IK428" s="86"/>
      <c r="IL428" s="86"/>
      <c r="IM428" s="86"/>
      <c r="IN428" s="86"/>
      <c r="IO428" s="86"/>
      <c r="IP428" s="86"/>
      <c r="IQ428" s="86"/>
      <c r="IR428" s="86"/>
      <c r="IS428" s="86"/>
      <c r="IT428" s="86"/>
      <c r="IU428" s="86"/>
      <c r="IV428" s="106"/>
      <c r="IY428" s="105"/>
      <c r="IZ428" s="86"/>
      <c r="JA428" s="86"/>
      <c r="JB428" s="86"/>
      <c r="JC428" s="86"/>
      <c r="JD428" s="86"/>
      <c r="JE428" s="86"/>
      <c r="JF428" s="86"/>
      <c r="JG428" s="86"/>
      <c r="JH428" s="86"/>
      <c r="JI428" s="86"/>
      <c r="JJ428" s="86"/>
      <c r="JK428" s="86"/>
      <c r="JL428" s="86"/>
      <c r="JM428" s="86"/>
      <c r="JN428" s="86"/>
      <c r="JO428" s="86"/>
      <c r="JP428" s="86"/>
      <c r="JQ428" s="86"/>
      <c r="JR428" s="86"/>
      <c r="JS428" s="86"/>
      <c r="JT428" s="86"/>
      <c r="JU428" s="86"/>
      <c r="JV428" s="86"/>
      <c r="JW428" s="86"/>
      <c r="JX428" s="86"/>
      <c r="JY428" s="86"/>
      <c r="JZ428" s="86"/>
      <c r="KA428" s="86"/>
      <c r="KB428" s="86"/>
      <c r="KC428" s="86"/>
      <c r="KD428" s="86"/>
      <c r="KE428" s="86"/>
      <c r="KF428" s="106"/>
    </row>
    <row r="429" spans="10:292" ht="24" hidden="1" customHeight="1" x14ac:dyDescent="0.45">
      <c r="J429" s="84"/>
      <c r="K429" s="141"/>
      <c r="L429" s="590"/>
      <c r="M429" s="590"/>
      <c r="N429" s="590"/>
      <c r="O429" s="590"/>
      <c r="P429" s="590"/>
      <c r="Q429" s="590"/>
      <c r="R429" s="593"/>
      <c r="S429" s="593"/>
      <c r="T429" s="590"/>
      <c r="U429" s="590"/>
      <c r="V429" s="590"/>
      <c r="W429" s="590"/>
      <c r="X429" s="590"/>
      <c r="Y429" s="590"/>
      <c r="Z429" s="590"/>
      <c r="AA429" s="590"/>
      <c r="AB429" s="590"/>
      <c r="AC429" s="590"/>
      <c r="AD429" s="590"/>
      <c r="AE429" s="590"/>
      <c r="AF429" s="590"/>
      <c r="AG429" s="590"/>
      <c r="AH429" s="590"/>
      <c r="AI429" s="590"/>
      <c r="AJ429" s="590"/>
      <c r="AK429" s="590"/>
      <c r="AL429" s="590"/>
      <c r="AM429" s="590"/>
      <c r="AN429" s="590"/>
      <c r="AO429" s="590"/>
      <c r="AP429" s="590"/>
      <c r="AQ429" s="590"/>
      <c r="AR429" s="590"/>
      <c r="AS429" s="590"/>
      <c r="AT429" s="590"/>
      <c r="AU429" s="590"/>
      <c r="AV429" s="590"/>
      <c r="AW429" s="504"/>
      <c r="AX429" s="504"/>
      <c r="AY429" s="504"/>
      <c r="AZ429" s="504"/>
      <c r="BA429" s="504"/>
      <c r="BB429" s="504"/>
      <c r="BC429" s="504"/>
      <c r="BD429" s="504"/>
      <c r="BE429" s="504"/>
      <c r="DQ429" s="96"/>
      <c r="DR429" s="96"/>
      <c r="DS429" s="96"/>
      <c r="DT429" s="96"/>
      <c r="DU429" s="96"/>
      <c r="DV429" s="96"/>
      <c r="DW429" s="96"/>
      <c r="DX429" s="96"/>
      <c r="DY429" s="96"/>
      <c r="DZ429" s="96"/>
      <c r="EA429" s="96"/>
      <c r="EB429" s="96"/>
      <c r="EC429" s="96"/>
      <c r="ED429" s="119"/>
      <c r="EE429" s="119"/>
      <c r="EF429" s="119"/>
      <c r="EG429" s="96"/>
      <c r="EH429" s="96"/>
      <c r="EI429" s="96"/>
      <c r="EJ429" s="96"/>
      <c r="EK429" s="96"/>
      <c r="EL429" s="96"/>
      <c r="EM429" s="96"/>
      <c r="EN429" s="96"/>
      <c r="EO429" s="96"/>
      <c r="EP429" s="96"/>
      <c r="EQ429" s="96"/>
      <c r="ER429" s="96"/>
      <c r="ES429" s="96"/>
      <c r="IA429" s="105"/>
      <c r="IB429" s="86"/>
      <c r="IC429" s="86"/>
      <c r="ID429" s="86"/>
      <c r="IE429" s="86"/>
      <c r="IF429" s="86"/>
      <c r="IG429" s="86"/>
      <c r="IH429" s="86"/>
      <c r="II429" s="86"/>
      <c r="IJ429" s="86"/>
      <c r="IK429" s="86"/>
      <c r="IL429" s="86"/>
      <c r="IM429" s="86"/>
      <c r="IN429" s="86"/>
      <c r="IO429" s="86"/>
      <c r="IP429" s="86"/>
      <c r="IQ429" s="86"/>
      <c r="IR429" s="86"/>
      <c r="IS429" s="86"/>
      <c r="IT429" s="86"/>
      <c r="IU429" s="86"/>
      <c r="IV429" s="106"/>
      <c r="IY429" s="105"/>
      <c r="IZ429" s="86"/>
      <c r="JA429" s="86"/>
      <c r="JB429" s="86"/>
      <c r="JC429" s="86"/>
      <c r="JD429" s="86"/>
      <c r="JE429" s="86"/>
      <c r="JF429" s="86"/>
      <c r="JG429" s="86"/>
      <c r="JH429" s="86"/>
      <c r="JI429" s="86"/>
      <c r="JJ429" s="86"/>
      <c r="JK429" s="86"/>
      <c r="JL429" s="86"/>
      <c r="JM429" s="86"/>
      <c r="JN429" s="86"/>
      <c r="JO429" s="86"/>
      <c r="JP429" s="86"/>
      <c r="JQ429" s="86"/>
      <c r="JR429" s="86"/>
      <c r="JS429" s="86"/>
      <c r="JT429" s="86"/>
      <c r="JU429" s="86"/>
      <c r="JV429" s="86"/>
      <c r="JW429" s="86"/>
      <c r="JX429" s="86"/>
      <c r="JY429" s="86"/>
      <c r="JZ429" s="86"/>
      <c r="KA429" s="86"/>
      <c r="KB429" s="86"/>
      <c r="KC429" s="86"/>
      <c r="KD429" s="86"/>
      <c r="KE429" s="86"/>
      <c r="KF429" s="106"/>
    </row>
    <row r="430" spans="10:292" ht="24" hidden="1" customHeight="1" x14ac:dyDescent="0.45">
      <c r="J430" s="84"/>
      <c r="K430" s="141"/>
      <c r="L430" s="590"/>
      <c r="M430" s="590"/>
      <c r="N430" s="590"/>
      <c r="O430" s="590"/>
      <c r="P430" s="590"/>
      <c r="Q430" s="590"/>
      <c r="R430" s="593"/>
      <c r="S430" s="593"/>
      <c r="T430" s="59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04"/>
      <c r="AX430" s="504"/>
      <c r="AY430" s="504"/>
      <c r="AZ430" s="504"/>
      <c r="BA430" s="504"/>
      <c r="BB430" s="504"/>
      <c r="BC430" s="504"/>
      <c r="BD430" s="504"/>
      <c r="BE430" s="504"/>
      <c r="DQ430" s="96"/>
      <c r="DR430" s="96"/>
      <c r="DS430" s="96"/>
      <c r="DT430" s="96"/>
      <c r="DU430" s="96"/>
      <c r="DV430" s="96"/>
      <c r="DW430" s="96"/>
      <c r="DX430" s="96"/>
      <c r="DY430" s="96"/>
      <c r="DZ430" s="96"/>
      <c r="EA430" s="96"/>
      <c r="EB430" s="96"/>
      <c r="EC430" s="96"/>
      <c r="ED430" s="119"/>
      <c r="EE430" s="119"/>
      <c r="EF430" s="119"/>
      <c r="EG430" s="96"/>
      <c r="EH430" s="96"/>
      <c r="EI430" s="96"/>
      <c r="EJ430" s="96"/>
      <c r="EK430" s="96"/>
      <c r="EL430" s="96"/>
      <c r="EM430" s="96"/>
      <c r="EN430" s="96"/>
      <c r="EO430" s="96"/>
      <c r="EP430" s="96"/>
      <c r="EQ430" s="96"/>
      <c r="ER430" s="96"/>
      <c r="ES430" s="96"/>
      <c r="IA430" s="105"/>
      <c r="IB430" s="86"/>
      <c r="IC430" s="86"/>
      <c r="ID430" s="86"/>
      <c r="IE430" s="86"/>
      <c r="IF430" s="86"/>
      <c r="IG430" s="86"/>
      <c r="IH430" s="86"/>
      <c r="II430" s="86"/>
      <c r="IJ430" s="86"/>
      <c r="IK430" s="86"/>
      <c r="IL430" s="86"/>
      <c r="IM430" s="86"/>
      <c r="IN430" s="86"/>
      <c r="IO430" s="86"/>
      <c r="IP430" s="86"/>
      <c r="IQ430" s="86"/>
      <c r="IR430" s="86"/>
      <c r="IS430" s="86"/>
      <c r="IT430" s="86"/>
      <c r="IU430" s="86"/>
      <c r="IV430" s="106"/>
      <c r="IY430" s="105"/>
      <c r="IZ430" s="86"/>
      <c r="JA430" s="86"/>
      <c r="JB430" s="86"/>
      <c r="JC430" s="86"/>
      <c r="JD430" s="86"/>
      <c r="JE430" s="86"/>
      <c r="JF430" s="86"/>
      <c r="JG430" s="86"/>
      <c r="JH430" s="86"/>
      <c r="JI430" s="86"/>
      <c r="JJ430" s="86"/>
      <c r="JK430" s="86"/>
      <c r="JL430" s="86"/>
      <c r="JM430" s="86"/>
      <c r="JN430" s="86"/>
      <c r="JO430" s="86"/>
      <c r="JP430" s="86"/>
      <c r="JQ430" s="86"/>
      <c r="JR430" s="86"/>
      <c r="JS430" s="86"/>
      <c r="JT430" s="86"/>
      <c r="JU430" s="86"/>
      <c r="JV430" s="86"/>
      <c r="JW430" s="86"/>
      <c r="JX430" s="86"/>
      <c r="JY430" s="86"/>
      <c r="JZ430" s="86"/>
      <c r="KA430" s="86"/>
      <c r="KB430" s="86"/>
      <c r="KC430" s="86"/>
      <c r="KD430" s="86"/>
      <c r="KE430" s="86"/>
      <c r="KF430" s="106"/>
    </row>
    <row r="431" spans="10:292" ht="24" hidden="1" customHeight="1" x14ac:dyDescent="0.45">
      <c r="J431" s="84"/>
      <c r="K431" s="141"/>
      <c r="L431" s="590"/>
      <c r="M431" s="590"/>
      <c r="N431" s="590"/>
      <c r="O431" s="590"/>
      <c r="P431" s="590"/>
      <c r="Q431" s="590"/>
      <c r="R431" s="593"/>
      <c r="S431" s="593"/>
      <c r="T431" s="590"/>
      <c r="U431" s="590"/>
      <c r="V431" s="590"/>
      <c r="W431" s="590"/>
      <c r="X431" s="590"/>
      <c r="Y431" s="590"/>
      <c r="Z431" s="590"/>
      <c r="AA431" s="590"/>
      <c r="AB431" s="590"/>
      <c r="AC431" s="590"/>
      <c r="AD431" s="590"/>
      <c r="AE431" s="590"/>
      <c r="AF431" s="590"/>
      <c r="AG431" s="590"/>
      <c r="AH431" s="590"/>
      <c r="AI431" s="590"/>
      <c r="AJ431" s="590"/>
      <c r="AK431" s="590"/>
      <c r="AL431" s="590"/>
      <c r="AM431" s="590"/>
      <c r="AN431" s="590"/>
      <c r="AO431" s="590"/>
      <c r="AP431" s="590"/>
      <c r="AQ431" s="590"/>
      <c r="AR431" s="590"/>
      <c r="AS431" s="590"/>
      <c r="AT431" s="590"/>
      <c r="AU431" s="590"/>
      <c r="AV431" s="590"/>
      <c r="AW431" s="504"/>
      <c r="AX431" s="504"/>
      <c r="AY431" s="504"/>
      <c r="AZ431" s="504"/>
      <c r="BA431" s="504"/>
      <c r="BB431" s="504"/>
      <c r="BC431" s="504"/>
      <c r="BD431" s="504"/>
      <c r="BE431" s="504"/>
      <c r="DQ431" s="96"/>
      <c r="DR431" s="96"/>
      <c r="DS431" s="96"/>
      <c r="DT431" s="96"/>
      <c r="DU431" s="96"/>
      <c r="DV431" s="96"/>
      <c r="DW431" s="96"/>
      <c r="DX431" s="96"/>
      <c r="DY431" s="96"/>
      <c r="DZ431" s="96"/>
      <c r="EA431" s="96"/>
      <c r="EB431" s="96"/>
      <c r="EC431" s="96"/>
      <c r="ED431" s="119"/>
      <c r="EE431" s="119"/>
      <c r="EF431" s="119"/>
      <c r="EG431" s="96"/>
      <c r="EH431" s="96"/>
      <c r="EI431" s="96"/>
      <c r="EJ431" s="96"/>
      <c r="EK431" s="96"/>
      <c r="EL431" s="96"/>
      <c r="EM431" s="96"/>
      <c r="EN431" s="96"/>
      <c r="EO431" s="96"/>
      <c r="EP431" s="96"/>
      <c r="EQ431" s="96"/>
      <c r="ER431" s="96"/>
      <c r="ES431" s="96"/>
      <c r="IA431" s="105"/>
      <c r="IB431" s="86"/>
      <c r="IC431" s="86"/>
      <c r="ID431" s="86"/>
      <c r="IE431" s="86"/>
      <c r="IF431" s="86"/>
      <c r="IG431" s="86"/>
      <c r="IH431" s="86"/>
      <c r="II431" s="86"/>
      <c r="IJ431" s="86"/>
      <c r="IK431" s="86"/>
      <c r="IL431" s="86"/>
      <c r="IM431" s="86"/>
      <c r="IN431" s="86"/>
      <c r="IO431" s="86"/>
      <c r="IP431" s="86"/>
      <c r="IQ431" s="86"/>
      <c r="IR431" s="86"/>
      <c r="IS431" s="86"/>
      <c r="IT431" s="86"/>
      <c r="IU431" s="86"/>
      <c r="IV431" s="106"/>
      <c r="IY431" s="105"/>
      <c r="IZ431" s="86"/>
      <c r="JA431" s="86"/>
      <c r="JB431" s="86"/>
      <c r="JC431" s="86"/>
      <c r="JD431" s="86"/>
      <c r="JE431" s="86"/>
      <c r="JF431" s="86"/>
      <c r="JG431" s="86"/>
      <c r="JH431" s="86"/>
      <c r="JI431" s="86"/>
      <c r="JJ431" s="86"/>
      <c r="JK431" s="86"/>
      <c r="JL431" s="86"/>
      <c r="JM431" s="86"/>
      <c r="JN431" s="86"/>
      <c r="JO431" s="86"/>
      <c r="JP431" s="86"/>
      <c r="JQ431" s="86"/>
      <c r="JR431" s="86"/>
      <c r="JS431" s="86"/>
      <c r="JT431" s="86"/>
      <c r="JU431" s="86"/>
      <c r="JV431" s="86"/>
      <c r="JW431" s="86"/>
      <c r="JX431" s="86"/>
      <c r="JY431" s="86"/>
      <c r="JZ431" s="86"/>
      <c r="KA431" s="86"/>
      <c r="KB431" s="86"/>
      <c r="KC431" s="86"/>
      <c r="KD431" s="86"/>
      <c r="KE431" s="86"/>
      <c r="KF431" s="106"/>
    </row>
    <row r="432" spans="10:292" ht="24" hidden="1" customHeight="1" x14ac:dyDescent="0.45">
      <c r="J432" s="84"/>
      <c r="K432" s="141"/>
      <c r="L432" s="590"/>
      <c r="M432" s="590"/>
      <c r="N432" s="590"/>
      <c r="O432" s="590"/>
      <c r="P432" s="590"/>
      <c r="Q432" s="590"/>
      <c r="R432" s="593"/>
      <c r="S432" s="593"/>
      <c r="T432" s="590"/>
      <c r="U432" s="590"/>
      <c r="V432" s="590"/>
      <c r="W432" s="590"/>
      <c r="X432" s="590"/>
      <c r="Y432" s="590"/>
      <c r="Z432" s="590"/>
      <c r="AA432" s="590"/>
      <c r="AB432" s="590"/>
      <c r="AC432" s="590"/>
      <c r="AD432" s="590"/>
      <c r="AE432" s="590"/>
      <c r="AF432" s="590"/>
      <c r="AG432" s="590"/>
      <c r="AH432" s="590"/>
      <c r="AI432" s="590"/>
      <c r="AJ432" s="590"/>
      <c r="AK432" s="590"/>
      <c r="AL432" s="590"/>
      <c r="AM432" s="590"/>
      <c r="AN432" s="590"/>
      <c r="AO432" s="590"/>
      <c r="AP432" s="590"/>
      <c r="AQ432" s="590"/>
      <c r="AR432" s="590"/>
      <c r="AS432" s="590"/>
      <c r="AT432" s="590"/>
      <c r="AU432" s="590"/>
      <c r="AV432" s="590"/>
      <c r="AW432" s="504"/>
      <c r="AX432" s="504"/>
      <c r="AY432" s="504"/>
      <c r="AZ432" s="504"/>
      <c r="BA432" s="504"/>
      <c r="BB432" s="504"/>
      <c r="BC432" s="504"/>
      <c r="BD432" s="504"/>
      <c r="BE432" s="504"/>
      <c r="DQ432" s="96"/>
      <c r="DR432" s="96"/>
      <c r="DS432" s="96"/>
      <c r="DT432" s="96"/>
      <c r="DU432" s="96"/>
      <c r="DV432" s="96"/>
      <c r="DW432" s="96"/>
      <c r="DX432" s="96"/>
      <c r="DY432" s="96"/>
      <c r="DZ432" s="96"/>
      <c r="EA432" s="96"/>
      <c r="EB432" s="96"/>
      <c r="EC432" s="96"/>
      <c r="ED432" s="119"/>
      <c r="EE432" s="119"/>
      <c r="EF432" s="119"/>
      <c r="EG432" s="96"/>
      <c r="EH432" s="96"/>
      <c r="EI432" s="96"/>
      <c r="EJ432" s="96"/>
      <c r="EK432" s="96"/>
      <c r="EL432" s="96"/>
      <c r="EM432" s="96"/>
      <c r="EN432" s="96"/>
      <c r="EO432" s="96"/>
      <c r="EP432" s="96"/>
      <c r="EQ432" s="96"/>
      <c r="ER432" s="96"/>
      <c r="ES432" s="96"/>
      <c r="IA432" s="105"/>
      <c r="IB432" s="86"/>
      <c r="IC432" s="86"/>
      <c r="ID432" s="86"/>
      <c r="IE432" s="86"/>
      <c r="IF432" s="86"/>
      <c r="IG432" s="86"/>
      <c r="IH432" s="86"/>
      <c r="II432" s="86"/>
      <c r="IJ432" s="86"/>
      <c r="IK432" s="86"/>
      <c r="IL432" s="86"/>
      <c r="IM432" s="86"/>
      <c r="IN432" s="86"/>
      <c r="IO432" s="86"/>
      <c r="IP432" s="86"/>
      <c r="IQ432" s="86"/>
      <c r="IR432" s="86"/>
      <c r="IS432" s="86"/>
      <c r="IT432" s="86"/>
      <c r="IU432" s="86"/>
      <c r="IV432" s="106"/>
      <c r="IY432" s="105"/>
      <c r="IZ432" s="86"/>
      <c r="JA432" s="86"/>
      <c r="JB432" s="86"/>
      <c r="JC432" s="86"/>
      <c r="JD432" s="86"/>
      <c r="JE432" s="86"/>
      <c r="JF432" s="86"/>
      <c r="JG432" s="86"/>
      <c r="JH432" s="86"/>
      <c r="JI432" s="86"/>
      <c r="JJ432" s="86"/>
      <c r="JK432" s="86"/>
      <c r="JL432" s="86"/>
      <c r="JM432" s="86"/>
      <c r="JN432" s="86"/>
      <c r="JO432" s="86"/>
      <c r="JP432" s="86"/>
      <c r="JQ432" s="86"/>
      <c r="JR432" s="86"/>
      <c r="JS432" s="86"/>
      <c r="JT432" s="86"/>
      <c r="JU432" s="86"/>
      <c r="JV432" s="86"/>
      <c r="JW432" s="86"/>
      <c r="JX432" s="86"/>
      <c r="JY432" s="86"/>
      <c r="JZ432" s="86"/>
      <c r="KA432" s="86"/>
      <c r="KB432" s="86"/>
      <c r="KC432" s="86"/>
      <c r="KD432" s="86"/>
      <c r="KE432" s="86"/>
      <c r="KF432" s="106"/>
    </row>
    <row r="433" spans="10:292" ht="24" hidden="1" customHeight="1" x14ac:dyDescent="0.45">
      <c r="J433" s="84"/>
      <c r="K433" s="141"/>
      <c r="L433" s="590"/>
      <c r="M433" s="590"/>
      <c r="N433" s="590"/>
      <c r="O433" s="590"/>
      <c r="P433" s="590"/>
      <c r="Q433" s="590"/>
      <c r="R433" s="593"/>
      <c r="S433" s="593"/>
      <c r="T433" s="590"/>
      <c r="U433" s="590"/>
      <c r="V433" s="590"/>
      <c r="W433" s="590"/>
      <c r="X433" s="590"/>
      <c r="Y433" s="590"/>
      <c r="Z433" s="590"/>
      <c r="AA433" s="590"/>
      <c r="AB433" s="590"/>
      <c r="AC433" s="590"/>
      <c r="AD433" s="590"/>
      <c r="AE433" s="590"/>
      <c r="AF433" s="590"/>
      <c r="AG433" s="590"/>
      <c r="AH433" s="590"/>
      <c r="AI433" s="590"/>
      <c r="AJ433" s="590"/>
      <c r="AK433" s="590"/>
      <c r="AL433" s="590"/>
      <c r="AM433" s="590"/>
      <c r="AN433" s="590"/>
      <c r="AO433" s="590"/>
      <c r="AP433" s="590"/>
      <c r="AQ433" s="590"/>
      <c r="AR433" s="590"/>
      <c r="AS433" s="590"/>
      <c r="AT433" s="590"/>
      <c r="AU433" s="590"/>
      <c r="AV433" s="590"/>
      <c r="AW433" s="504"/>
      <c r="AX433" s="504"/>
      <c r="AY433" s="504"/>
      <c r="AZ433" s="504"/>
      <c r="BA433" s="504"/>
      <c r="BB433" s="504"/>
      <c r="BC433" s="504"/>
      <c r="BD433" s="504"/>
      <c r="BE433" s="504"/>
      <c r="DQ433" s="96"/>
      <c r="DR433" s="96"/>
      <c r="DS433" s="96"/>
      <c r="DT433" s="96"/>
      <c r="DU433" s="96"/>
      <c r="DV433" s="96"/>
      <c r="DW433" s="96"/>
      <c r="DX433" s="96"/>
      <c r="DY433" s="96"/>
      <c r="DZ433" s="96"/>
      <c r="EA433" s="96"/>
      <c r="EB433" s="96"/>
      <c r="EC433" s="96"/>
      <c r="ED433" s="119"/>
      <c r="EE433" s="119"/>
      <c r="EF433" s="119"/>
      <c r="EG433" s="96"/>
      <c r="EH433" s="96"/>
      <c r="EI433" s="96"/>
      <c r="EJ433" s="96"/>
      <c r="EK433" s="96"/>
      <c r="EL433" s="96"/>
      <c r="EM433" s="96"/>
      <c r="EN433" s="96"/>
      <c r="EO433" s="96"/>
      <c r="EP433" s="96"/>
      <c r="EQ433" s="96"/>
      <c r="ER433" s="96"/>
      <c r="ES433" s="96"/>
      <c r="IA433" s="105"/>
      <c r="IB433" s="86"/>
      <c r="IC433" s="86"/>
      <c r="ID433" s="86"/>
      <c r="IE433" s="86"/>
      <c r="IF433" s="86"/>
      <c r="IG433" s="86"/>
      <c r="IH433" s="86"/>
      <c r="II433" s="86"/>
      <c r="IJ433" s="86"/>
      <c r="IK433" s="86"/>
      <c r="IL433" s="86"/>
      <c r="IM433" s="86"/>
      <c r="IN433" s="86"/>
      <c r="IO433" s="86"/>
      <c r="IP433" s="86"/>
      <c r="IQ433" s="86"/>
      <c r="IR433" s="86"/>
      <c r="IS433" s="86"/>
      <c r="IT433" s="86"/>
      <c r="IU433" s="86"/>
      <c r="IV433" s="106"/>
      <c r="IY433" s="105"/>
      <c r="IZ433" s="86"/>
      <c r="JA433" s="86"/>
      <c r="JB433" s="86"/>
      <c r="JC433" s="86"/>
      <c r="JD433" s="86"/>
      <c r="JE433" s="86"/>
      <c r="JF433" s="86"/>
      <c r="JG433" s="86"/>
      <c r="JH433" s="86"/>
      <c r="JI433" s="86"/>
      <c r="JJ433" s="86"/>
      <c r="JK433" s="86"/>
      <c r="JL433" s="86"/>
      <c r="JM433" s="86"/>
      <c r="JN433" s="86"/>
      <c r="JO433" s="86"/>
      <c r="JP433" s="86"/>
      <c r="JQ433" s="86"/>
      <c r="JR433" s="86"/>
      <c r="JS433" s="86"/>
      <c r="JT433" s="86"/>
      <c r="JU433" s="86"/>
      <c r="JV433" s="86"/>
      <c r="JW433" s="86"/>
      <c r="JX433" s="86"/>
      <c r="JY433" s="86"/>
      <c r="JZ433" s="86"/>
      <c r="KA433" s="86"/>
      <c r="KB433" s="86"/>
      <c r="KC433" s="86"/>
      <c r="KD433" s="86"/>
      <c r="KE433" s="86"/>
      <c r="KF433" s="106"/>
    </row>
    <row r="434" spans="10:292" ht="24" hidden="1" customHeight="1" x14ac:dyDescent="0.45">
      <c r="J434" s="84"/>
      <c r="K434" s="141"/>
      <c r="L434" s="590"/>
      <c r="M434" s="590"/>
      <c r="N434" s="590"/>
      <c r="O434" s="590"/>
      <c r="P434" s="590"/>
      <c r="Q434" s="590"/>
      <c r="R434" s="593"/>
      <c r="S434" s="593"/>
      <c r="T434" s="590"/>
      <c r="U434" s="590"/>
      <c r="V434" s="590"/>
      <c r="W434" s="590"/>
      <c r="X434" s="590"/>
      <c r="Y434" s="590"/>
      <c r="Z434" s="590"/>
      <c r="AA434" s="590"/>
      <c r="AB434" s="590"/>
      <c r="AC434" s="590"/>
      <c r="AD434" s="590"/>
      <c r="AE434" s="590"/>
      <c r="AF434" s="590"/>
      <c r="AG434" s="590"/>
      <c r="AH434" s="590"/>
      <c r="AI434" s="590"/>
      <c r="AJ434" s="590"/>
      <c r="AK434" s="590"/>
      <c r="AL434" s="590"/>
      <c r="AM434" s="590"/>
      <c r="AN434" s="590"/>
      <c r="AO434" s="590"/>
      <c r="AP434" s="590"/>
      <c r="AQ434" s="590"/>
      <c r="AR434" s="590"/>
      <c r="AS434" s="590"/>
      <c r="AT434" s="590"/>
      <c r="AU434" s="590"/>
      <c r="AV434" s="590"/>
      <c r="AW434" s="504"/>
      <c r="AX434" s="504"/>
      <c r="AY434" s="504"/>
      <c r="AZ434" s="504"/>
      <c r="BA434" s="504"/>
      <c r="BB434" s="504"/>
      <c r="BC434" s="504"/>
      <c r="BD434" s="504"/>
      <c r="BE434" s="504"/>
      <c r="DQ434" s="96"/>
      <c r="DR434" s="96"/>
      <c r="DS434" s="96"/>
      <c r="DT434" s="96"/>
      <c r="DU434" s="96"/>
      <c r="DV434" s="96"/>
      <c r="DW434" s="96"/>
      <c r="DX434" s="96"/>
      <c r="DY434" s="96"/>
      <c r="DZ434" s="96"/>
      <c r="EA434" s="96"/>
      <c r="EB434" s="96"/>
      <c r="EC434" s="96"/>
      <c r="ED434" s="119"/>
      <c r="EE434" s="119"/>
      <c r="EF434" s="119"/>
      <c r="EG434" s="96"/>
      <c r="EH434" s="96"/>
      <c r="EI434" s="96"/>
      <c r="EJ434" s="96"/>
      <c r="EK434" s="96"/>
      <c r="EL434" s="96"/>
      <c r="EM434" s="96"/>
      <c r="EN434" s="96"/>
      <c r="EO434" s="96"/>
      <c r="EP434" s="96"/>
      <c r="EQ434" s="96"/>
      <c r="ER434" s="96"/>
      <c r="ES434" s="96"/>
      <c r="IA434" s="105"/>
      <c r="IB434" s="86"/>
      <c r="IC434" s="86"/>
      <c r="ID434" s="86"/>
      <c r="IE434" s="86"/>
      <c r="IF434" s="86"/>
      <c r="IG434" s="86"/>
      <c r="IH434" s="86"/>
      <c r="II434" s="86"/>
      <c r="IJ434" s="86"/>
      <c r="IK434" s="86"/>
      <c r="IL434" s="86"/>
      <c r="IM434" s="86"/>
      <c r="IN434" s="86"/>
      <c r="IO434" s="86"/>
      <c r="IP434" s="86"/>
      <c r="IQ434" s="86"/>
      <c r="IR434" s="86"/>
      <c r="IS434" s="86"/>
      <c r="IT434" s="86"/>
      <c r="IU434" s="86"/>
      <c r="IV434" s="106"/>
      <c r="IY434" s="105"/>
      <c r="IZ434" s="86"/>
      <c r="JA434" s="86"/>
      <c r="JB434" s="86"/>
      <c r="JC434" s="86"/>
      <c r="JD434" s="86"/>
      <c r="JE434" s="86"/>
      <c r="JF434" s="86"/>
      <c r="JG434" s="86"/>
      <c r="JH434" s="86"/>
      <c r="JI434" s="86"/>
      <c r="JJ434" s="86"/>
      <c r="JK434" s="86"/>
      <c r="JL434" s="86"/>
      <c r="JM434" s="86"/>
      <c r="JN434" s="86"/>
      <c r="JO434" s="86"/>
      <c r="JP434" s="86"/>
      <c r="JQ434" s="86"/>
      <c r="JR434" s="86"/>
      <c r="JS434" s="86"/>
      <c r="JT434" s="86"/>
      <c r="JU434" s="86"/>
      <c r="JV434" s="86"/>
      <c r="JW434" s="86"/>
      <c r="JX434" s="86"/>
      <c r="JY434" s="86"/>
      <c r="JZ434" s="86"/>
      <c r="KA434" s="86"/>
      <c r="KB434" s="86"/>
      <c r="KC434" s="86"/>
      <c r="KD434" s="86"/>
      <c r="KE434" s="86"/>
      <c r="KF434" s="106"/>
    </row>
    <row r="435" spans="10:292" ht="24" hidden="1" customHeight="1" x14ac:dyDescent="0.45">
      <c r="J435" s="84"/>
      <c r="K435" s="141"/>
      <c r="L435" s="590"/>
      <c r="M435" s="590"/>
      <c r="N435" s="590"/>
      <c r="O435" s="590"/>
      <c r="P435" s="590"/>
      <c r="Q435" s="590"/>
      <c r="R435" s="593"/>
      <c r="S435" s="593"/>
      <c r="T435" s="590"/>
      <c r="U435" s="590"/>
      <c r="V435" s="590"/>
      <c r="W435" s="590"/>
      <c r="X435" s="590"/>
      <c r="Y435" s="590"/>
      <c r="Z435" s="590"/>
      <c r="AA435" s="590"/>
      <c r="AB435" s="590"/>
      <c r="AC435" s="590"/>
      <c r="AD435" s="590"/>
      <c r="AE435" s="590"/>
      <c r="AF435" s="590"/>
      <c r="AG435" s="590"/>
      <c r="AH435" s="590"/>
      <c r="AI435" s="590"/>
      <c r="AJ435" s="590"/>
      <c r="AK435" s="590"/>
      <c r="AL435" s="590"/>
      <c r="AM435" s="590"/>
      <c r="AN435" s="590"/>
      <c r="AO435" s="590"/>
      <c r="AP435" s="590"/>
      <c r="AQ435" s="590"/>
      <c r="AR435" s="590"/>
      <c r="AS435" s="590"/>
      <c r="AT435" s="590"/>
      <c r="AU435" s="590"/>
      <c r="AV435" s="590"/>
      <c r="AW435" s="504"/>
      <c r="AX435" s="504"/>
      <c r="AY435" s="504"/>
      <c r="AZ435" s="504"/>
      <c r="BA435" s="504"/>
      <c r="BB435" s="504"/>
      <c r="BC435" s="504"/>
      <c r="BD435" s="504"/>
      <c r="BE435" s="504"/>
      <c r="DQ435" s="96"/>
      <c r="DR435" s="96"/>
      <c r="DS435" s="96"/>
      <c r="DT435" s="96"/>
      <c r="DU435" s="96"/>
      <c r="DV435" s="96"/>
      <c r="DW435" s="96"/>
      <c r="DX435" s="96"/>
      <c r="DY435" s="96"/>
      <c r="DZ435" s="96"/>
      <c r="EA435" s="96"/>
      <c r="EB435" s="96"/>
      <c r="EC435" s="96"/>
      <c r="ED435" s="119"/>
      <c r="EE435" s="119"/>
      <c r="EF435" s="119"/>
      <c r="EG435" s="96"/>
      <c r="EH435" s="96"/>
      <c r="EI435" s="96"/>
      <c r="EJ435" s="96"/>
      <c r="EK435" s="96"/>
      <c r="EL435" s="96"/>
      <c r="EM435" s="96"/>
      <c r="EN435" s="96"/>
      <c r="EO435" s="96"/>
      <c r="EP435" s="96"/>
      <c r="EQ435" s="96"/>
      <c r="ER435" s="96"/>
      <c r="ES435" s="96"/>
      <c r="IA435" s="105"/>
      <c r="IB435" s="86"/>
      <c r="IC435" s="86"/>
      <c r="ID435" s="86"/>
      <c r="IE435" s="86"/>
      <c r="IF435" s="86"/>
      <c r="IG435" s="86"/>
      <c r="IH435" s="86"/>
      <c r="II435" s="86"/>
      <c r="IJ435" s="86"/>
      <c r="IK435" s="86"/>
      <c r="IL435" s="86"/>
      <c r="IM435" s="86"/>
      <c r="IN435" s="86"/>
      <c r="IO435" s="86"/>
      <c r="IP435" s="86"/>
      <c r="IQ435" s="86"/>
      <c r="IR435" s="86"/>
      <c r="IS435" s="86"/>
      <c r="IT435" s="86"/>
      <c r="IU435" s="86"/>
      <c r="IV435" s="106"/>
      <c r="IY435" s="105"/>
      <c r="IZ435" s="86"/>
      <c r="JA435" s="86"/>
      <c r="JB435" s="86"/>
      <c r="JC435" s="86"/>
      <c r="JD435" s="86"/>
      <c r="JE435" s="86"/>
      <c r="JF435" s="86"/>
      <c r="JG435" s="86"/>
      <c r="JH435" s="86"/>
      <c r="JI435" s="86"/>
      <c r="JJ435" s="86"/>
      <c r="JK435" s="86"/>
      <c r="JL435" s="86"/>
      <c r="JM435" s="86"/>
      <c r="JN435" s="86"/>
      <c r="JO435" s="86"/>
      <c r="JP435" s="86"/>
      <c r="JQ435" s="86"/>
      <c r="JR435" s="86"/>
      <c r="JS435" s="86"/>
      <c r="JT435" s="86"/>
      <c r="JU435" s="86"/>
      <c r="JV435" s="86"/>
      <c r="JW435" s="86"/>
      <c r="JX435" s="86"/>
      <c r="JY435" s="86"/>
      <c r="JZ435" s="86"/>
      <c r="KA435" s="86"/>
      <c r="KB435" s="86"/>
      <c r="KC435" s="86"/>
      <c r="KD435" s="86"/>
      <c r="KE435" s="86"/>
      <c r="KF435" s="106"/>
    </row>
    <row r="436" spans="10:292" ht="24" hidden="1" customHeight="1" thickBot="1" x14ac:dyDescent="0.5">
      <c r="J436" s="84"/>
      <c r="K436" s="141"/>
      <c r="L436" s="590"/>
      <c r="M436" s="590"/>
      <c r="N436" s="590"/>
      <c r="O436" s="590"/>
      <c r="P436" s="590"/>
      <c r="Q436" s="590"/>
      <c r="R436" s="593"/>
      <c r="S436" s="593"/>
      <c r="T436" s="590"/>
      <c r="U436" s="590"/>
      <c r="V436" s="590"/>
      <c r="W436" s="590"/>
      <c r="X436" s="590"/>
      <c r="Y436" s="590"/>
      <c r="Z436" s="590"/>
      <c r="AA436" s="590"/>
      <c r="AB436" s="590"/>
      <c r="AC436" s="590"/>
      <c r="AD436" s="590"/>
      <c r="AE436" s="590"/>
      <c r="AF436" s="590"/>
      <c r="AG436" s="590"/>
      <c r="AH436" s="590"/>
      <c r="AI436" s="590"/>
      <c r="AJ436" s="590"/>
      <c r="AK436" s="590"/>
      <c r="AL436" s="590"/>
      <c r="AM436" s="590"/>
      <c r="AN436" s="590"/>
      <c r="AO436" s="590"/>
      <c r="AP436" s="590"/>
      <c r="AQ436" s="590"/>
      <c r="AR436" s="590"/>
      <c r="AS436" s="590"/>
      <c r="AT436" s="590"/>
      <c r="AU436" s="590"/>
      <c r="AV436" s="590"/>
      <c r="AW436" s="504"/>
      <c r="AX436" s="504"/>
      <c r="AY436" s="504"/>
      <c r="AZ436" s="504"/>
      <c r="BA436" s="504"/>
      <c r="BB436" s="504"/>
      <c r="BC436" s="504"/>
      <c r="BD436" s="504"/>
      <c r="BE436" s="504"/>
      <c r="DQ436" s="96"/>
      <c r="DR436" s="96"/>
      <c r="DS436" s="96"/>
      <c r="DT436" s="96"/>
      <c r="DU436" s="96"/>
      <c r="DV436" s="96"/>
      <c r="DW436" s="96"/>
      <c r="DX436" s="96"/>
      <c r="DY436" s="96"/>
      <c r="DZ436" s="96"/>
      <c r="EA436" s="96"/>
      <c r="EB436" s="96"/>
      <c r="EC436" s="96"/>
      <c r="ED436" s="119"/>
      <c r="EE436" s="119"/>
      <c r="EF436" s="119"/>
      <c r="EG436" s="96"/>
      <c r="EH436" s="96"/>
      <c r="EI436" s="96"/>
      <c r="EJ436" s="96"/>
      <c r="EK436" s="96"/>
      <c r="EL436" s="96"/>
      <c r="EM436" s="96"/>
      <c r="EN436" s="96"/>
      <c r="EO436" s="96"/>
      <c r="EP436" s="96"/>
      <c r="EQ436" s="96"/>
      <c r="ER436" s="96"/>
      <c r="ES436" s="96"/>
      <c r="IA436" s="105"/>
      <c r="IB436" s="86"/>
      <c r="IC436" s="86"/>
      <c r="ID436" s="86"/>
      <c r="IE436" s="86"/>
      <c r="IF436" s="86"/>
      <c r="IG436" s="86"/>
      <c r="IH436" s="86"/>
      <c r="II436" s="86"/>
      <c r="IJ436" s="86"/>
      <c r="IK436" s="86"/>
      <c r="IL436" s="86"/>
      <c r="IM436" s="86"/>
      <c r="IN436" s="86"/>
      <c r="IO436" s="86"/>
      <c r="IP436" s="86"/>
      <c r="IQ436" s="86"/>
      <c r="IR436" s="86"/>
      <c r="IS436" s="86"/>
      <c r="IT436" s="86"/>
      <c r="IU436" s="86"/>
      <c r="IV436" s="106"/>
      <c r="IY436" s="47"/>
      <c r="IZ436" s="17"/>
      <c r="JA436" s="17"/>
      <c r="JB436" s="17"/>
      <c r="JC436" s="17"/>
      <c r="JD436" s="17"/>
      <c r="JE436" s="17"/>
      <c r="JF436" s="17"/>
      <c r="JG436" s="17"/>
      <c r="JH436" s="17"/>
      <c r="JI436" s="17"/>
      <c r="JJ436" s="17"/>
      <c r="JK436" s="17"/>
      <c r="JL436" s="17"/>
      <c r="JM436" s="17"/>
      <c r="JN436" s="17"/>
      <c r="JO436" s="17"/>
      <c r="JP436" s="17"/>
      <c r="JQ436" s="17"/>
      <c r="JR436" s="17"/>
      <c r="JS436" s="17"/>
      <c r="JT436" s="17"/>
      <c r="JU436" s="17"/>
      <c r="JV436" s="17"/>
      <c r="JW436" s="17"/>
      <c r="JX436" s="17"/>
      <c r="JY436" s="17"/>
      <c r="JZ436" s="17"/>
      <c r="KA436" s="17"/>
      <c r="KB436" s="17"/>
      <c r="KC436" s="17"/>
      <c r="KD436" s="17"/>
      <c r="KE436" s="17"/>
      <c r="KF436" s="29"/>
    </row>
    <row r="437" spans="10:292" ht="24" hidden="1" customHeight="1" x14ac:dyDescent="0.45">
      <c r="J437" s="84"/>
      <c r="K437" s="141"/>
      <c r="L437" s="590"/>
      <c r="M437" s="590"/>
      <c r="N437" s="590"/>
      <c r="O437" s="590"/>
      <c r="P437" s="590"/>
      <c r="Q437" s="590"/>
      <c r="R437" s="593"/>
      <c r="S437" s="593"/>
      <c r="T437" s="590"/>
      <c r="U437" s="590"/>
      <c r="V437" s="590"/>
      <c r="W437" s="590"/>
      <c r="X437" s="590"/>
      <c r="Y437" s="590"/>
      <c r="Z437" s="590"/>
      <c r="AA437" s="590"/>
      <c r="AB437" s="590"/>
      <c r="AC437" s="590"/>
      <c r="AD437" s="590"/>
      <c r="AE437" s="590"/>
      <c r="AF437" s="590"/>
      <c r="AG437" s="590"/>
      <c r="AH437" s="590"/>
      <c r="AI437" s="590"/>
      <c r="AJ437" s="590"/>
      <c r="AK437" s="590"/>
      <c r="AL437" s="590"/>
      <c r="AM437" s="590"/>
      <c r="AN437" s="590"/>
      <c r="AO437" s="590"/>
      <c r="AP437" s="590"/>
      <c r="AQ437" s="590"/>
      <c r="AR437" s="590"/>
      <c r="AS437" s="590"/>
      <c r="AT437" s="590"/>
      <c r="AU437" s="590"/>
      <c r="AV437" s="590"/>
      <c r="AW437" s="504"/>
      <c r="AX437" s="504"/>
      <c r="AY437" s="504"/>
      <c r="AZ437" s="504"/>
      <c r="BA437" s="504"/>
      <c r="BB437" s="504"/>
      <c r="BC437" s="504"/>
      <c r="BD437" s="504"/>
      <c r="BE437" s="504"/>
      <c r="DQ437" s="96"/>
      <c r="DR437" s="96"/>
      <c r="DS437" s="96"/>
      <c r="DT437" s="96"/>
      <c r="DU437" s="96"/>
      <c r="DV437" s="96"/>
      <c r="DW437" s="96"/>
      <c r="DX437" s="96"/>
      <c r="DY437" s="96"/>
      <c r="DZ437" s="96"/>
      <c r="EA437" s="96"/>
      <c r="EB437" s="96"/>
      <c r="EC437" s="96"/>
      <c r="ED437" s="119"/>
      <c r="EE437" s="119"/>
      <c r="EF437" s="119"/>
      <c r="EG437" s="96"/>
      <c r="EH437" s="96"/>
      <c r="EI437" s="96"/>
      <c r="EJ437" s="96"/>
      <c r="EK437" s="96"/>
      <c r="EL437" s="96"/>
      <c r="EM437" s="96"/>
      <c r="EN437" s="96"/>
      <c r="EO437" s="96"/>
      <c r="EP437" s="96"/>
      <c r="EQ437" s="96"/>
      <c r="ER437" s="96"/>
      <c r="ES437" s="96"/>
      <c r="IA437" s="105"/>
      <c r="IB437" s="86"/>
      <c r="IC437" s="86"/>
      <c r="ID437" s="86"/>
      <c r="IE437" s="86"/>
      <c r="IF437" s="86"/>
      <c r="IG437" s="86"/>
      <c r="IH437" s="86"/>
      <c r="II437" s="86"/>
      <c r="IJ437" s="86"/>
      <c r="IK437" s="86"/>
      <c r="IL437" s="86"/>
      <c r="IM437" s="86"/>
      <c r="IN437" s="86"/>
      <c r="IO437" s="86"/>
      <c r="IP437" s="86"/>
      <c r="IQ437" s="86"/>
      <c r="IR437" s="86"/>
      <c r="IS437" s="86"/>
      <c r="IT437" s="86"/>
      <c r="IU437" s="86"/>
      <c r="IV437" s="106"/>
    </row>
    <row r="438" spans="10:292" ht="24" hidden="1" customHeight="1" x14ac:dyDescent="0.45">
      <c r="J438" s="84"/>
      <c r="K438" s="141"/>
      <c r="L438" s="590"/>
      <c r="M438" s="590"/>
      <c r="N438" s="590"/>
      <c r="O438" s="590"/>
      <c r="P438" s="590"/>
      <c r="Q438" s="590"/>
      <c r="R438" s="593"/>
      <c r="S438" s="593"/>
      <c r="T438" s="590"/>
      <c r="U438" s="590"/>
      <c r="V438" s="590"/>
      <c r="W438" s="590"/>
      <c r="X438" s="590"/>
      <c r="Y438" s="590"/>
      <c r="Z438" s="590"/>
      <c r="AA438" s="590"/>
      <c r="AB438" s="590"/>
      <c r="AC438" s="590"/>
      <c r="AD438" s="590"/>
      <c r="AE438" s="590"/>
      <c r="AF438" s="590"/>
      <c r="AG438" s="590"/>
      <c r="AH438" s="590"/>
      <c r="AI438" s="590"/>
      <c r="AJ438" s="590"/>
      <c r="AK438" s="590"/>
      <c r="AL438" s="590"/>
      <c r="AM438" s="590"/>
      <c r="AN438" s="590"/>
      <c r="AO438" s="590"/>
      <c r="AP438" s="590"/>
      <c r="AQ438" s="590"/>
      <c r="AR438" s="590"/>
      <c r="AS438" s="590"/>
      <c r="AT438" s="590"/>
      <c r="AU438" s="590"/>
      <c r="AV438" s="590"/>
      <c r="AW438" s="504"/>
      <c r="AX438" s="504"/>
      <c r="AY438" s="504"/>
      <c r="AZ438" s="504"/>
      <c r="BA438" s="504"/>
      <c r="BB438" s="504"/>
      <c r="BC438" s="504"/>
      <c r="BD438" s="504"/>
      <c r="BE438" s="504"/>
      <c r="DQ438" s="96"/>
      <c r="DR438" s="96"/>
      <c r="DS438" s="96"/>
      <c r="DT438" s="96"/>
      <c r="DU438" s="96"/>
      <c r="DV438" s="96"/>
      <c r="DW438" s="96"/>
      <c r="DX438" s="96"/>
      <c r="DY438" s="96"/>
      <c r="DZ438" s="96"/>
      <c r="EA438" s="96"/>
      <c r="EB438" s="96"/>
      <c r="EC438" s="96"/>
      <c r="ED438" s="119"/>
      <c r="EE438" s="119"/>
      <c r="EF438" s="119"/>
      <c r="EG438" s="96"/>
      <c r="EH438" s="96"/>
      <c r="EI438" s="96"/>
      <c r="EJ438" s="96"/>
      <c r="EK438" s="96"/>
      <c r="EL438" s="96"/>
      <c r="EM438" s="96"/>
      <c r="EN438" s="96"/>
      <c r="EO438" s="96"/>
      <c r="EP438" s="96"/>
      <c r="EQ438" s="96"/>
      <c r="ER438" s="96"/>
      <c r="ES438" s="96"/>
      <c r="IA438" s="105"/>
      <c r="IB438" s="86"/>
      <c r="IC438" s="86"/>
      <c r="ID438" s="86"/>
      <c r="IE438" s="86"/>
      <c r="IF438" s="86"/>
      <c r="IG438" s="86"/>
      <c r="IH438" s="86"/>
      <c r="II438" s="86"/>
      <c r="IJ438" s="86"/>
      <c r="IK438" s="86"/>
      <c r="IL438" s="86"/>
      <c r="IM438" s="86"/>
      <c r="IN438" s="86"/>
      <c r="IO438" s="86"/>
      <c r="IP438" s="86"/>
      <c r="IQ438" s="86"/>
      <c r="IR438" s="86"/>
      <c r="IS438" s="86"/>
      <c r="IT438" s="86"/>
      <c r="IU438" s="86"/>
      <c r="IV438" s="106"/>
    </row>
    <row r="439" spans="10:292" ht="24" hidden="1" customHeight="1" x14ac:dyDescent="0.45">
      <c r="J439" s="84"/>
      <c r="K439" s="141"/>
      <c r="L439" s="590"/>
      <c r="M439" s="590"/>
      <c r="N439" s="590"/>
      <c r="O439" s="590"/>
      <c r="P439" s="590"/>
      <c r="Q439" s="590"/>
      <c r="R439" s="593"/>
      <c r="S439" s="593"/>
      <c r="T439" s="590"/>
      <c r="U439" s="590"/>
      <c r="V439" s="590"/>
      <c r="W439" s="590"/>
      <c r="X439" s="590"/>
      <c r="Y439" s="590"/>
      <c r="Z439" s="590"/>
      <c r="AA439" s="590"/>
      <c r="AB439" s="590"/>
      <c r="AC439" s="590"/>
      <c r="AD439" s="590"/>
      <c r="AE439" s="590"/>
      <c r="AF439" s="590"/>
      <c r="AG439" s="590"/>
      <c r="AH439" s="590"/>
      <c r="AI439" s="590"/>
      <c r="AJ439" s="590"/>
      <c r="AK439" s="590"/>
      <c r="AL439" s="590"/>
      <c r="AM439" s="590"/>
      <c r="AN439" s="590"/>
      <c r="AO439" s="590"/>
      <c r="AP439" s="590"/>
      <c r="AQ439" s="590"/>
      <c r="AR439" s="590"/>
      <c r="AS439" s="590"/>
      <c r="AT439" s="590"/>
      <c r="AU439" s="590"/>
      <c r="AV439" s="590"/>
      <c r="AW439" s="504"/>
      <c r="AX439" s="504"/>
      <c r="AY439" s="504"/>
      <c r="AZ439" s="504"/>
      <c r="BA439" s="504"/>
      <c r="BB439" s="504"/>
      <c r="BC439" s="504"/>
      <c r="BD439" s="504"/>
      <c r="BE439" s="504"/>
      <c r="DQ439" s="96"/>
      <c r="DR439" s="96"/>
      <c r="DS439" s="96"/>
      <c r="DT439" s="96"/>
      <c r="DU439" s="96"/>
      <c r="DV439" s="96"/>
      <c r="DW439" s="96"/>
      <c r="DX439" s="96"/>
      <c r="DY439" s="96"/>
      <c r="DZ439" s="96"/>
      <c r="EA439" s="96"/>
      <c r="EB439" s="96"/>
      <c r="EC439" s="96"/>
      <c r="ED439" s="119"/>
      <c r="EE439" s="119"/>
      <c r="EF439" s="119"/>
      <c r="EG439" s="96"/>
      <c r="EH439" s="96"/>
      <c r="EI439" s="96"/>
      <c r="EJ439" s="96"/>
      <c r="EK439" s="96"/>
      <c r="EL439" s="96"/>
      <c r="EM439" s="96"/>
      <c r="EN439" s="96"/>
      <c r="EO439" s="96"/>
      <c r="EP439" s="96"/>
      <c r="EQ439" s="96"/>
      <c r="ER439" s="96"/>
      <c r="ES439" s="96"/>
      <c r="IA439" s="105"/>
      <c r="IB439" s="86"/>
      <c r="IC439" s="86"/>
      <c r="ID439" s="86"/>
      <c r="IE439" s="86"/>
      <c r="IF439" s="86"/>
      <c r="IG439" s="86"/>
      <c r="IH439" s="86"/>
      <c r="II439" s="86"/>
      <c r="IJ439" s="86"/>
      <c r="IK439" s="86"/>
      <c r="IL439" s="86"/>
      <c r="IM439" s="86"/>
      <c r="IN439" s="86"/>
      <c r="IO439" s="86"/>
      <c r="IP439" s="86"/>
      <c r="IQ439" s="86"/>
      <c r="IR439" s="86"/>
      <c r="IS439" s="86"/>
      <c r="IT439" s="86"/>
      <c r="IU439" s="86"/>
      <c r="IV439" s="106"/>
    </row>
    <row r="440" spans="10:292" ht="24" hidden="1" customHeight="1" x14ac:dyDescent="0.45">
      <c r="J440" s="84"/>
      <c r="K440" s="141"/>
      <c r="L440" s="590"/>
      <c r="M440" s="590"/>
      <c r="N440" s="590"/>
      <c r="O440" s="590"/>
      <c r="P440" s="590"/>
      <c r="Q440" s="590"/>
      <c r="R440" s="593"/>
      <c r="S440" s="593"/>
      <c r="T440" s="590"/>
      <c r="U440" s="590"/>
      <c r="V440" s="590"/>
      <c r="W440" s="590"/>
      <c r="X440" s="590"/>
      <c r="Y440" s="590"/>
      <c r="Z440" s="590"/>
      <c r="AA440" s="590"/>
      <c r="AB440" s="590"/>
      <c r="AC440" s="590"/>
      <c r="AD440" s="590"/>
      <c r="AE440" s="590"/>
      <c r="AF440" s="590"/>
      <c r="AG440" s="590"/>
      <c r="AH440" s="590"/>
      <c r="AI440" s="590"/>
      <c r="AJ440" s="590"/>
      <c r="AK440" s="590"/>
      <c r="AL440" s="590"/>
      <c r="AM440" s="590"/>
      <c r="AN440" s="590"/>
      <c r="AO440" s="590"/>
      <c r="AP440" s="590"/>
      <c r="AQ440" s="590"/>
      <c r="AR440" s="590"/>
      <c r="AS440" s="590"/>
      <c r="AT440" s="590"/>
      <c r="AU440" s="590"/>
      <c r="AV440" s="590"/>
      <c r="AW440" s="504"/>
      <c r="AX440" s="504"/>
      <c r="AY440" s="504"/>
      <c r="AZ440" s="504"/>
      <c r="BA440" s="504"/>
      <c r="BB440" s="504"/>
      <c r="BC440" s="504"/>
      <c r="BD440" s="504"/>
      <c r="BE440" s="504"/>
      <c r="DQ440" s="96"/>
      <c r="DR440" s="96"/>
      <c r="DS440" s="96"/>
      <c r="DT440" s="96"/>
      <c r="DU440" s="96"/>
      <c r="DV440" s="96"/>
      <c r="DW440" s="96"/>
      <c r="DX440" s="96"/>
      <c r="DY440" s="96"/>
      <c r="DZ440" s="96"/>
      <c r="EA440" s="96"/>
      <c r="EB440" s="96"/>
      <c r="EC440" s="96"/>
      <c r="ED440" s="119"/>
      <c r="EE440" s="119"/>
      <c r="EF440" s="119"/>
      <c r="EG440" s="96"/>
      <c r="EH440" s="96"/>
      <c r="EI440" s="96"/>
      <c r="EJ440" s="96"/>
      <c r="EK440" s="96"/>
      <c r="EL440" s="96"/>
      <c r="EM440" s="96"/>
      <c r="EN440" s="96"/>
      <c r="EO440" s="96"/>
      <c r="EP440" s="96"/>
      <c r="EQ440" s="96"/>
      <c r="ER440" s="96"/>
      <c r="ES440" s="96"/>
      <c r="IA440" s="105"/>
      <c r="IB440" s="86"/>
      <c r="IC440" s="86"/>
      <c r="ID440" s="86"/>
      <c r="IE440" s="86"/>
      <c r="IF440" s="86"/>
      <c r="IG440" s="86"/>
      <c r="IH440" s="86"/>
      <c r="II440" s="86"/>
      <c r="IJ440" s="86"/>
      <c r="IK440" s="86"/>
      <c r="IL440" s="86"/>
      <c r="IM440" s="86"/>
      <c r="IN440" s="86"/>
      <c r="IO440" s="86"/>
      <c r="IP440" s="86"/>
      <c r="IQ440" s="86"/>
      <c r="IR440" s="86"/>
      <c r="IS440" s="86"/>
      <c r="IT440" s="86"/>
      <c r="IU440" s="86"/>
      <c r="IV440" s="106"/>
    </row>
    <row r="441" spans="10:292" ht="24" hidden="1" customHeight="1" x14ac:dyDescent="0.45">
      <c r="J441" s="84"/>
      <c r="K441" s="141"/>
      <c r="L441" s="590"/>
      <c r="M441" s="590"/>
      <c r="N441" s="590"/>
      <c r="O441" s="590"/>
      <c r="P441" s="590"/>
      <c r="Q441" s="590"/>
      <c r="R441" s="593"/>
      <c r="S441" s="593"/>
      <c r="T441" s="590"/>
      <c r="U441" s="590"/>
      <c r="V441" s="590"/>
      <c r="W441" s="590"/>
      <c r="X441" s="590"/>
      <c r="Y441" s="590"/>
      <c r="Z441" s="590"/>
      <c r="AA441" s="590"/>
      <c r="AB441" s="590"/>
      <c r="AC441" s="590"/>
      <c r="AD441" s="590"/>
      <c r="AE441" s="590"/>
      <c r="AF441" s="590"/>
      <c r="AG441" s="590"/>
      <c r="AH441" s="590"/>
      <c r="AI441" s="590"/>
      <c r="AJ441" s="590"/>
      <c r="AK441" s="590"/>
      <c r="AL441" s="590"/>
      <c r="AM441" s="590"/>
      <c r="AN441" s="590"/>
      <c r="AO441" s="590"/>
      <c r="AP441" s="590"/>
      <c r="AQ441" s="590"/>
      <c r="AR441" s="590"/>
      <c r="AS441" s="590"/>
      <c r="AT441" s="590"/>
      <c r="AU441" s="590"/>
      <c r="AV441" s="590"/>
      <c r="AW441" s="504"/>
      <c r="AX441" s="504"/>
      <c r="AY441" s="504"/>
      <c r="AZ441" s="504"/>
      <c r="BA441" s="504"/>
      <c r="BB441" s="504"/>
      <c r="BC441" s="504"/>
      <c r="BD441" s="504"/>
      <c r="BE441" s="504"/>
      <c r="DQ441" s="96"/>
      <c r="DR441" s="96"/>
      <c r="DS441" s="96"/>
      <c r="DT441" s="96"/>
      <c r="DU441" s="96"/>
      <c r="DV441" s="96"/>
      <c r="DW441" s="96"/>
      <c r="DX441" s="96"/>
      <c r="DY441" s="96"/>
      <c r="DZ441" s="96"/>
      <c r="EA441" s="96"/>
      <c r="EB441" s="96"/>
      <c r="EC441" s="96"/>
      <c r="ED441" s="119"/>
      <c r="EE441" s="119"/>
      <c r="EF441" s="119"/>
      <c r="EG441" s="96"/>
      <c r="EH441" s="96"/>
      <c r="EI441" s="96"/>
      <c r="EJ441" s="96"/>
      <c r="EK441" s="96"/>
      <c r="EL441" s="96"/>
      <c r="EM441" s="96"/>
      <c r="EN441" s="96"/>
      <c r="EO441" s="96"/>
      <c r="EP441" s="96"/>
      <c r="EQ441" s="96"/>
      <c r="ER441" s="96"/>
      <c r="ES441" s="96"/>
      <c r="IA441" s="105"/>
      <c r="IB441" s="86"/>
      <c r="IC441" s="86"/>
      <c r="ID441" s="86"/>
      <c r="IE441" s="86"/>
      <c r="IF441" s="86"/>
      <c r="IG441" s="86"/>
      <c r="IH441" s="86"/>
      <c r="II441" s="86"/>
      <c r="IJ441" s="86"/>
      <c r="IK441" s="86"/>
      <c r="IL441" s="86"/>
      <c r="IM441" s="86"/>
      <c r="IN441" s="86"/>
      <c r="IO441" s="86"/>
      <c r="IP441" s="86"/>
      <c r="IQ441" s="86"/>
      <c r="IR441" s="86"/>
      <c r="IS441" s="86"/>
      <c r="IT441" s="86"/>
      <c r="IU441" s="86"/>
      <c r="IV441" s="106"/>
    </row>
    <row r="442" spans="10:292" ht="24" hidden="1" customHeight="1" x14ac:dyDescent="0.45">
      <c r="J442" s="84"/>
      <c r="K442" s="141"/>
      <c r="L442" s="590"/>
      <c r="M442" s="590"/>
      <c r="N442" s="590"/>
      <c r="O442" s="590"/>
      <c r="P442" s="590"/>
      <c r="Q442" s="590"/>
      <c r="R442" s="593"/>
      <c r="S442" s="593"/>
      <c r="T442" s="590"/>
      <c r="U442" s="590"/>
      <c r="V442" s="590"/>
      <c r="W442" s="590"/>
      <c r="X442" s="590"/>
      <c r="Y442" s="590"/>
      <c r="Z442" s="590"/>
      <c r="AA442" s="590"/>
      <c r="AB442" s="590"/>
      <c r="AC442" s="590"/>
      <c r="AD442" s="590"/>
      <c r="AE442" s="590"/>
      <c r="AF442" s="590"/>
      <c r="AG442" s="590"/>
      <c r="AH442" s="590"/>
      <c r="AI442" s="590"/>
      <c r="AJ442" s="590"/>
      <c r="AK442" s="590"/>
      <c r="AL442" s="590"/>
      <c r="AM442" s="590"/>
      <c r="AN442" s="590"/>
      <c r="AO442" s="590"/>
      <c r="AP442" s="590"/>
      <c r="AQ442" s="590"/>
      <c r="AR442" s="590"/>
      <c r="AS442" s="590"/>
      <c r="AT442" s="590"/>
      <c r="AU442" s="590"/>
      <c r="AV442" s="590"/>
      <c r="AW442" s="504"/>
      <c r="AX442" s="504"/>
      <c r="AY442" s="504"/>
      <c r="AZ442" s="504"/>
      <c r="BA442" s="504"/>
      <c r="BB442" s="504"/>
      <c r="BC442" s="504"/>
      <c r="BD442" s="504"/>
      <c r="BE442" s="504"/>
      <c r="DQ442" s="96"/>
      <c r="DR442" s="96"/>
      <c r="DS442" s="96"/>
      <c r="DT442" s="96"/>
      <c r="DU442" s="96"/>
      <c r="DV442" s="96"/>
      <c r="DW442" s="96"/>
      <c r="DX442" s="96"/>
      <c r="DY442" s="96"/>
      <c r="DZ442" s="96"/>
      <c r="EA442" s="96"/>
      <c r="EB442" s="96"/>
      <c r="EC442" s="96"/>
      <c r="ED442" s="119"/>
      <c r="EE442" s="119"/>
      <c r="EF442" s="119"/>
      <c r="EG442" s="96"/>
      <c r="EH442" s="96"/>
      <c r="EI442" s="96"/>
      <c r="EJ442" s="96"/>
      <c r="EK442" s="96"/>
      <c r="EL442" s="96"/>
      <c r="EM442" s="96"/>
      <c r="EN442" s="96"/>
      <c r="EO442" s="96"/>
      <c r="EP442" s="96"/>
      <c r="EQ442" s="96"/>
      <c r="ER442" s="96"/>
      <c r="ES442" s="96"/>
      <c r="IA442" s="105"/>
      <c r="IB442" s="86"/>
      <c r="IC442" s="86"/>
      <c r="ID442" s="86"/>
      <c r="IE442" s="86"/>
      <c r="IF442" s="86"/>
      <c r="IG442" s="86"/>
      <c r="IH442" s="86"/>
      <c r="II442" s="86"/>
      <c r="IJ442" s="86"/>
      <c r="IK442" s="86"/>
      <c r="IL442" s="86"/>
      <c r="IM442" s="86"/>
      <c r="IN442" s="86"/>
      <c r="IO442" s="86"/>
      <c r="IP442" s="86"/>
      <c r="IQ442" s="86"/>
      <c r="IR442" s="86"/>
      <c r="IS442" s="86"/>
      <c r="IT442" s="86"/>
      <c r="IU442" s="86"/>
      <c r="IV442" s="106"/>
    </row>
    <row r="443" spans="10:292" ht="24" hidden="1" customHeight="1" x14ac:dyDescent="0.45">
      <c r="J443" s="84"/>
      <c r="K443" s="141"/>
      <c r="L443" s="590"/>
      <c r="M443" s="590"/>
      <c r="N443" s="590"/>
      <c r="O443" s="590"/>
      <c r="P443" s="590"/>
      <c r="Q443" s="590"/>
      <c r="R443" s="593"/>
      <c r="S443" s="593"/>
      <c r="T443" s="590"/>
      <c r="U443" s="590"/>
      <c r="V443" s="590"/>
      <c r="W443" s="590"/>
      <c r="X443" s="590"/>
      <c r="Y443" s="590"/>
      <c r="Z443" s="590"/>
      <c r="AA443" s="590"/>
      <c r="AB443" s="590"/>
      <c r="AC443" s="590"/>
      <c r="AD443" s="590"/>
      <c r="AE443" s="590"/>
      <c r="AF443" s="590"/>
      <c r="AG443" s="590"/>
      <c r="AH443" s="590"/>
      <c r="AI443" s="590"/>
      <c r="AJ443" s="590"/>
      <c r="AK443" s="590"/>
      <c r="AL443" s="590"/>
      <c r="AM443" s="590"/>
      <c r="AN443" s="590"/>
      <c r="AO443" s="590"/>
      <c r="AP443" s="590"/>
      <c r="AQ443" s="590"/>
      <c r="AR443" s="590"/>
      <c r="AS443" s="590"/>
      <c r="AT443" s="590"/>
      <c r="AU443" s="590"/>
      <c r="AV443" s="590"/>
      <c r="AW443" s="504"/>
      <c r="AX443" s="504"/>
      <c r="AY443" s="504"/>
      <c r="AZ443" s="504"/>
      <c r="BA443" s="504"/>
      <c r="BB443" s="504"/>
      <c r="BC443" s="504"/>
      <c r="BD443" s="504"/>
      <c r="BE443" s="504"/>
      <c r="DQ443" s="96"/>
      <c r="DR443" s="96"/>
      <c r="DS443" s="96"/>
      <c r="DT443" s="96"/>
      <c r="DU443" s="96"/>
      <c r="DV443" s="96"/>
      <c r="DW443" s="96"/>
      <c r="DX443" s="96"/>
      <c r="DY443" s="96"/>
      <c r="DZ443" s="96"/>
      <c r="EA443" s="96"/>
      <c r="EB443" s="96"/>
      <c r="EC443" s="96"/>
      <c r="ED443" s="119"/>
      <c r="EE443" s="119"/>
      <c r="EF443" s="119"/>
      <c r="EG443" s="96"/>
      <c r="EH443" s="96"/>
      <c r="EI443" s="96"/>
      <c r="EJ443" s="96"/>
      <c r="EK443" s="96"/>
      <c r="EL443" s="96"/>
      <c r="EM443" s="96"/>
      <c r="EN443" s="96"/>
      <c r="EO443" s="96"/>
      <c r="EP443" s="96"/>
      <c r="EQ443" s="96"/>
      <c r="ER443" s="96"/>
      <c r="ES443" s="96"/>
      <c r="IA443" s="105"/>
      <c r="IB443" s="86"/>
      <c r="IC443" s="86"/>
      <c r="ID443" s="86"/>
      <c r="IE443" s="86"/>
      <c r="IF443" s="86"/>
      <c r="IG443" s="86"/>
      <c r="IH443" s="86"/>
      <c r="II443" s="86"/>
      <c r="IJ443" s="86"/>
      <c r="IK443" s="86"/>
      <c r="IL443" s="86"/>
      <c r="IM443" s="86"/>
      <c r="IN443" s="86"/>
      <c r="IO443" s="86"/>
      <c r="IP443" s="86"/>
      <c r="IQ443" s="86"/>
      <c r="IR443" s="86"/>
      <c r="IS443" s="86"/>
      <c r="IT443" s="86"/>
      <c r="IU443" s="86"/>
      <c r="IV443" s="106"/>
    </row>
    <row r="444" spans="10:292" ht="24" hidden="1" customHeight="1" x14ac:dyDescent="0.45">
      <c r="J444" s="84"/>
      <c r="K444" s="141"/>
      <c r="L444" s="590"/>
      <c r="M444" s="590"/>
      <c r="N444" s="590"/>
      <c r="O444" s="590"/>
      <c r="P444" s="590"/>
      <c r="Q444" s="590"/>
      <c r="R444" s="593"/>
      <c r="S444" s="593"/>
      <c r="T444" s="590"/>
      <c r="U444" s="590"/>
      <c r="V444" s="590"/>
      <c r="W444" s="590"/>
      <c r="X444" s="590"/>
      <c r="Y444" s="590"/>
      <c r="Z444" s="590"/>
      <c r="AA444" s="590"/>
      <c r="AB444" s="590"/>
      <c r="AC444" s="590"/>
      <c r="AD444" s="590"/>
      <c r="AE444" s="590"/>
      <c r="AF444" s="590"/>
      <c r="AG444" s="590"/>
      <c r="AH444" s="590"/>
      <c r="AI444" s="590"/>
      <c r="AJ444" s="590"/>
      <c r="AK444" s="590"/>
      <c r="AL444" s="590"/>
      <c r="AM444" s="590"/>
      <c r="AN444" s="590"/>
      <c r="AO444" s="590"/>
      <c r="AP444" s="590"/>
      <c r="AQ444" s="590"/>
      <c r="AR444" s="590"/>
      <c r="AS444" s="590"/>
      <c r="AT444" s="590"/>
      <c r="AU444" s="590"/>
      <c r="AV444" s="590"/>
      <c r="AW444" s="504"/>
      <c r="AX444" s="504"/>
      <c r="AY444" s="504"/>
      <c r="AZ444" s="504"/>
      <c r="BA444" s="504"/>
      <c r="BB444" s="504"/>
      <c r="BC444" s="504"/>
      <c r="BD444" s="504"/>
      <c r="BE444" s="504"/>
      <c r="DQ444" s="96"/>
      <c r="DR444" s="96"/>
      <c r="DS444" s="96"/>
      <c r="DT444" s="96"/>
      <c r="DU444" s="96"/>
      <c r="DV444" s="96"/>
      <c r="DW444" s="96"/>
      <c r="DX444" s="96"/>
      <c r="DY444" s="96"/>
      <c r="DZ444" s="96"/>
      <c r="EA444" s="96"/>
      <c r="EB444" s="96"/>
      <c r="EC444" s="96"/>
      <c r="ED444" s="119"/>
      <c r="EE444" s="119"/>
      <c r="EF444" s="119"/>
      <c r="EG444" s="96"/>
      <c r="EH444" s="96"/>
      <c r="EI444" s="96"/>
      <c r="EJ444" s="96"/>
      <c r="EK444" s="96"/>
      <c r="EL444" s="96"/>
      <c r="EM444" s="96"/>
      <c r="EN444" s="96"/>
      <c r="EO444" s="96"/>
      <c r="EP444" s="96"/>
      <c r="EQ444" s="96"/>
      <c r="ER444" s="96"/>
      <c r="ES444" s="96"/>
      <c r="IA444" s="105"/>
      <c r="IB444" s="86"/>
      <c r="IC444" s="86"/>
      <c r="ID444" s="86"/>
      <c r="IE444" s="86"/>
      <c r="IF444" s="86"/>
      <c r="IG444" s="86"/>
      <c r="IH444" s="86"/>
      <c r="II444" s="86"/>
      <c r="IJ444" s="86"/>
      <c r="IK444" s="86"/>
      <c r="IL444" s="86"/>
      <c r="IM444" s="86"/>
      <c r="IN444" s="86"/>
      <c r="IO444" s="86"/>
      <c r="IP444" s="86"/>
      <c r="IQ444" s="86"/>
      <c r="IR444" s="86"/>
      <c r="IS444" s="86"/>
      <c r="IT444" s="86"/>
      <c r="IU444" s="86"/>
      <c r="IV444" s="106"/>
    </row>
    <row r="445" spans="10:292" ht="24" hidden="1" customHeight="1" x14ac:dyDescent="0.45">
      <c r="J445" s="84"/>
      <c r="K445" s="141"/>
      <c r="L445" s="590"/>
      <c r="M445" s="590"/>
      <c r="N445" s="590"/>
      <c r="O445" s="590"/>
      <c r="P445" s="590"/>
      <c r="Q445" s="590"/>
      <c r="R445" s="593"/>
      <c r="S445" s="593"/>
      <c r="T445" s="590"/>
      <c r="U445" s="590"/>
      <c r="V445" s="590"/>
      <c r="W445" s="590"/>
      <c r="X445" s="590"/>
      <c r="Y445" s="590"/>
      <c r="Z445" s="590"/>
      <c r="AA445" s="590"/>
      <c r="AB445" s="590"/>
      <c r="AC445" s="590"/>
      <c r="AD445" s="590"/>
      <c r="AE445" s="590"/>
      <c r="AF445" s="590"/>
      <c r="AG445" s="590"/>
      <c r="AH445" s="590"/>
      <c r="AI445" s="590"/>
      <c r="AJ445" s="590"/>
      <c r="AK445" s="590"/>
      <c r="AL445" s="590"/>
      <c r="AM445" s="590"/>
      <c r="AN445" s="590"/>
      <c r="AO445" s="590"/>
      <c r="AP445" s="590"/>
      <c r="AQ445" s="590"/>
      <c r="AR445" s="590"/>
      <c r="AS445" s="590"/>
      <c r="AT445" s="590"/>
      <c r="AU445" s="590"/>
      <c r="AV445" s="590"/>
      <c r="AW445" s="504"/>
      <c r="AX445" s="504"/>
      <c r="AY445" s="504"/>
      <c r="AZ445" s="504"/>
      <c r="BA445" s="504"/>
      <c r="BB445" s="504"/>
      <c r="BC445" s="504"/>
      <c r="BD445" s="504"/>
      <c r="BE445" s="504"/>
      <c r="DQ445" s="96"/>
      <c r="DR445" s="96"/>
      <c r="DS445" s="96"/>
      <c r="DT445" s="96"/>
      <c r="DU445" s="96"/>
      <c r="DV445" s="96"/>
      <c r="DW445" s="96"/>
      <c r="DX445" s="96"/>
      <c r="DY445" s="96"/>
      <c r="DZ445" s="96"/>
      <c r="EA445" s="96"/>
      <c r="EB445" s="96"/>
      <c r="EC445" s="96"/>
      <c r="ED445" s="119"/>
      <c r="EE445" s="119"/>
      <c r="EF445" s="119"/>
      <c r="EG445" s="96"/>
      <c r="EH445" s="96"/>
      <c r="EI445" s="96"/>
      <c r="EJ445" s="96"/>
      <c r="EK445" s="96"/>
      <c r="EL445" s="96"/>
      <c r="EM445" s="96"/>
      <c r="EN445" s="96"/>
      <c r="EO445" s="96"/>
      <c r="EP445" s="96"/>
      <c r="EQ445" s="96"/>
      <c r="ER445" s="96"/>
      <c r="ES445" s="96"/>
      <c r="IA445" s="105"/>
      <c r="IB445" s="86"/>
      <c r="IC445" s="86"/>
      <c r="ID445" s="86"/>
      <c r="IE445" s="86"/>
      <c r="IF445" s="86"/>
      <c r="IG445" s="86"/>
      <c r="IH445" s="86"/>
      <c r="II445" s="86"/>
      <c r="IJ445" s="86"/>
      <c r="IK445" s="86"/>
      <c r="IL445" s="86"/>
      <c r="IM445" s="86"/>
      <c r="IN445" s="86"/>
      <c r="IO445" s="86"/>
      <c r="IP445" s="86"/>
      <c r="IQ445" s="86"/>
      <c r="IR445" s="86"/>
      <c r="IS445" s="86"/>
      <c r="IT445" s="86"/>
      <c r="IU445" s="86"/>
      <c r="IV445" s="106"/>
    </row>
    <row r="446" spans="10:292" ht="24" hidden="1" customHeight="1" x14ac:dyDescent="0.45">
      <c r="J446" s="84"/>
      <c r="K446" s="141"/>
      <c r="L446" s="590"/>
      <c r="M446" s="590"/>
      <c r="N446" s="590"/>
      <c r="O446" s="590"/>
      <c r="P446" s="590"/>
      <c r="Q446" s="590"/>
      <c r="R446" s="593"/>
      <c r="S446" s="593"/>
      <c r="T446" s="590"/>
      <c r="U446" s="590"/>
      <c r="V446" s="590"/>
      <c r="W446" s="590"/>
      <c r="X446" s="590"/>
      <c r="Y446" s="590"/>
      <c r="Z446" s="590"/>
      <c r="AA446" s="590"/>
      <c r="AB446" s="590"/>
      <c r="AC446" s="590"/>
      <c r="AD446" s="590"/>
      <c r="AE446" s="590"/>
      <c r="AF446" s="590"/>
      <c r="AG446" s="590"/>
      <c r="AH446" s="590"/>
      <c r="AI446" s="590"/>
      <c r="AJ446" s="590"/>
      <c r="AK446" s="590"/>
      <c r="AL446" s="590"/>
      <c r="AM446" s="590"/>
      <c r="AN446" s="590"/>
      <c r="AO446" s="590"/>
      <c r="AP446" s="590"/>
      <c r="AQ446" s="590"/>
      <c r="AR446" s="590"/>
      <c r="AS446" s="590"/>
      <c r="AT446" s="590"/>
      <c r="AU446" s="590"/>
      <c r="AV446" s="590"/>
      <c r="AW446" s="504"/>
      <c r="AX446" s="504"/>
      <c r="AY446" s="504"/>
      <c r="AZ446" s="504"/>
      <c r="BA446" s="504"/>
      <c r="BB446" s="504"/>
      <c r="BC446" s="504"/>
      <c r="BD446" s="504"/>
      <c r="BE446" s="504"/>
      <c r="DQ446" s="96"/>
      <c r="DR446" s="96"/>
      <c r="DS446" s="96"/>
      <c r="DT446" s="96"/>
      <c r="DU446" s="96"/>
      <c r="DV446" s="96"/>
      <c r="DW446" s="96"/>
      <c r="DX446" s="96"/>
      <c r="DY446" s="96"/>
      <c r="DZ446" s="96"/>
      <c r="EA446" s="96"/>
      <c r="EB446" s="96"/>
      <c r="EC446" s="96"/>
      <c r="ED446" s="119"/>
      <c r="EE446" s="119"/>
      <c r="EF446" s="119"/>
      <c r="EG446" s="96"/>
      <c r="EH446" s="96"/>
      <c r="EI446" s="96"/>
      <c r="EJ446" s="96"/>
      <c r="EK446" s="96"/>
      <c r="EL446" s="96"/>
      <c r="EM446" s="96"/>
      <c r="EN446" s="96"/>
      <c r="EO446" s="96"/>
      <c r="EP446" s="96"/>
      <c r="EQ446" s="96"/>
      <c r="ER446" s="96"/>
      <c r="ES446" s="96"/>
      <c r="IA446" s="105"/>
      <c r="IB446" s="86"/>
      <c r="IC446" s="86"/>
      <c r="ID446" s="86"/>
      <c r="IE446" s="86"/>
      <c r="IF446" s="86"/>
      <c r="IG446" s="86"/>
      <c r="IH446" s="86"/>
      <c r="II446" s="86"/>
      <c r="IJ446" s="86"/>
      <c r="IK446" s="86"/>
      <c r="IL446" s="86"/>
      <c r="IM446" s="86"/>
      <c r="IN446" s="86"/>
      <c r="IO446" s="86"/>
      <c r="IP446" s="86"/>
      <c r="IQ446" s="86"/>
      <c r="IR446" s="86"/>
      <c r="IS446" s="86"/>
      <c r="IT446" s="86"/>
      <c r="IU446" s="86"/>
      <c r="IV446" s="106"/>
    </row>
    <row r="447" spans="10:292" ht="24" hidden="1" customHeight="1" x14ac:dyDescent="0.45">
      <c r="J447" s="84"/>
      <c r="K447" s="141"/>
      <c r="L447" s="590"/>
      <c r="M447" s="590"/>
      <c r="N447" s="590"/>
      <c r="O447" s="590"/>
      <c r="P447" s="590"/>
      <c r="Q447" s="590"/>
      <c r="R447" s="593"/>
      <c r="S447" s="593"/>
      <c r="T447" s="590"/>
      <c r="U447" s="590"/>
      <c r="V447" s="590"/>
      <c r="W447" s="590"/>
      <c r="X447" s="590"/>
      <c r="Y447" s="590"/>
      <c r="Z447" s="590"/>
      <c r="AA447" s="590"/>
      <c r="AB447" s="590"/>
      <c r="AC447" s="590"/>
      <c r="AD447" s="590"/>
      <c r="AE447" s="590"/>
      <c r="AF447" s="590"/>
      <c r="AG447" s="590"/>
      <c r="AH447" s="590"/>
      <c r="AI447" s="590"/>
      <c r="AJ447" s="590"/>
      <c r="AK447" s="590"/>
      <c r="AL447" s="590"/>
      <c r="AM447" s="590"/>
      <c r="AN447" s="590"/>
      <c r="AO447" s="590"/>
      <c r="AP447" s="590"/>
      <c r="AQ447" s="590"/>
      <c r="AR447" s="590"/>
      <c r="AS447" s="590"/>
      <c r="AT447" s="590"/>
      <c r="AU447" s="590"/>
      <c r="AV447" s="590"/>
      <c r="AW447" s="504"/>
      <c r="AX447" s="504"/>
      <c r="AY447" s="504"/>
      <c r="AZ447" s="504"/>
      <c r="BA447" s="504"/>
      <c r="BB447" s="504"/>
      <c r="BC447" s="504"/>
      <c r="BD447" s="504"/>
      <c r="BE447" s="504"/>
      <c r="DQ447" s="96"/>
      <c r="DR447" s="96"/>
      <c r="DS447" s="96"/>
      <c r="DT447" s="96"/>
      <c r="DU447" s="96"/>
      <c r="DV447" s="96"/>
      <c r="DW447" s="96"/>
      <c r="DX447" s="96"/>
      <c r="DY447" s="96"/>
      <c r="DZ447" s="96"/>
      <c r="EA447" s="96"/>
      <c r="EB447" s="96"/>
      <c r="EC447" s="96"/>
      <c r="ED447" s="119"/>
      <c r="EE447" s="119"/>
      <c r="EF447" s="119"/>
      <c r="EG447" s="96"/>
      <c r="EH447" s="96"/>
      <c r="EI447" s="96"/>
      <c r="EJ447" s="96"/>
      <c r="EK447" s="96"/>
      <c r="EL447" s="96"/>
      <c r="EM447" s="96"/>
      <c r="EN447" s="96"/>
      <c r="EO447" s="96"/>
      <c r="EP447" s="96"/>
      <c r="EQ447" s="96"/>
      <c r="ER447" s="96"/>
      <c r="ES447" s="96"/>
      <c r="IA447" s="105"/>
      <c r="IB447" s="86"/>
      <c r="IC447" s="86"/>
      <c r="ID447" s="86"/>
      <c r="IE447" s="86"/>
      <c r="IF447" s="86"/>
      <c r="IG447" s="86"/>
      <c r="IH447" s="86"/>
      <c r="II447" s="86"/>
      <c r="IJ447" s="86"/>
      <c r="IK447" s="86"/>
      <c r="IL447" s="86"/>
      <c r="IM447" s="86"/>
      <c r="IN447" s="86"/>
      <c r="IO447" s="86"/>
      <c r="IP447" s="86"/>
      <c r="IQ447" s="86"/>
      <c r="IR447" s="86"/>
      <c r="IS447" s="86"/>
      <c r="IT447" s="86"/>
      <c r="IU447" s="86"/>
      <c r="IV447" s="106"/>
    </row>
    <row r="448" spans="10:292" ht="24" hidden="1" customHeight="1" x14ac:dyDescent="0.45">
      <c r="J448" s="84"/>
      <c r="K448" s="141"/>
      <c r="L448" s="590"/>
      <c r="M448" s="590"/>
      <c r="N448" s="590"/>
      <c r="O448" s="590"/>
      <c r="P448" s="590"/>
      <c r="Q448" s="590"/>
      <c r="R448" s="593"/>
      <c r="S448" s="593"/>
      <c r="T448" s="590"/>
      <c r="U448" s="590"/>
      <c r="V448" s="590"/>
      <c r="W448" s="590"/>
      <c r="X448" s="590"/>
      <c r="Y448" s="590"/>
      <c r="Z448" s="590"/>
      <c r="AA448" s="590"/>
      <c r="AB448" s="590"/>
      <c r="AC448" s="590"/>
      <c r="AD448" s="590"/>
      <c r="AE448" s="590"/>
      <c r="AF448" s="590"/>
      <c r="AG448" s="590"/>
      <c r="AH448" s="590"/>
      <c r="AI448" s="590"/>
      <c r="AJ448" s="590"/>
      <c r="AK448" s="590"/>
      <c r="AL448" s="590"/>
      <c r="AM448" s="590"/>
      <c r="AN448" s="590"/>
      <c r="AO448" s="590"/>
      <c r="AP448" s="590"/>
      <c r="AQ448" s="590"/>
      <c r="AR448" s="590"/>
      <c r="AS448" s="590"/>
      <c r="AT448" s="590"/>
      <c r="AU448" s="590"/>
      <c r="AV448" s="590"/>
      <c r="AW448" s="504"/>
      <c r="AX448" s="504"/>
      <c r="AY448" s="504"/>
      <c r="AZ448" s="504"/>
      <c r="BA448" s="504"/>
      <c r="BB448" s="504"/>
      <c r="BC448" s="504"/>
      <c r="BD448" s="504"/>
      <c r="BE448" s="504"/>
      <c r="DQ448" s="96"/>
      <c r="DR448" s="96"/>
      <c r="DS448" s="96"/>
      <c r="DT448" s="96"/>
      <c r="DU448" s="96"/>
      <c r="DV448" s="96"/>
      <c r="DW448" s="96"/>
      <c r="DX448" s="96"/>
      <c r="DY448" s="96"/>
      <c r="DZ448" s="96"/>
      <c r="EA448" s="96"/>
      <c r="EB448" s="96"/>
      <c r="EC448" s="96"/>
      <c r="ED448" s="119"/>
      <c r="EE448" s="119"/>
      <c r="EF448" s="119"/>
      <c r="EG448" s="96"/>
      <c r="EH448" s="96"/>
      <c r="EI448" s="96"/>
      <c r="EJ448" s="96"/>
      <c r="EK448" s="96"/>
      <c r="EL448" s="96"/>
      <c r="EM448" s="96"/>
      <c r="EN448" s="96"/>
      <c r="EO448" s="96"/>
      <c r="EP448" s="96"/>
      <c r="EQ448" s="96"/>
      <c r="ER448" s="96"/>
      <c r="ES448" s="96"/>
      <c r="IA448" s="105"/>
      <c r="IB448" s="86"/>
      <c r="IC448" s="86"/>
      <c r="ID448" s="86"/>
      <c r="IE448" s="86"/>
      <c r="IF448" s="86"/>
      <c r="IG448" s="86"/>
      <c r="IH448" s="86"/>
      <c r="II448" s="86"/>
      <c r="IJ448" s="86"/>
      <c r="IK448" s="86"/>
      <c r="IL448" s="86"/>
      <c r="IM448" s="86"/>
      <c r="IN448" s="86"/>
      <c r="IO448" s="86"/>
      <c r="IP448" s="86"/>
      <c r="IQ448" s="86"/>
      <c r="IR448" s="86"/>
      <c r="IS448" s="86"/>
      <c r="IT448" s="86"/>
      <c r="IU448" s="86"/>
      <c r="IV448" s="106"/>
    </row>
    <row r="449" spans="10:256" ht="24" hidden="1" customHeight="1" x14ac:dyDescent="0.45">
      <c r="J449" s="84"/>
      <c r="K449" s="141"/>
      <c r="L449" s="590"/>
      <c r="M449" s="590"/>
      <c r="N449" s="590"/>
      <c r="O449" s="590"/>
      <c r="P449" s="590"/>
      <c r="Q449" s="590"/>
      <c r="R449" s="593"/>
      <c r="S449" s="593"/>
      <c r="T449" s="590"/>
      <c r="U449" s="590"/>
      <c r="V449" s="590"/>
      <c r="W449" s="590"/>
      <c r="X449" s="590"/>
      <c r="Y449" s="590"/>
      <c r="Z449" s="590"/>
      <c r="AA449" s="590"/>
      <c r="AB449" s="590"/>
      <c r="AC449" s="590"/>
      <c r="AD449" s="590"/>
      <c r="AE449" s="590"/>
      <c r="AF449" s="590"/>
      <c r="AG449" s="590"/>
      <c r="AH449" s="590"/>
      <c r="AI449" s="590"/>
      <c r="AJ449" s="590"/>
      <c r="AK449" s="590"/>
      <c r="AL449" s="590"/>
      <c r="AM449" s="590"/>
      <c r="AN449" s="590"/>
      <c r="AO449" s="590"/>
      <c r="AP449" s="590"/>
      <c r="AQ449" s="590"/>
      <c r="AR449" s="590"/>
      <c r="AS449" s="590"/>
      <c r="AT449" s="590"/>
      <c r="AU449" s="590"/>
      <c r="AV449" s="590"/>
      <c r="AW449" s="504"/>
      <c r="AX449" s="504"/>
      <c r="AY449" s="504"/>
      <c r="AZ449" s="504"/>
      <c r="BA449" s="504"/>
      <c r="BB449" s="504"/>
      <c r="BC449" s="504"/>
      <c r="BD449" s="504"/>
      <c r="BE449" s="504"/>
      <c r="DQ449" s="96"/>
      <c r="DR449" s="96"/>
      <c r="DS449" s="96"/>
      <c r="DT449" s="96"/>
      <c r="DU449" s="96"/>
      <c r="DV449" s="96"/>
      <c r="DW449" s="96"/>
      <c r="DX449" s="96"/>
      <c r="DY449" s="96"/>
      <c r="DZ449" s="96"/>
      <c r="EA449" s="96"/>
      <c r="EB449" s="96"/>
      <c r="EC449" s="96"/>
      <c r="ED449" s="119"/>
      <c r="EE449" s="119"/>
      <c r="EF449" s="119"/>
      <c r="EG449" s="96"/>
      <c r="EH449" s="96"/>
      <c r="EI449" s="96"/>
      <c r="EJ449" s="96"/>
      <c r="EK449" s="96"/>
      <c r="EL449" s="96"/>
      <c r="EM449" s="96"/>
      <c r="EN449" s="96"/>
      <c r="EO449" s="96"/>
      <c r="EP449" s="96"/>
      <c r="EQ449" s="96"/>
      <c r="ER449" s="96"/>
      <c r="ES449" s="96"/>
      <c r="IA449" s="105"/>
      <c r="IB449" s="86"/>
      <c r="IC449" s="86"/>
      <c r="ID449" s="86"/>
      <c r="IE449" s="86"/>
      <c r="IF449" s="86"/>
      <c r="IG449" s="86"/>
      <c r="IH449" s="86"/>
      <c r="II449" s="86"/>
      <c r="IJ449" s="86"/>
      <c r="IK449" s="86"/>
      <c r="IL449" s="86"/>
      <c r="IM449" s="86"/>
      <c r="IN449" s="86"/>
      <c r="IO449" s="86"/>
      <c r="IP449" s="86"/>
      <c r="IQ449" s="86"/>
      <c r="IR449" s="86"/>
      <c r="IS449" s="86"/>
      <c r="IT449" s="86"/>
      <c r="IU449" s="86"/>
      <c r="IV449" s="106"/>
    </row>
    <row r="450" spans="10:256" ht="24" hidden="1" customHeight="1" x14ac:dyDescent="0.45">
      <c r="J450" s="84"/>
      <c r="K450" s="141"/>
      <c r="L450" s="590"/>
      <c r="M450" s="590"/>
      <c r="N450" s="590"/>
      <c r="O450" s="590"/>
      <c r="P450" s="590"/>
      <c r="Q450" s="590"/>
      <c r="R450" s="593"/>
      <c r="S450" s="593"/>
      <c r="T450" s="590"/>
      <c r="U450" s="590"/>
      <c r="V450" s="590"/>
      <c r="W450" s="590"/>
      <c r="X450" s="590"/>
      <c r="Y450" s="590"/>
      <c r="Z450" s="590"/>
      <c r="AA450" s="590"/>
      <c r="AB450" s="590"/>
      <c r="AC450" s="590"/>
      <c r="AD450" s="590"/>
      <c r="AE450" s="590"/>
      <c r="AF450" s="590"/>
      <c r="AG450" s="590"/>
      <c r="AH450" s="590"/>
      <c r="AI450" s="590"/>
      <c r="AJ450" s="590"/>
      <c r="AK450" s="590"/>
      <c r="AL450" s="590"/>
      <c r="AM450" s="590"/>
      <c r="AN450" s="590"/>
      <c r="AO450" s="590"/>
      <c r="AP450" s="590"/>
      <c r="AQ450" s="590"/>
      <c r="AR450" s="590"/>
      <c r="AS450" s="590"/>
      <c r="AT450" s="590"/>
      <c r="AU450" s="590"/>
      <c r="AV450" s="590"/>
      <c r="AW450" s="504"/>
      <c r="AX450" s="504"/>
      <c r="AY450" s="504"/>
      <c r="AZ450" s="504"/>
      <c r="BA450" s="504"/>
      <c r="BB450" s="504"/>
      <c r="BC450" s="504"/>
      <c r="BD450" s="504"/>
      <c r="BE450" s="504"/>
      <c r="DQ450" s="96"/>
      <c r="DR450" s="96"/>
      <c r="DS450" s="96"/>
      <c r="DT450" s="96"/>
      <c r="DU450" s="96"/>
      <c r="DV450" s="96"/>
      <c r="DW450" s="96"/>
      <c r="DX450" s="96"/>
      <c r="DY450" s="96"/>
      <c r="DZ450" s="96"/>
      <c r="EA450" s="96"/>
      <c r="EB450" s="96"/>
      <c r="EC450" s="96"/>
      <c r="ED450" s="119"/>
      <c r="EE450" s="119"/>
      <c r="EF450" s="119"/>
      <c r="EG450" s="96"/>
      <c r="EH450" s="96"/>
      <c r="EI450" s="96"/>
      <c r="EJ450" s="96"/>
      <c r="EK450" s="96"/>
      <c r="EL450" s="96"/>
      <c r="EM450" s="96"/>
      <c r="EN450" s="96"/>
      <c r="EO450" s="96"/>
      <c r="EP450" s="96"/>
      <c r="EQ450" s="96"/>
      <c r="ER450" s="96"/>
      <c r="ES450" s="96"/>
      <c r="IA450" s="105"/>
      <c r="IB450" s="86"/>
      <c r="IC450" s="86"/>
      <c r="ID450" s="86"/>
      <c r="IE450" s="86"/>
      <c r="IF450" s="86"/>
      <c r="IG450" s="86"/>
      <c r="IH450" s="86"/>
      <c r="II450" s="86"/>
      <c r="IJ450" s="86"/>
      <c r="IK450" s="86"/>
      <c r="IL450" s="86"/>
      <c r="IM450" s="86"/>
      <c r="IN450" s="86"/>
      <c r="IO450" s="86"/>
      <c r="IP450" s="86"/>
      <c r="IQ450" s="86"/>
      <c r="IR450" s="86"/>
      <c r="IS450" s="86"/>
      <c r="IT450" s="86"/>
      <c r="IU450" s="86"/>
      <c r="IV450" s="106"/>
    </row>
    <row r="451" spans="10:256" ht="24" hidden="1" customHeight="1" x14ac:dyDescent="0.45">
      <c r="J451" s="84"/>
      <c r="K451" s="141"/>
      <c r="L451" s="590"/>
      <c r="M451" s="590"/>
      <c r="N451" s="590"/>
      <c r="O451" s="590"/>
      <c r="P451" s="590"/>
      <c r="Q451" s="590"/>
      <c r="R451" s="593"/>
      <c r="S451" s="593"/>
      <c r="T451" s="590"/>
      <c r="U451" s="590"/>
      <c r="V451" s="590"/>
      <c r="W451" s="590"/>
      <c r="X451" s="590"/>
      <c r="Y451" s="590"/>
      <c r="Z451" s="590"/>
      <c r="AA451" s="590"/>
      <c r="AB451" s="590"/>
      <c r="AC451" s="590"/>
      <c r="AD451" s="590"/>
      <c r="AE451" s="590"/>
      <c r="AF451" s="590"/>
      <c r="AG451" s="590"/>
      <c r="AH451" s="590"/>
      <c r="AI451" s="590"/>
      <c r="AJ451" s="590"/>
      <c r="AK451" s="590"/>
      <c r="AL451" s="590"/>
      <c r="AM451" s="590"/>
      <c r="AN451" s="590"/>
      <c r="AO451" s="590"/>
      <c r="AP451" s="590"/>
      <c r="AQ451" s="590"/>
      <c r="AR451" s="590"/>
      <c r="AS451" s="590"/>
      <c r="AT451" s="590"/>
      <c r="AU451" s="590"/>
      <c r="AV451" s="590"/>
      <c r="AW451" s="504"/>
      <c r="AX451" s="504"/>
      <c r="AY451" s="504"/>
      <c r="AZ451" s="504"/>
      <c r="BA451" s="504"/>
      <c r="BB451" s="504"/>
      <c r="BC451" s="504"/>
      <c r="BD451" s="504"/>
      <c r="BE451" s="504"/>
      <c r="DQ451" s="96"/>
      <c r="DR451" s="96"/>
      <c r="DS451" s="96"/>
      <c r="DT451" s="96"/>
      <c r="DU451" s="96"/>
      <c r="DV451" s="96"/>
      <c r="DW451" s="96"/>
      <c r="DX451" s="96"/>
      <c r="DY451" s="96"/>
      <c r="DZ451" s="96"/>
      <c r="EA451" s="96"/>
      <c r="EB451" s="96"/>
      <c r="EC451" s="96"/>
      <c r="ED451" s="119"/>
      <c r="EE451" s="119"/>
      <c r="EF451" s="119"/>
      <c r="EG451" s="96"/>
      <c r="EH451" s="96"/>
      <c r="EI451" s="96"/>
      <c r="EJ451" s="96"/>
      <c r="EK451" s="96"/>
      <c r="EL451" s="96"/>
      <c r="EM451" s="96"/>
      <c r="EN451" s="96"/>
      <c r="EO451" s="96"/>
      <c r="EP451" s="96"/>
      <c r="EQ451" s="96"/>
      <c r="ER451" s="96"/>
      <c r="ES451" s="96"/>
      <c r="IA451" s="105"/>
      <c r="IB451" s="86"/>
      <c r="IC451" s="86"/>
      <c r="ID451" s="86"/>
      <c r="IE451" s="86"/>
      <c r="IF451" s="86"/>
      <c r="IG451" s="86"/>
      <c r="IH451" s="86"/>
      <c r="II451" s="86"/>
      <c r="IJ451" s="86"/>
      <c r="IK451" s="86"/>
      <c r="IL451" s="86"/>
      <c r="IM451" s="86"/>
      <c r="IN451" s="86"/>
      <c r="IO451" s="86"/>
      <c r="IP451" s="86"/>
      <c r="IQ451" s="86"/>
      <c r="IR451" s="86"/>
      <c r="IS451" s="86"/>
      <c r="IT451" s="86"/>
      <c r="IU451" s="86"/>
      <c r="IV451" s="106"/>
    </row>
    <row r="452" spans="10:256" ht="24" hidden="1" customHeight="1" x14ac:dyDescent="0.45">
      <c r="J452" s="84"/>
      <c r="K452" s="141"/>
      <c r="L452" s="590"/>
      <c r="M452" s="590"/>
      <c r="N452" s="590"/>
      <c r="O452" s="590"/>
      <c r="P452" s="590"/>
      <c r="Q452" s="590"/>
      <c r="R452" s="593"/>
      <c r="S452" s="593"/>
      <c r="T452" s="590"/>
      <c r="U452" s="590"/>
      <c r="V452" s="590"/>
      <c r="W452" s="590"/>
      <c r="X452" s="590"/>
      <c r="Y452" s="590"/>
      <c r="Z452" s="590"/>
      <c r="AA452" s="590"/>
      <c r="AB452" s="590"/>
      <c r="AC452" s="590"/>
      <c r="AD452" s="590"/>
      <c r="AE452" s="590"/>
      <c r="AF452" s="590"/>
      <c r="AG452" s="590"/>
      <c r="AH452" s="590"/>
      <c r="AI452" s="590"/>
      <c r="AJ452" s="590"/>
      <c r="AK452" s="590"/>
      <c r="AL452" s="590"/>
      <c r="AM452" s="590"/>
      <c r="AN452" s="590"/>
      <c r="AO452" s="590"/>
      <c r="AP452" s="590"/>
      <c r="AQ452" s="590"/>
      <c r="AR452" s="590"/>
      <c r="AS452" s="590"/>
      <c r="AT452" s="590"/>
      <c r="AU452" s="590"/>
      <c r="AV452" s="590"/>
      <c r="AW452" s="504"/>
      <c r="AX452" s="504"/>
      <c r="AY452" s="504"/>
      <c r="AZ452" s="504"/>
      <c r="BA452" s="504"/>
      <c r="BB452" s="504"/>
      <c r="BC452" s="504"/>
      <c r="BD452" s="504"/>
      <c r="BE452" s="504"/>
      <c r="DQ452" s="96"/>
      <c r="DR452" s="96"/>
      <c r="DS452" s="96"/>
      <c r="DT452" s="96"/>
      <c r="DU452" s="96"/>
      <c r="DV452" s="96"/>
      <c r="DW452" s="96"/>
      <c r="DX452" s="96"/>
      <c r="DY452" s="96"/>
      <c r="DZ452" s="96"/>
      <c r="EA452" s="96"/>
      <c r="EB452" s="96"/>
      <c r="EC452" s="96"/>
      <c r="ED452" s="119"/>
      <c r="EE452" s="119"/>
      <c r="EF452" s="119"/>
      <c r="EG452" s="96"/>
      <c r="EH452" s="96"/>
      <c r="EI452" s="96"/>
      <c r="EJ452" s="96"/>
      <c r="EK452" s="96"/>
      <c r="EL452" s="96"/>
      <c r="EM452" s="96"/>
      <c r="EN452" s="96"/>
      <c r="EO452" s="96"/>
      <c r="EP452" s="96"/>
      <c r="EQ452" s="96"/>
      <c r="ER452" s="96"/>
      <c r="ES452" s="96"/>
      <c r="IA452" s="105"/>
      <c r="IB452" s="86"/>
      <c r="IC452" s="86"/>
      <c r="ID452" s="86"/>
      <c r="IE452" s="86"/>
      <c r="IF452" s="86"/>
      <c r="IG452" s="86"/>
      <c r="IH452" s="86"/>
      <c r="II452" s="86"/>
      <c r="IJ452" s="86"/>
      <c r="IK452" s="86"/>
      <c r="IL452" s="86"/>
      <c r="IM452" s="86"/>
      <c r="IN452" s="86"/>
      <c r="IO452" s="86"/>
      <c r="IP452" s="86"/>
      <c r="IQ452" s="86"/>
      <c r="IR452" s="86"/>
      <c r="IS452" s="86"/>
      <c r="IT452" s="86"/>
      <c r="IU452" s="86"/>
      <c r="IV452" s="106"/>
    </row>
    <row r="453" spans="10:256" ht="24" hidden="1" customHeight="1" x14ac:dyDescent="0.45">
      <c r="J453" s="84"/>
      <c r="K453" s="141"/>
      <c r="L453" s="590"/>
      <c r="M453" s="590"/>
      <c r="N453" s="590"/>
      <c r="O453" s="590"/>
      <c r="P453" s="590"/>
      <c r="Q453" s="590"/>
      <c r="R453" s="593"/>
      <c r="S453" s="593"/>
      <c r="T453" s="590"/>
      <c r="U453" s="590"/>
      <c r="V453" s="590"/>
      <c r="W453" s="590"/>
      <c r="X453" s="590"/>
      <c r="Y453" s="590"/>
      <c r="Z453" s="590"/>
      <c r="AA453" s="590"/>
      <c r="AB453" s="590"/>
      <c r="AC453" s="590"/>
      <c r="AD453" s="590"/>
      <c r="AE453" s="590"/>
      <c r="AF453" s="590"/>
      <c r="AG453" s="590"/>
      <c r="AH453" s="590"/>
      <c r="AI453" s="590"/>
      <c r="AJ453" s="590"/>
      <c r="AK453" s="590"/>
      <c r="AL453" s="590"/>
      <c r="AM453" s="590"/>
      <c r="AN453" s="590"/>
      <c r="AO453" s="590"/>
      <c r="AP453" s="590"/>
      <c r="AQ453" s="590"/>
      <c r="AR453" s="590"/>
      <c r="AS453" s="590"/>
      <c r="AT453" s="590"/>
      <c r="AU453" s="590"/>
      <c r="AV453" s="590"/>
      <c r="AW453" s="504"/>
      <c r="AX453" s="504"/>
      <c r="AY453" s="504"/>
      <c r="AZ453" s="504"/>
      <c r="BA453" s="504"/>
      <c r="BB453" s="504"/>
      <c r="BC453" s="504"/>
      <c r="BD453" s="504"/>
      <c r="BE453" s="504"/>
      <c r="DQ453" s="96"/>
      <c r="DR453" s="96"/>
      <c r="DS453" s="96"/>
      <c r="DT453" s="96"/>
      <c r="DU453" s="96"/>
      <c r="DV453" s="96"/>
      <c r="DW453" s="96"/>
      <c r="DX453" s="96"/>
      <c r="DY453" s="96"/>
      <c r="DZ453" s="96"/>
      <c r="EA453" s="96"/>
      <c r="EB453" s="96"/>
      <c r="EC453" s="96"/>
      <c r="ED453" s="119"/>
      <c r="EE453" s="119"/>
      <c r="EF453" s="119"/>
      <c r="EG453" s="96"/>
      <c r="EH453" s="96"/>
      <c r="EI453" s="96"/>
      <c r="EJ453" s="96"/>
      <c r="EK453" s="96"/>
      <c r="EL453" s="96"/>
      <c r="EM453" s="96"/>
      <c r="EN453" s="96"/>
      <c r="EO453" s="96"/>
      <c r="EP453" s="96"/>
      <c r="EQ453" s="96"/>
      <c r="ER453" s="96"/>
      <c r="ES453" s="96"/>
      <c r="IA453" s="105"/>
      <c r="IB453" s="86"/>
      <c r="IC453" s="86"/>
      <c r="ID453" s="86"/>
      <c r="IE453" s="86"/>
      <c r="IF453" s="86"/>
      <c r="IG453" s="86"/>
      <c r="IH453" s="86"/>
      <c r="II453" s="86"/>
      <c r="IJ453" s="86"/>
      <c r="IK453" s="86"/>
      <c r="IL453" s="86"/>
      <c r="IM453" s="86"/>
      <c r="IN453" s="86"/>
      <c r="IO453" s="86"/>
      <c r="IP453" s="86"/>
      <c r="IQ453" s="86"/>
      <c r="IR453" s="86"/>
      <c r="IS453" s="86"/>
      <c r="IT453" s="86"/>
      <c r="IU453" s="86"/>
      <c r="IV453" s="106"/>
    </row>
    <row r="454" spans="10:256" ht="24" hidden="1" customHeight="1" x14ac:dyDescent="0.45">
      <c r="J454" s="84"/>
      <c r="K454" s="141"/>
      <c r="L454" s="590"/>
      <c r="M454" s="590"/>
      <c r="N454" s="590"/>
      <c r="O454" s="590"/>
      <c r="P454" s="590"/>
      <c r="Q454" s="590"/>
      <c r="R454" s="593"/>
      <c r="S454" s="593"/>
      <c r="T454" s="590"/>
      <c r="U454" s="590"/>
      <c r="V454" s="590"/>
      <c r="W454" s="590"/>
      <c r="X454" s="590"/>
      <c r="Y454" s="590"/>
      <c r="Z454" s="590"/>
      <c r="AA454" s="590"/>
      <c r="AB454" s="590"/>
      <c r="AC454" s="590"/>
      <c r="AD454" s="590"/>
      <c r="AE454" s="590"/>
      <c r="AF454" s="590"/>
      <c r="AG454" s="590"/>
      <c r="AH454" s="590"/>
      <c r="AI454" s="590"/>
      <c r="AJ454" s="590"/>
      <c r="AK454" s="590"/>
      <c r="AL454" s="590"/>
      <c r="AM454" s="590"/>
      <c r="AN454" s="590"/>
      <c r="AO454" s="590"/>
      <c r="AP454" s="590"/>
      <c r="AQ454" s="590"/>
      <c r="AR454" s="590"/>
      <c r="AS454" s="590"/>
      <c r="AT454" s="590"/>
      <c r="AU454" s="590"/>
      <c r="AV454" s="590"/>
      <c r="AW454" s="504"/>
      <c r="AX454" s="504"/>
      <c r="AY454" s="504"/>
      <c r="AZ454" s="504"/>
      <c r="BA454" s="504"/>
      <c r="BB454" s="504"/>
      <c r="BC454" s="504"/>
      <c r="BD454" s="504"/>
      <c r="BE454" s="504"/>
      <c r="DQ454" s="96"/>
      <c r="DR454" s="96"/>
      <c r="DS454" s="96"/>
      <c r="DT454" s="96"/>
      <c r="DU454" s="96"/>
      <c r="DV454" s="96"/>
      <c r="DW454" s="96"/>
      <c r="DX454" s="96"/>
      <c r="DY454" s="96"/>
      <c r="DZ454" s="96"/>
      <c r="EA454" s="96"/>
      <c r="EB454" s="96"/>
      <c r="EC454" s="96"/>
      <c r="ED454" s="119"/>
      <c r="EE454" s="119"/>
      <c r="EF454" s="119"/>
      <c r="EG454" s="96"/>
      <c r="EH454" s="96"/>
      <c r="EI454" s="96"/>
      <c r="EJ454" s="96"/>
      <c r="EK454" s="96"/>
      <c r="EL454" s="96"/>
      <c r="EM454" s="96"/>
      <c r="EN454" s="96"/>
      <c r="EO454" s="96"/>
      <c r="EP454" s="96"/>
      <c r="EQ454" s="96"/>
      <c r="ER454" s="96"/>
      <c r="ES454" s="96"/>
      <c r="IA454" s="105"/>
      <c r="IB454" s="86"/>
      <c r="IC454" s="86"/>
      <c r="ID454" s="86"/>
      <c r="IE454" s="86"/>
      <c r="IF454" s="86"/>
      <c r="IG454" s="86"/>
      <c r="IH454" s="86"/>
      <c r="II454" s="86"/>
      <c r="IJ454" s="86"/>
      <c r="IK454" s="86"/>
      <c r="IL454" s="86"/>
      <c r="IM454" s="86"/>
      <c r="IN454" s="86"/>
      <c r="IO454" s="86"/>
      <c r="IP454" s="86"/>
      <c r="IQ454" s="86"/>
      <c r="IR454" s="86"/>
      <c r="IS454" s="86"/>
      <c r="IT454" s="86"/>
      <c r="IU454" s="86"/>
      <c r="IV454" s="106"/>
    </row>
    <row r="455" spans="10:256" ht="24" hidden="1" customHeight="1" x14ac:dyDescent="0.45">
      <c r="J455" s="84"/>
      <c r="K455" s="141"/>
      <c r="L455" s="590"/>
      <c r="M455" s="590"/>
      <c r="N455" s="590"/>
      <c r="O455" s="590"/>
      <c r="P455" s="590"/>
      <c r="Q455" s="590"/>
      <c r="R455" s="593"/>
      <c r="S455" s="593"/>
      <c r="T455" s="590"/>
      <c r="U455" s="590"/>
      <c r="V455" s="590"/>
      <c r="W455" s="590"/>
      <c r="X455" s="590"/>
      <c r="Y455" s="590"/>
      <c r="Z455" s="590"/>
      <c r="AA455" s="590"/>
      <c r="AB455" s="590"/>
      <c r="AC455" s="590"/>
      <c r="AD455" s="590"/>
      <c r="AE455" s="590"/>
      <c r="AF455" s="590"/>
      <c r="AG455" s="590"/>
      <c r="AH455" s="590"/>
      <c r="AI455" s="590"/>
      <c r="AJ455" s="590"/>
      <c r="AK455" s="590"/>
      <c r="AL455" s="590"/>
      <c r="AM455" s="590"/>
      <c r="AN455" s="590"/>
      <c r="AO455" s="590"/>
      <c r="AP455" s="590"/>
      <c r="AQ455" s="590"/>
      <c r="AR455" s="590"/>
      <c r="AS455" s="590"/>
      <c r="AT455" s="590"/>
      <c r="AU455" s="590"/>
      <c r="AV455" s="590"/>
      <c r="AW455" s="504"/>
      <c r="AX455" s="504"/>
      <c r="AY455" s="504"/>
      <c r="AZ455" s="504"/>
      <c r="BA455" s="504"/>
      <c r="BB455" s="504"/>
      <c r="BC455" s="504"/>
      <c r="BD455" s="504"/>
      <c r="BE455" s="504"/>
      <c r="DQ455" s="96"/>
      <c r="DR455" s="96"/>
      <c r="DS455" s="96"/>
      <c r="DT455" s="96"/>
      <c r="DU455" s="96"/>
      <c r="DV455" s="96"/>
      <c r="DW455" s="96"/>
      <c r="DX455" s="96"/>
      <c r="DY455" s="96"/>
      <c r="DZ455" s="96"/>
      <c r="EA455" s="96"/>
      <c r="EB455" s="96"/>
      <c r="EC455" s="96"/>
      <c r="ED455" s="119"/>
      <c r="EE455" s="119"/>
      <c r="EF455" s="119"/>
      <c r="EG455" s="96"/>
      <c r="EH455" s="96"/>
      <c r="EI455" s="96"/>
      <c r="EJ455" s="96"/>
      <c r="EK455" s="96"/>
      <c r="EL455" s="96"/>
      <c r="EM455" s="96"/>
      <c r="EN455" s="96"/>
      <c r="EO455" s="96"/>
      <c r="EP455" s="96"/>
      <c r="EQ455" s="96"/>
      <c r="ER455" s="96"/>
      <c r="ES455" s="96"/>
      <c r="IA455" s="105"/>
      <c r="IB455" s="86"/>
      <c r="IC455" s="86"/>
      <c r="ID455" s="86"/>
      <c r="IE455" s="86"/>
      <c r="IF455" s="86"/>
      <c r="IG455" s="86"/>
      <c r="IH455" s="86"/>
      <c r="II455" s="86"/>
      <c r="IJ455" s="86"/>
      <c r="IK455" s="86"/>
      <c r="IL455" s="86"/>
      <c r="IM455" s="86"/>
      <c r="IN455" s="86"/>
      <c r="IO455" s="86"/>
      <c r="IP455" s="86"/>
      <c r="IQ455" s="86"/>
      <c r="IR455" s="86"/>
      <c r="IS455" s="86"/>
      <c r="IT455" s="86"/>
      <c r="IU455" s="86"/>
      <c r="IV455" s="106"/>
    </row>
    <row r="456" spans="10:256" ht="24" hidden="1" customHeight="1" x14ac:dyDescent="0.45">
      <c r="J456" s="84"/>
      <c r="K456" s="141"/>
      <c r="L456" s="590"/>
      <c r="M456" s="590"/>
      <c r="N456" s="590"/>
      <c r="O456" s="590"/>
      <c r="P456" s="590"/>
      <c r="Q456" s="590"/>
      <c r="R456" s="593"/>
      <c r="S456" s="593"/>
      <c r="T456" s="590"/>
      <c r="U456" s="590"/>
      <c r="V456" s="590"/>
      <c r="W456" s="590"/>
      <c r="X456" s="590"/>
      <c r="Y456" s="590"/>
      <c r="Z456" s="590"/>
      <c r="AA456" s="590"/>
      <c r="AB456" s="590"/>
      <c r="AC456" s="590"/>
      <c r="AD456" s="590"/>
      <c r="AE456" s="590"/>
      <c r="AF456" s="590"/>
      <c r="AG456" s="590"/>
      <c r="AH456" s="590"/>
      <c r="AI456" s="590"/>
      <c r="AJ456" s="590"/>
      <c r="AK456" s="590"/>
      <c r="AL456" s="590"/>
      <c r="AM456" s="590"/>
      <c r="AN456" s="590"/>
      <c r="AO456" s="590"/>
      <c r="AP456" s="590"/>
      <c r="AQ456" s="590"/>
      <c r="AR456" s="590"/>
      <c r="AS456" s="590"/>
      <c r="AT456" s="590"/>
      <c r="AU456" s="590"/>
      <c r="AV456" s="590"/>
      <c r="AW456" s="504"/>
      <c r="AX456" s="504"/>
      <c r="AY456" s="504"/>
      <c r="AZ456" s="504"/>
      <c r="BA456" s="504"/>
      <c r="BB456" s="504"/>
      <c r="BC456" s="504"/>
      <c r="BD456" s="504"/>
      <c r="BE456" s="504"/>
      <c r="DQ456" s="96"/>
      <c r="DR456" s="96"/>
      <c r="DS456" s="96"/>
      <c r="DT456" s="96"/>
      <c r="DU456" s="96"/>
      <c r="DV456" s="96"/>
      <c r="DW456" s="96"/>
      <c r="DX456" s="96"/>
      <c r="DY456" s="96"/>
      <c r="DZ456" s="96"/>
      <c r="EA456" s="96"/>
      <c r="EB456" s="96"/>
      <c r="EC456" s="96"/>
      <c r="ED456" s="119"/>
      <c r="EE456" s="119"/>
      <c r="EF456" s="119"/>
      <c r="EG456" s="96"/>
      <c r="EH456" s="96"/>
      <c r="EI456" s="96"/>
      <c r="EJ456" s="96"/>
      <c r="EK456" s="96"/>
      <c r="EL456" s="96"/>
      <c r="EM456" s="96"/>
      <c r="EN456" s="96"/>
      <c r="EO456" s="96"/>
      <c r="EP456" s="96"/>
      <c r="EQ456" s="96"/>
      <c r="ER456" s="96"/>
      <c r="ES456" s="96"/>
      <c r="IA456" s="105"/>
      <c r="IB456" s="86"/>
      <c r="IC456" s="86"/>
      <c r="ID456" s="86"/>
      <c r="IE456" s="86"/>
      <c r="IF456" s="86"/>
      <c r="IG456" s="86"/>
      <c r="IH456" s="86"/>
      <c r="II456" s="86"/>
      <c r="IJ456" s="86"/>
      <c r="IK456" s="86"/>
      <c r="IL456" s="86"/>
      <c r="IM456" s="86"/>
      <c r="IN456" s="86"/>
      <c r="IO456" s="86"/>
      <c r="IP456" s="86"/>
      <c r="IQ456" s="86"/>
      <c r="IR456" s="86"/>
      <c r="IS456" s="86"/>
      <c r="IT456" s="86"/>
      <c r="IU456" s="86"/>
      <c r="IV456" s="106"/>
    </row>
    <row r="457" spans="10:256" ht="24" hidden="1" customHeight="1" x14ac:dyDescent="0.45">
      <c r="J457" s="84"/>
      <c r="K457" s="141"/>
      <c r="L457" s="590"/>
      <c r="M457" s="590"/>
      <c r="N457" s="590"/>
      <c r="O457" s="590"/>
      <c r="P457" s="590"/>
      <c r="Q457" s="590"/>
      <c r="R457" s="593"/>
      <c r="S457" s="593"/>
      <c r="T457" s="590"/>
      <c r="U457" s="590"/>
      <c r="V457" s="590"/>
      <c r="W457" s="590"/>
      <c r="X457" s="590"/>
      <c r="Y457" s="590"/>
      <c r="Z457" s="590"/>
      <c r="AA457" s="590"/>
      <c r="AB457" s="590"/>
      <c r="AC457" s="590"/>
      <c r="AD457" s="590"/>
      <c r="AE457" s="590"/>
      <c r="AF457" s="590"/>
      <c r="AG457" s="590"/>
      <c r="AH457" s="590"/>
      <c r="AI457" s="590"/>
      <c r="AJ457" s="590"/>
      <c r="AK457" s="590"/>
      <c r="AL457" s="590"/>
      <c r="AM457" s="590"/>
      <c r="AN457" s="590"/>
      <c r="AO457" s="590"/>
      <c r="AP457" s="590"/>
      <c r="AQ457" s="590"/>
      <c r="AR457" s="590"/>
      <c r="AS457" s="590"/>
      <c r="AT457" s="590"/>
      <c r="AU457" s="590"/>
      <c r="AV457" s="590"/>
      <c r="AW457" s="504"/>
      <c r="AX457" s="504"/>
      <c r="AY457" s="504"/>
      <c r="AZ457" s="504"/>
      <c r="BA457" s="504"/>
      <c r="BB457" s="504"/>
      <c r="BC457" s="504"/>
      <c r="BD457" s="504"/>
      <c r="BE457" s="504"/>
      <c r="DQ457" s="96"/>
      <c r="DR457" s="96"/>
      <c r="DS457" s="96"/>
      <c r="DT457" s="96"/>
      <c r="DU457" s="96"/>
      <c r="DV457" s="96"/>
      <c r="DW457" s="96"/>
      <c r="DX457" s="96"/>
      <c r="DY457" s="96"/>
      <c r="DZ457" s="96"/>
      <c r="EA457" s="96"/>
      <c r="EB457" s="96"/>
      <c r="EC457" s="96"/>
      <c r="ED457" s="119"/>
      <c r="EE457" s="119"/>
      <c r="EF457" s="119"/>
      <c r="EG457" s="96"/>
      <c r="EH457" s="96"/>
      <c r="EI457" s="96"/>
      <c r="EJ457" s="96"/>
      <c r="EK457" s="96"/>
      <c r="EL457" s="96"/>
      <c r="EM457" s="96"/>
      <c r="EN457" s="96"/>
      <c r="EO457" s="96"/>
      <c r="EP457" s="96"/>
      <c r="EQ457" s="96"/>
      <c r="ER457" s="96"/>
      <c r="ES457" s="96"/>
      <c r="IA457" s="105"/>
      <c r="IB457" s="86"/>
      <c r="IC457" s="86"/>
      <c r="ID457" s="86"/>
      <c r="IE457" s="86"/>
      <c r="IF457" s="86"/>
      <c r="IG457" s="86"/>
      <c r="IH457" s="86"/>
      <c r="II457" s="86"/>
      <c r="IJ457" s="86"/>
      <c r="IK457" s="86"/>
      <c r="IL457" s="86"/>
      <c r="IM457" s="86"/>
      <c r="IN457" s="86"/>
      <c r="IO457" s="86"/>
      <c r="IP457" s="86"/>
      <c r="IQ457" s="86"/>
      <c r="IR457" s="86"/>
      <c r="IS457" s="86"/>
      <c r="IT457" s="86"/>
      <c r="IU457" s="86"/>
      <c r="IV457" s="106"/>
    </row>
    <row r="458" spans="10:256" ht="24" hidden="1" customHeight="1" x14ac:dyDescent="0.45">
      <c r="J458" s="84"/>
      <c r="K458" s="141"/>
      <c r="L458" s="590"/>
      <c r="M458" s="590"/>
      <c r="N458" s="590"/>
      <c r="O458" s="590"/>
      <c r="P458" s="590"/>
      <c r="Q458" s="590"/>
      <c r="R458" s="593"/>
      <c r="S458" s="593"/>
      <c r="T458" s="590"/>
      <c r="U458" s="590"/>
      <c r="V458" s="590"/>
      <c r="W458" s="590"/>
      <c r="X458" s="590"/>
      <c r="Y458" s="590"/>
      <c r="Z458" s="590"/>
      <c r="AA458" s="590"/>
      <c r="AB458" s="590"/>
      <c r="AC458" s="590"/>
      <c r="AD458" s="590"/>
      <c r="AE458" s="590"/>
      <c r="AF458" s="590"/>
      <c r="AG458" s="590"/>
      <c r="AH458" s="590"/>
      <c r="AI458" s="590"/>
      <c r="AJ458" s="590"/>
      <c r="AK458" s="590"/>
      <c r="AL458" s="590"/>
      <c r="AM458" s="590"/>
      <c r="AN458" s="590"/>
      <c r="AO458" s="590"/>
      <c r="AP458" s="590"/>
      <c r="AQ458" s="590"/>
      <c r="AR458" s="590"/>
      <c r="AS458" s="590"/>
      <c r="AT458" s="590"/>
      <c r="AU458" s="590"/>
      <c r="AV458" s="590"/>
      <c r="AW458" s="504"/>
      <c r="AX458" s="504"/>
      <c r="AY458" s="504"/>
      <c r="AZ458" s="504"/>
      <c r="BA458" s="504"/>
      <c r="BB458" s="504"/>
      <c r="BC458" s="504"/>
      <c r="BD458" s="504"/>
      <c r="BE458" s="504"/>
      <c r="DQ458" s="96"/>
      <c r="DR458" s="96"/>
      <c r="DS458" s="96"/>
      <c r="DT458" s="96"/>
      <c r="DU458" s="96"/>
      <c r="DV458" s="96"/>
      <c r="DW458" s="96"/>
      <c r="DX458" s="96"/>
      <c r="DY458" s="96"/>
      <c r="DZ458" s="96"/>
      <c r="EA458" s="96"/>
      <c r="EB458" s="96"/>
      <c r="EC458" s="96"/>
      <c r="ED458" s="119"/>
      <c r="EE458" s="119"/>
      <c r="EF458" s="119"/>
      <c r="EG458" s="96"/>
      <c r="EH458" s="96"/>
      <c r="EI458" s="96"/>
      <c r="EJ458" s="96"/>
      <c r="EK458" s="96"/>
      <c r="EL458" s="96"/>
      <c r="EM458" s="96"/>
      <c r="EN458" s="96"/>
      <c r="EO458" s="96"/>
      <c r="EP458" s="96"/>
      <c r="EQ458" s="96"/>
      <c r="ER458" s="96"/>
      <c r="ES458" s="96"/>
      <c r="IA458" s="105"/>
      <c r="IB458" s="86"/>
      <c r="IC458" s="86"/>
      <c r="ID458" s="86"/>
      <c r="IE458" s="86"/>
      <c r="IF458" s="86"/>
      <c r="IG458" s="86"/>
      <c r="IH458" s="86"/>
      <c r="II458" s="86"/>
      <c r="IJ458" s="86"/>
      <c r="IK458" s="86"/>
      <c r="IL458" s="86"/>
      <c r="IM458" s="86"/>
      <c r="IN458" s="86"/>
      <c r="IO458" s="86"/>
      <c r="IP458" s="86"/>
      <c r="IQ458" s="86"/>
      <c r="IR458" s="86"/>
      <c r="IS458" s="86"/>
      <c r="IT458" s="86"/>
      <c r="IU458" s="86"/>
      <c r="IV458" s="106"/>
    </row>
    <row r="459" spans="10:256" ht="24" hidden="1" customHeight="1" x14ac:dyDescent="0.45">
      <c r="J459" s="84"/>
      <c r="K459" s="141"/>
      <c r="L459" s="590"/>
      <c r="M459" s="590"/>
      <c r="N459" s="590"/>
      <c r="O459" s="590"/>
      <c r="P459" s="590"/>
      <c r="Q459" s="590"/>
      <c r="R459" s="593"/>
      <c r="S459" s="593"/>
      <c r="T459" s="590"/>
      <c r="U459" s="590"/>
      <c r="V459" s="590"/>
      <c r="W459" s="590"/>
      <c r="X459" s="590"/>
      <c r="Y459" s="590"/>
      <c r="Z459" s="590"/>
      <c r="AA459" s="590"/>
      <c r="AB459" s="590"/>
      <c r="AC459" s="590"/>
      <c r="AD459" s="590"/>
      <c r="AE459" s="590"/>
      <c r="AF459" s="590"/>
      <c r="AG459" s="590"/>
      <c r="AH459" s="590"/>
      <c r="AI459" s="590"/>
      <c r="AJ459" s="590"/>
      <c r="AK459" s="590"/>
      <c r="AL459" s="590"/>
      <c r="AM459" s="590"/>
      <c r="AN459" s="590"/>
      <c r="AO459" s="590"/>
      <c r="AP459" s="590"/>
      <c r="AQ459" s="590"/>
      <c r="AR459" s="590"/>
      <c r="AS459" s="590"/>
      <c r="AT459" s="590"/>
      <c r="AU459" s="590"/>
      <c r="AV459" s="590"/>
      <c r="AW459" s="504"/>
      <c r="AX459" s="504"/>
      <c r="AY459" s="504"/>
      <c r="AZ459" s="504"/>
      <c r="BA459" s="504"/>
      <c r="BB459" s="504"/>
      <c r="BC459" s="504"/>
      <c r="BD459" s="504"/>
      <c r="BE459" s="504"/>
      <c r="DQ459" s="96"/>
      <c r="DR459" s="96"/>
      <c r="DS459" s="96"/>
      <c r="DT459" s="96"/>
      <c r="DU459" s="96"/>
      <c r="DV459" s="96"/>
      <c r="DW459" s="96"/>
      <c r="DX459" s="96"/>
      <c r="DY459" s="96"/>
      <c r="DZ459" s="96"/>
      <c r="EA459" s="96"/>
      <c r="EB459" s="96"/>
      <c r="EC459" s="96"/>
      <c r="ED459" s="119"/>
      <c r="EE459" s="119"/>
      <c r="EF459" s="119"/>
      <c r="EG459" s="96"/>
      <c r="EH459" s="96"/>
      <c r="EI459" s="96"/>
      <c r="EJ459" s="96"/>
      <c r="EK459" s="96"/>
      <c r="EL459" s="96"/>
      <c r="EM459" s="96"/>
      <c r="EN459" s="96"/>
      <c r="EO459" s="96"/>
      <c r="EP459" s="96"/>
      <c r="EQ459" s="96"/>
      <c r="ER459" s="96"/>
      <c r="ES459" s="96"/>
      <c r="IA459" s="105"/>
      <c r="IB459" s="86"/>
      <c r="IC459" s="86"/>
      <c r="ID459" s="86"/>
      <c r="IE459" s="86"/>
      <c r="IF459" s="86"/>
      <c r="IG459" s="86"/>
      <c r="IH459" s="86"/>
      <c r="II459" s="86"/>
      <c r="IJ459" s="86"/>
      <c r="IK459" s="86"/>
      <c r="IL459" s="86"/>
      <c r="IM459" s="86"/>
      <c r="IN459" s="86"/>
      <c r="IO459" s="86"/>
      <c r="IP459" s="86"/>
      <c r="IQ459" s="86"/>
      <c r="IR459" s="86"/>
      <c r="IS459" s="86"/>
      <c r="IT459" s="86"/>
      <c r="IU459" s="86"/>
      <c r="IV459" s="106"/>
    </row>
    <row r="460" spans="10:256" ht="24" hidden="1" customHeight="1" x14ac:dyDescent="0.45">
      <c r="J460" s="84"/>
      <c r="K460" s="141"/>
      <c r="L460" s="590"/>
      <c r="M460" s="590"/>
      <c r="N460" s="590"/>
      <c r="O460" s="590"/>
      <c r="P460" s="590"/>
      <c r="Q460" s="590"/>
      <c r="R460" s="593"/>
      <c r="S460" s="593"/>
      <c r="T460" s="590"/>
      <c r="U460" s="590"/>
      <c r="V460" s="590"/>
      <c r="W460" s="590"/>
      <c r="X460" s="590"/>
      <c r="Y460" s="590"/>
      <c r="Z460" s="590"/>
      <c r="AA460" s="590"/>
      <c r="AB460" s="590"/>
      <c r="AC460" s="590"/>
      <c r="AD460" s="590"/>
      <c r="AE460" s="590"/>
      <c r="AF460" s="590"/>
      <c r="AG460" s="590"/>
      <c r="AH460" s="590"/>
      <c r="AI460" s="590"/>
      <c r="AJ460" s="590"/>
      <c r="AK460" s="590"/>
      <c r="AL460" s="590"/>
      <c r="AM460" s="590"/>
      <c r="AN460" s="590"/>
      <c r="AO460" s="590"/>
      <c r="AP460" s="590"/>
      <c r="AQ460" s="590"/>
      <c r="AR460" s="590"/>
      <c r="AS460" s="590"/>
      <c r="AT460" s="590"/>
      <c r="AU460" s="590"/>
      <c r="AV460" s="590"/>
      <c r="AW460" s="504"/>
      <c r="AX460" s="504"/>
      <c r="AY460" s="504"/>
      <c r="AZ460" s="504"/>
      <c r="BA460" s="504"/>
      <c r="BB460" s="504"/>
      <c r="BC460" s="504"/>
      <c r="BD460" s="504"/>
      <c r="BE460" s="504"/>
      <c r="DQ460" s="96"/>
      <c r="DR460" s="96"/>
      <c r="DS460" s="96"/>
      <c r="DT460" s="96"/>
      <c r="DU460" s="96"/>
      <c r="DV460" s="96"/>
      <c r="DW460" s="96"/>
      <c r="DX460" s="96"/>
      <c r="DY460" s="96"/>
      <c r="DZ460" s="96"/>
      <c r="EA460" s="96"/>
      <c r="EB460" s="96"/>
      <c r="EC460" s="96"/>
      <c r="ED460" s="119"/>
      <c r="EE460" s="119"/>
      <c r="EF460" s="119"/>
      <c r="EG460" s="96"/>
      <c r="EH460" s="96"/>
      <c r="EI460" s="96"/>
      <c r="EJ460" s="96"/>
      <c r="EK460" s="96"/>
      <c r="EL460" s="96"/>
      <c r="EM460" s="96"/>
      <c r="EN460" s="96"/>
      <c r="EO460" s="96"/>
      <c r="EP460" s="96"/>
      <c r="EQ460" s="96"/>
      <c r="ER460" s="96"/>
      <c r="ES460" s="96"/>
      <c r="IA460" s="105"/>
      <c r="IB460" s="86"/>
      <c r="IC460" s="86"/>
      <c r="ID460" s="86"/>
      <c r="IE460" s="86"/>
      <c r="IF460" s="86"/>
      <c r="IG460" s="86"/>
      <c r="IH460" s="86"/>
      <c r="II460" s="86"/>
      <c r="IJ460" s="86"/>
      <c r="IK460" s="86"/>
      <c r="IL460" s="86"/>
      <c r="IM460" s="86"/>
      <c r="IN460" s="86"/>
      <c r="IO460" s="86"/>
      <c r="IP460" s="86"/>
      <c r="IQ460" s="86"/>
      <c r="IR460" s="86"/>
      <c r="IS460" s="86"/>
      <c r="IT460" s="86"/>
      <c r="IU460" s="86"/>
      <c r="IV460" s="106"/>
    </row>
    <row r="461" spans="10:256" ht="24" hidden="1" customHeight="1" x14ac:dyDescent="0.45">
      <c r="J461" s="84"/>
      <c r="K461" s="141"/>
      <c r="L461" s="590"/>
      <c r="M461" s="590"/>
      <c r="N461" s="590"/>
      <c r="O461" s="590"/>
      <c r="P461" s="590"/>
      <c r="Q461" s="590"/>
      <c r="R461" s="593"/>
      <c r="S461" s="593"/>
      <c r="T461" s="590"/>
      <c r="U461" s="590"/>
      <c r="V461" s="590"/>
      <c r="W461" s="590"/>
      <c r="X461" s="590"/>
      <c r="Y461" s="590"/>
      <c r="Z461" s="590"/>
      <c r="AA461" s="590"/>
      <c r="AB461" s="590"/>
      <c r="AC461" s="590"/>
      <c r="AD461" s="590"/>
      <c r="AE461" s="590"/>
      <c r="AF461" s="590"/>
      <c r="AG461" s="590"/>
      <c r="AH461" s="590"/>
      <c r="AI461" s="590"/>
      <c r="AJ461" s="590"/>
      <c r="AK461" s="590"/>
      <c r="AL461" s="590"/>
      <c r="AM461" s="590"/>
      <c r="AN461" s="590"/>
      <c r="AO461" s="590"/>
      <c r="AP461" s="590"/>
      <c r="AQ461" s="590"/>
      <c r="AR461" s="590"/>
      <c r="AS461" s="590"/>
      <c r="AT461" s="590"/>
      <c r="AU461" s="590"/>
      <c r="AV461" s="590"/>
      <c r="AW461" s="504"/>
      <c r="AX461" s="504"/>
      <c r="AY461" s="504"/>
      <c r="AZ461" s="504"/>
      <c r="BA461" s="504"/>
      <c r="BB461" s="504"/>
      <c r="BC461" s="504"/>
      <c r="BD461" s="504"/>
      <c r="BE461" s="504"/>
      <c r="DQ461" s="96"/>
      <c r="DR461" s="96"/>
      <c r="DS461" s="96"/>
      <c r="DT461" s="96"/>
      <c r="DU461" s="96"/>
      <c r="DV461" s="96"/>
      <c r="DW461" s="96"/>
      <c r="DX461" s="96"/>
      <c r="DY461" s="96"/>
      <c r="DZ461" s="96"/>
      <c r="EA461" s="96"/>
      <c r="EB461" s="96"/>
      <c r="EC461" s="96"/>
      <c r="ED461" s="119"/>
      <c r="EE461" s="119"/>
      <c r="EF461" s="119"/>
      <c r="EG461" s="96"/>
      <c r="EH461" s="96"/>
      <c r="EI461" s="96"/>
      <c r="EJ461" s="96"/>
      <c r="EK461" s="96"/>
      <c r="EL461" s="96"/>
      <c r="EM461" s="96"/>
      <c r="EN461" s="96"/>
      <c r="EO461" s="96"/>
      <c r="EP461" s="96"/>
      <c r="EQ461" s="96"/>
      <c r="ER461" s="96"/>
      <c r="ES461" s="96"/>
      <c r="IA461" s="105"/>
      <c r="IB461" s="86"/>
      <c r="IC461" s="86"/>
      <c r="ID461" s="86"/>
      <c r="IE461" s="86"/>
      <c r="IF461" s="86"/>
      <c r="IG461" s="86"/>
      <c r="IH461" s="86"/>
      <c r="II461" s="86"/>
      <c r="IJ461" s="86"/>
      <c r="IK461" s="86"/>
      <c r="IL461" s="86"/>
      <c r="IM461" s="86"/>
      <c r="IN461" s="86"/>
      <c r="IO461" s="86"/>
      <c r="IP461" s="86"/>
      <c r="IQ461" s="86"/>
      <c r="IR461" s="86"/>
      <c r="IS461" s="86"/>
      <c r="IT461" s="86"/>
      <c r="IU461" s="86"/>
      <c r="IV461" s="106"/>
    </row>
    <row r="462" spans="10:256" ht="24" hidden="1" customHeight="1" x14ac:dyDescent="0.45">
      <c r="J462" s="84"/>
      <c r="K462" s="141"/>
      <c r="L462" s="590"/>
      <c r="M462" s="590"/>
      <c r="N462" s="590"/>
      <c r="O462" s="590"/>
      <c r="P462" s="590"/>
      <c r="Q462" s="590"/>
      <c r="R462" s="593"/>
      <c r="S462" s="593"/>
      <c r="T462" s="590"/>
      <c r="U462" s="590"/>
      <c r="V462" s="590"/>
      <c r="W462" s="590"/>
      <c r="X462" s="590"/>
      <c r="Y462" s="590"/>
      <c r="Z462" s="590"/>
      <c r="AA462" s="590"/>
      <c r="AB462" s="590"/>
      <c r="AC462" s="590"/>
      <c r="AD462" s="590"/>
      <c r="AE462" s="590"/>
      <c r="AF462" s="590"/>
      <c r="AG462" s="590"/>
      <c r="AH462" s="590"/>
      <c r="AI462" s="590"/>
      <c r="AJ462" s="590"/>
      <c r="AK462" s="590"/>
      <c r="AL462" s="590"/>
      <c r="AM462" s="590"/>
      <c r="AN462" s="590"/>
      <c r="AO462" s="590"/>
      <c r="AP462" s="590"/>
      <c r="AQ462" s="590"/>
      <c r="AR462" s="590"/>
      <c r="AS462" s="590"/>
      <c r="AT462" s="590"/>
      <c r="AU462" s="590"/>
      <c r="AV462" s="590"/>
      <c r="AW462" s="504"/>
      <c r="AX462" s="504"/>
      <c r="AY462" s="504"/>
      <c r="AZ462" s="504"/>
      <c r="BA462" s="504"/>
      <c r="BB462" s="504"/>
      <c r="BC462" s="504"/>
      <c r="BD462" s="504"/>
      <c r="BE462" s="504"/>
      <c r="DQ462" s="96"/>
      <c r="DR462" s="96"/>
      <c r="DS462" s="96"/>
      <c r="DT462" s="96"/>
      <c r="DU462" s="96"/>
      <c r="DV462" s="96"/>
      <c r="DW462" s="96"/>
      <c r="DX462" s="96"/>
      <c r="DY462" s="96"/>
      <c r="DZ462" s="96"/>
      <c r="EA462" s="96"/>
      <c r="EB462" s="96"/>
      <c r="EC462" s="96"/>
      <c r="ED462" s="119"/>
      <c r="EE462" s="119"/>
      <c r="EF462" s="119"/>
      <c r="EG462" s="96"/>
      <c r="EH462" s="96"/>
      <c r="EI462" s="96"/>
      <c r="EJ462" s="96"/>
      <c r="EK462" s="96"/>
      <c r="EL462" s="96"/>
      <c r="EM462" s="96"/>
      <c r="EN462" s="96"/>
      <c r="EO462" s="96"/>
      <c r="EP462" s="96"/>
      <c r="EQ462" s="96"/>
      <c r="ER462" s="96"/>
      <c r="ES462" s="96"/>
      <c r="IA462" s="105"/>
      <c r="IB462" s="86"/>
      <c r="IC462" s="86"/>
      <c r="ID462" s="86"/>
      <c r="IE462" s="86"/>
      <c r="IF462" s="86"/>
      <c r="IG462" s="86"/>
      <c r="IH462" s="86"/>
      <c r="II462" s="86"/>
      <c r="IJ462" s="86"/>
      <c r="IK462" s="86"/>
      <c r="IL462" s="86"/>
      <c r="IM462" s="86"/>
      <c r="IN462" s="86"/>
      <c r="IO462" s="86"/>
      <c r="IP462" s="86"/>
      <c r="IQ462" s="86"/>
      <c r="IR462" s="86"/>
      <c r="IS462" s="86"/>
      <c r="IT462" s="86"/>
      <c r="IU462" s="86"/>
      <c r="IV462" s="106"/>
    </row>
    <row r="463" spans="10:256" ht="24" hidden="1" customHeight="1" x14ac:dyDescent="0.45">
      <c r="J463" s="84"/>
      <c r="K463" s="141"/>
      <c r="L463" s="590"/>
      <c r="M463" s="590"/>
      <c r="N463" s="590"/>
      <c r="O463" s="590"/>
      <c r="P463" s="590"/>
      <c r="Q463" s="590"/>
      <c r="R463" s="593"/>
      <c r="S463" s="593"/>
      <c r="T463" s="590"/>
      <c r="U463" s="590"/>
      <c r="V463" s="590"/>
      <c r="W463" s="590"/>
      <c r="X463" s="590"/>
      <c r="Y463" s="590"/>
      <c r="Z463" s="590"/>
      <c r="AA463" s="590"/>
      <c r="AB463" s="590"/>
      <c r="AC463" s="590"/>
      <c r="AD463" s="590"/>
      <c r="AE463" s="590"/>
      <c r="AF463" s="590"/>
      <c r="AG463" s="590"/>
      <c r="AH463" s="590"/>
      <c r="AI463" s="590"/>
      <c r="AJ463" s="590"/>
      <c r="AK463" s="590"/>
      <c r="AL463" s="590"/>
      <c r="AM463" s="590"/>
      <c r="AN463" s="590"/>
      <c r="AO463" s="590"/>
      <c r="AP463" s="590"/>
      <c r="AQ463" s="590"/>
      <c r="AR463" s="590"/>
      <c r="AS463" s="590"/>
      <c r="AT463" s="590"/>
      <c r="AU463" s="590"/>
      <c r="AV463" s="590"/>
      <c r="AW463" s="504"/>
      <c r="AX463" s="504"/>
      <c r="AY463" s="504"/>
      <c r="AZ463" s="504"/>
      <c r="BA463" s="504"/>
      <c r="BB463" s="504"/>
      <c r="BC463" s="504"/>
      <c r="BD463" s="504"/>
      <c r="BE463" s="504"/>
      <c r="DQ463" s="96"/>
      <c r="DR463" s="96"/>
      <c r="DS463" s="96"/>
      <c r="DT463" s="96"/>
      <c r="DU463" s="96"/>
      <c r="DV463" s="96"/>
      <c r="DW463" s="96"/>
      <c r="DX463" s="96"/>
      <c r="DY463" s="96"/>
      <c r="DZ463" s="96"/>
      <c r="EA463" s="96"/>
      <c r="EB463" s="96"/>
      <c r="EC463" s="96"/>
      <c r="ED463" s="119"/>
      <c r="EE463" s="119"/>
      <c r="EF463" s="119"/>
      <c r="EG463" s="96"/>
      <c r="EH463" s="96"/>
      <c r="EI463" s="96"/>
      <c r="EJ463" s="96"/>
      <c r="EK463" s="96"/>
      <c r="EL463" s="96"/>
      <c r="EM463" s="96"/>
      <c r="EN463" s="96"/>
      <c r="EO463" s="96"/>
      <c r="EP463" s="96"/>
      <c r="EQ463" s="96"/>
      <c r="ER463" s="96"/>
      <c r="ES463" s="96"/>
      <c r="IA463" s="105"/>
      <c r="IB463" s="86"/>
      <c r="IC463" s="86"/>
      <c r="ID463" s="86"/>
      <c r="IE463" s="86"/>
      <c r="IF463" s="86"/>
      <c r="IG463" s="86"/>
      <c r="IH463" s="86"/>
      <c r="II463" s="86"/>
      <c r="IJ463" s="86"/>
      <c r="IK463" s="86"/>
      <c r="IL463" s="86"/>
      <c r="IM463" s="86"/>
      <c r="IN463" s="86"/>
      <c r="IO463" s="86"/>
      <c r="IP463" s="86"/>
      <c r="IQ463" s="86"/>
      <c r="IR463" s="86"/>
      <c r="IS463" s="86"/>
      <c r="IT463" s="86"/>
      <c r="IU463" s="86"/>
      <c r="IV463" s="106"/>
    </row>
    <row r="464" spans="10:256" ht="24" hidden="1" customHeight="1" x14ac:dyDescent="0.45">
      <c r="J464" s="84"/>
      <c r="K464" s="141"/>
      <c r="L464" s="590"/>
      <c r="M464" s="590"/>
      <c r="N464" s="590"/>
      <c r="O464" s="590"/>
      <c r="P464" s="590"/>
      <c r="Q464" s="590"/>
      <c r="R464" s="593"/>
      <c r="S464" s="593"/>
      <c r="T464" s="590"/>
      <c r="U464" s="590"/>
      <c r="V464" s="590"/>
      <c r="W464" s="590"/>
      <c r="X464" s="590"/>
      <c r="Y464" s="590"/>
      <c r="Z464" s="590"/>
      <c r="AA464" s="590"/>
      <c r="AB464" s="590"/>
      <c r="AC464" s="590"/>
      <c r="AD464" s="590"/>
      <c r="AE464" s="590"/>
      <c r="AF464" s="590"/>
      <c r="AG464" s="590"/>
      <c r="AH464" s="590"/>
      <c r="AI464" s="590"/>
      <c r="AJ464" s="590"/>
      <c r="AK464" s="590"/>
      <c r="AL464" s="590"/>
      <c r="AM464" s="590"/>
      <c r="AN464" s="590"/>
      <c r="AO464" s="590"/>
      <c r="AP464" s="590"/>
      <c r="AQ464" s="590"/>
      <c r="AR464" s="590"/>
      <c r="AS464" s="590"/>
      <c r="AT464" s="590"/>
      <c r="AU464" s="590"/>
      <c r="AV464" s="590"/>
      <c r="AW464" s="504"/>
      <c r="AX464" s="504"/>
      <c r="AY464" s="504"/>
      <c r="AZ464" s="504"/>
      <c r="BA464" s="504"/>
      <c r="BB464" s="504"/>
      <c r="BC464" s="504"/>
      <c r="BD464" s="504"/>
      <c r="BE464" s="504"/>
      <c r="DQ464" s="96"/>
      <c r="DR464" s="96"/>
      <c r="DS464" s="96"/>
      <c r="DT464" s="96"/>
      <c r="DU464" s="96"/>
      <c r="DV464" s="96"/>
      <c r="DW464" s="96"/>
      <c r="DX464" s="96"/>
      <c r="DY464" s="96"/>
      <c r="DZ464" s="96"/>
      <c r="EA464" s="96"/>
      <c r="EB464" s="96"/>
      <c r="EC464" s="96"/>
      <c r="ED464" s="119"/>
      <c r="EE464" s="119"/>
      <c r="EF464" s="119"/>
      <c r="EG464" s="96"/>
      <c r="EH464" s="96"/>
      <c r="EI464" s="96"/>
      <c r="EJ464" s="96"/>
      <c r="EK464" s="96"/>
      <c r="EL464" s="96"/>
      <c r="EM464" s="96"/>
      <c r="EN464" s="96"/>
      <c r="EO464" s="96"/>
      <c r="EP464" s="96"/>
      <c r="EQ464" s="96"/>
      <c r="ER464" s="96"/>
      <c r="ES464" s="96"/>
      <c r="IA464" s="105"/>
      <c r="IB464" s="86"/>
      <c r="IC464" s="86"/>
      <c r="ID464" s="86"/>
      <c r="IE464" s="86"/>
      <c r="IF464" s="86"/>
      <c r="IG464" s="86"/>
      <c r="IH464" s="86"/>
      <c r="II464" s="86"/>
      <c r="IJ464" s="86"/>
      <c r="IK464" s="86"/>
      <c r="IL464" s="86"/>
      <c r="IM464" s="86"/>
      <c r="IN464" s="86"/>
      <c r="IO464" s="86"/>
      <c r="IP464" s="86"/>
      <c r="IQ464" s="86"/>
      <c r="IR464" s="86"/>
      <c r="IS464" s="86"/>
      <c r="IT464" s="86"/>
      <c r="IU464" s="86"/>
      <c r="IV464" s="106"/>
    </row>
    <row r="465" spans="10:256" ht="24" hidden="1" customHeight="1" x14ac:dyDescent="0.45">
      <c r="J465" s="84"/>
      <c r="K465" s="141"/>
      <c r="L465" s="590"/>
      <c r="M465" s="590"/>
      <c r="N465" s="590"/>
      <c r="O465" s="590"/>
      <c r="P465" s="590"/>
      <c r="Q465" s="590"/>
      <c r="R465" s="593"/>
      <c r="S465" s="593"/>
      <c r="T465" s="590"/>
      <c r="U465" s="590"/>
      <c r="V465" s="590"/>
      <c r="W465" s="590"/>
      <c r="X465" s="590"/>
      <c r="Y465" s="590"/>
      <c r="Z465" s="590"/>
      <c r="AA465" s="590"/>
      <c r="AB465" s="590"/>
      <c r="AC465" s="590"/>
      <c r="AD465" s="590"/>
      <c r="AE465" s="590"/>
      <c r="AF465" s="590"/>
      <c r="AG465" s="590"/>
      <c r="AH465" s="590"/>
      <c r="AI465" s="590"/>
      <c r="AJ465" s="590"/>
      <c r="AK465" s="590"/>
      <c r="AL465" s="590"/>
      <c r="AM465" s="590"/>
      <c r="AN465" s="590"/>
      <c r="AO465" s="590"/>
      <c r="AP465" s="590"/>
      <c r="AQ465" s="590"/>
      <c r="AR465" s="590"/>
      <c r="AS465" s="590"/>
      <c r="AT465" s="590"/>
      <c r="AU465" s="590"/>
      <c r="AV465" s="590"/>
      <c r="AW465" s="504"/>
      <c r="AX465" s="504"/>
      <c r="AY465" s="504"/>
      <c r="AZ465" s="504"/>
      <c r="BA465" s="504"/>
      <c r="BB465" s="504"/>
      <c r="BC465" s="504"/>
      <c r="BD465" s="504"/>
      <c r="BE465" s="504"/>
      <c r="DQ465" s="96"/>
      <c r="DR465" s="96"/>
      <c r="DS465" s="96"/>
      <c r="DT465" s="96"/>
      <c r="DU465" s="96"/>
      <c r="DV465" s="96"/>
      <c r="DW465" s="96"/>
      <c r="DX465" s="96"/>
      <c r="DY465" s="96"/>
      <c r="DZ465" s="96"/>
      <c r="EA465" s="96"/>
      <c r="EB465" s="96"/>
      <c r="EC465" s="96"/>
      <c r="ED465" s="119"/>
      <c r="EE465" s="119"/>
      <c r="EF465" s="119"/>
      <c r="EG465" s="96"/>
      <c r="EH465" s="96"/>
      <c r="EI465" s="96"/>
      <c r="EJ465" s="96"/>
      <c r="EK465" s="96"/>
      <c r="EL465" s="96"/>
      <c r="EM465" s="96"/>
      <c r="EN465" s="96"/>
      <c r="EO465" s="96"/>
      <c r="EP465" s="96"/>
      <c r="EQ465" s="96"/>
      <c r="ER465" s="96"/>
      <c r="ES465" s="96"/>
      <c r="IA465" s="105"/>
      <c r="IB465" s="86"/>
      <c r="IC465" s="86"/>
      <c r="ID465" s="86"/>
      <c r="IE465" s="86"/>
      <c r="IF465" s="86"/>
      <c r="IG465" s="86"/>
      <c r="IH465" s="86"/>
      <c r="II465" s="86"/>
      <c r="IJ465" s="86"/>
      <c r="IK465" s="86"/>
      <c r="IL465" s="86"/>
      <c r="IM465" s="86"/>
      <c r="IN465" s="86"/>
      <c r="IO465" s="86"/>
      <c r="IP465" s="86"/>
      <c r="IQ465" s="86"/>
      <c r="IR465" s="86"/>
      <c r="IS465" s="86"/>
      <c r="IT465" s="86"/>
      <c r="IU465" s="86"/>
      <c r="IV465" s="106"/>
    </row>
    <row r="466" spans="10:256" ht="24" hidden="1" customHeight="1" x14ac:dyDescent="0.45">
      <c r="J466" s="84"/>
      <c r="K466" s="141"/>
      <c r="L466" s="590"/>
      <c r="M466" s="590"/>
      <c r="N466" s="590"/>
      <c r="O466" s="590"/>
      <c r="P466" s="590"/>
      <c r="Q466" s="590"/>
      <c r="R466" s="593"/>
      <c r="S466" s="593"/>
      <c r="T466" s="590"/>
      <c r="U466" s="590"/>
      <c r="V466" s="590"/>
      <c r="W466" s="590"/>
      <c r="X466" s="590"/>
      <c r="Y466" s="590"/>
      <c r="Z466" s="590"/>
      <c r="AA466" s="590"/>
      <c r="AB466" s="590"/>
      <c r="AC466" s="590"/>
      <c r="AD466" s="590"/>
      <c r="AE466" s="590"/>
      <c r="AF466" s="590"/>
      <c r="AG466" s="590"/>
      <c r="AH466" s="590"/>
      <c r="AI466" s="590"/>
      <c r="AJ466" s="590"/>
      <c r="AK466" s="590"/>
      <c r="AL466" s="590"/>
      <c r="AM466" s="590"/>
      <c r="AN466" s="590"/>
      <c r="AO466" s="590"/>
      <c r="AP466" s="590"/>
      <c r="AQ466" s="590"/>
      <c r="AR466" s="590"/>
      <c r="AS466" s="590"/>
      <c r="AT466" s="590"/>
      <c r="AU466" s="590"/>
      <c r="AV466" s="590"/>
      <c r="AW466" s="504"/>
      <c r="AX466" s="504"/>
      <c r="AY466" s="504"/>
      <c r="AZ466" s="504"/>
      <c r="BA466" s="504"/>
      <c r="BB466" s="504"/>
      <c r="BC466" s="504"/>
      <c r="BD466" s="504"/>
      <c r="BE466" s="504"/>
      <c r="DQ466" s="96"/>
      <c r="DR466" s="96"/>
      <c r="DS466" s="96"/>
      <c r="DT466" s="96"/>
      <c r="DU466" s="96"/>
      <c r="DV466" s="96"/>
      <c r="DW466" s="96"/>
      <c r="DX466" s="96"/>
      <c r="DY466" s="96"/>
      <c r="DZ466" s="96"/>
      <c r="EA466" s="96"/>
      <c r="EB466" s="96"/>
      <c r="EC466" s="96"/>
      <c r="ED466" s="119"/>
      <c r="EE466" s="119"/>
      <c r="EF466" s="119"/>
      <c r="EG466" s="96"/>
      <c r="EH466" s="96"/>
      <c r="EI466" s="96"/>
      <c r="EJ466" s="96"/>
      <c r="EK466" s="96"/>
      <c r="EL466" s="96"/>
      <c r="EM466" s="96"/>
      <c r="EN466" s="96"/>
      <c r="EO466" s="96"/>
      <c r="EP466" s="96"/>
      <c r="EQ466" s="96"/>
      <c r="ER466" s="96"/>
      <c r="ES466" s="96"/>
      <c r="IA466" s="105"/>
      <c r="IB466" s="86"/>
      <c r="IC466" s="86"/>
      <c r="ID466" s="86"/>
      <c r="IE466" s="86"/>
      <c r="IF466" s="86"/>
      <c r="IG466" s="86"/>
      <c r="IH466" s="86"/>
      <c r="II466" s="86"/>
      <c r="IJ466" s="86"/>
      <c r="IK466" s="86"/>
      <c r="IL466" s="86"/>
      <c r="IM466" s="86"/>
      <c r="IN466" s="86"/>
      <c r="IO466" s="86"/>
      <c r="IP466" s="86"/>
      <c r="IQ466" s="86"/>
      <c r="IR466" s="86"/>
      <c r="IS466" s="86"/>
      <c r="IT466" s="86"/>
      <c r="IU466" s="86"/>
      <c r="IV466" s="106"/>
    </row>
    <row r="467" spans="10:256" ht="24" hidden="1" customHeight="1" x14ac:dyDescent="0.45">
      <c r="J467" s="84"/>
      <c r="K467" s="141"/>
      <c r="L467" s="590"/>
      <c r="M467" s="590"/>
      <c r="N467" s="590"/>
      <c r="O467" s="590"/>
      <c r="P467" s="590"/>
      <c r="Q467" s="590"/>
      <c r="R467" s="593"/>
      <c r="S467" s="593"/>
      <c r="T467" s="590"/>
      <c r="U467" s="590"/>
      <c r="V467" s="590"/>
      <c r="W467" s="590"/>
      <c r="X467" s="590"/>
      <c r="Y467" s="590"/>
      <c r="Z467" s="590"/>
      <c r="AA467" s="590"/>
      <c r="AB467" s="590"/>
      <c r="AC467" s="590"/>
      <c r="AD467" s="590"/>
      <c r="AE467" s="590"/>
      <c r="AF467" s="590"/>
      <c r="AG467" s="590"/>
      <c r="AH467" s="590"/>
      <c r="AI467" s="590"/>
      <c r="AJ467" s="590"/>
      <c r="AK467" s="590"/>
      <c r="AL467" s="590"/>
      <c r="AM467" s="590"/>
      <c r="AN467" s="590"/>
      <c r="AO467" s="590"/>
      <c r="AP467" s="590"/>
      <c r="AQ467" s="590"/>
      <c r="AR467" s="590"/>
      <c r="AS467" s="590"/>
      <c r="AT467" s="590"/>
      <c r="AU467" s="590"/>
      <c r="AV467" s="590"/>
      <c r="AW467" s="504"/>
      <c r="AX467" s="504"/>
      <c r="AY467" s="504"/>
      <c r="AZ467" s="504"/>
      <c r="BA467" s="504"/>
      <c r="BB467" s="504"/>
      <c r="BC467" s="504"/>
      <c r="BD467" s="504"/>
      <c r="BE467" s="504"/>
      <c r="DQ467" s="96"/>
      <c r="DR467" s="96"/>
      <c r="DS467" s="96"/>
      <c r="DT467" s="96"/>
      <c r="DU467" s="96"/>
      <c r="DV467" s="96"/>
      <c r="DW467" s="96"/>
      <c r="DX467" s="96"/>
      <c r="DY467" s="96"/>
      <c r="DZ467" s="96"/>
      <c r="EA467" s="96"/>
      <c r="EB467" s="96"/>
      <c r="EC467" s="96"/>
      <c r="ED467" s="119"/>
      <c r="EE467" s="119"/>
      <c r="EF467" s="119"/>
      <c r="EG467" s="96"/>
      <c r="EH467" s="96"/>
      <c r="EI467" s="96"/>
      <c r="EJ467" s="96"/>
      <c r="EK467" s="96"/>
      <c r="EL467" s="96"/>
      <c r="EM467" s="96"/>
      <c r="EN467" s="96"/>
      <c r="EO467" s="96"/>
      <c r="EP467" s="96"/>
      <c r="EQ467" s="96"/>
      <c r="ER467" s="96"/>
      <c r="ES467" s="96"/>
      <c r="IA467" s="105"/>
      <c r="IB467" s="86"/>
      <c r="IC467" s="86"/>
      <c r="ID467" s="86"/>
      <c r="IE467" s="86"/>
      <c r="IF467" s="86"/>
      <c r="IG467" s="86"/>
      <c r="IH467" s="86"/>
      <c r="II467" s="86"/>
      <c r="IJ467" s="86"/>
      <c r="IK467" s="86"/>
      <c r="IL467" s="86"/>
      <c r="IM467" s="86"/>
      <c r="IN467" s="86"/>
      <c r="IO467" s="86"/>
      <c r="IP467" s="86"/>
      <c r="IQ467" s="86"/>
      <c r="IR467" s="86"/>
      <c r="IS467" s="86"/>
      <c r="IT467" s="86"/>
      <c r="IU467" s="86"/>
      <c r="IV467" s="106"/>
    </row>
    <row r="468" spans="10:256" ht="24" hidden="1" customHeight="1" x14ac:dyDescent="0.45">
      <c r="J468" s="84"/>
      <c r="K468" s="141"/>
      <c r="L468" s="590"/>
      <c r="M468" s="590"/>
      <c r="N468" s="590"/>
      <c r="O468" s="590"/>
      <c r="P468" s="590"/>
      <c r="Q468" s="590"/>
      <c r="R468" s="593"/>
      <c r="S468" s="593"/>
      <c r="T468" s="590"/>
      <c r="U468" s="590"/>
      <c r="V468" s="590"/>
      <c r="W468" s="590"/>
      <c r="X468" s="590"/>
      <c r="Y468" s="590"/>
      <c r="Z468" s="590"/>
      <c r="AA468" s="590"/>
      <c r="AB468" s="590"/>
      <c r="AC468" s="590"/>
      <c r="AD468" s="590"/>
      <c r="AE468" s="590"/>
      <c r="AF468" s="590"/>
      <c r="AG468" s="590"/>
      <c r="AH468" s="590"/>
      <c r="AI468" s="590"/>
      <c r="AJ468" s="590"/>
      <c r="AK468" s="590"/>
      <c r="AL468" s="590"/>
      <c r="AM468" s="590"/>
      <c r="AN468" s="590"/>
      <c r="AO468" s="590"/>
      <c r="AP468" s="590"/>
      <c r="AQ468" s="590"/>
      <c r="AR468" s="590"/>
      <c r="AS468" s="590"/>
      <c r="AT468" s="590"/>
      <c r="AU468" s="590"/>
      <c r="AV468" s="590"/>
      <c r="AW468" s="504"/>
      <c r="AX468" s="504"/>
      <c r="AY468" s="504"/>
      <c r="AZ468" s="504"/>
      <c r="BA468" s="504"/>
      <c r="BB468" s="504"/>
      <c r="BC468" s="504"/>
      <c r="BD468" s="504"/>
      <c r="BE468" s="504"/>
      <c r="DQ468" s="96"/>
      <c r="DR468" s="96"/>
      <c r="DS468" s="96"/>
      <c r="DT468" s="96"/>
      <c r="DU468" s="96"/>
      <c r="DV468" s="96"/>
      <c r="DW468" s="96"/>
      <c r="DX468" s="96"/>
      <c r="DY468" s="96"/>
      <c r="DZ468" s="96"/>
      <c r="EA468" s="96"/>
      <c r="EB468" s="96"/>
      <c r="EC468" s="96"/>
      <c r="ED468" s="119"/>
      <c r="EE468" s="119"/>
      <c r="EF468" s="119"/>
      <c r="EG468" s="96"/>
      <c r="EH468" s="96"/>
      <c r="EI468" s="96"/>
      <c r="EJ468" s="96"/>
      <c r="EK468" s="96"/>
      <c r="EL468" s="96"/>
      <c r="EM468" s="96"/>
      <c r="EN468" s="96"/>
      <c r="EO468" s="96"/>
      <c r="EP468" s="96"/>
      <c r="EQ468" s="96"/>
      <c r="ER468" s="96"/>
      <c r="ES468" s="96"/>
      <c r="IA468" s="105"/>
      <c r="IB468" s="86"/>
      <c r="IC468" s="86"/>
      <c r="ID468" s="86"/>
      <c r="IE468" s="86"/>
      <c r="IF468" s="86"/>
      <c r="IG468" s="86"/>
      <c r="IH468" s="86"/>
      <c r="II468" s="86"/>
      <c r="IJ468" s="86"/>
      <c r="IK468" s="86"/>
      <c r="IL468" s="86"/>
      <c r="IM468" s="86"/>
      <c r="IN468" s="86"/>
      <c r="IO468" s="86"/>
      <c r="IP468" s="86"/>
      <c r="IQ468" s="86"/>
      <c r="IR468" s="86"/>
      <c r="IS468" s="86"/>
      <c r="IT468" s="86"/>
      <c r="IU468" s="86"/>
      <c r="IV468" s="106"/>
    </row>
    <row r="469" spans="10:256" ht="24" hidden="1" customHeight="1" x14ac:dyDescent="0.45">
      <c r="J469" s="84"/>
      <c r="K469" s="141"/>
      <c r="L469" s="590"/>
      <c r="M469" s="590"/>
      <c r="N469" s="590"/>
      <c r="O469" s="590"/>
      <c r="P469" s="590"/>
      <c r="Q469" s="590"/>
      <c r="R469" s="593"/>
      <c r="S469" s="593"/>
      <c r="T469" s="590"/>
      <c r="U469" s="590"/>
      <c r="V469" s="590"/>
      <c r="W469" s="590"/>
      <c r="X469" s="590"/>
      <c r="Y469" s="590"/>
      <c r="Z469" s="590"/>
      <c r="AA469" s="590"/>
      <c r="AB469" s="590"/>
      <c r="AC469" s="590"/>
      <c r="AD469" s="590"/>
      <c r="AE469" s="590"/>
      <c r="AF469" s="590"/>
      <c r="AG469" s="590"/>
      <c r="AH469" s="590"/>
      <c r="AI469" s="590"/>
      <c r="AJ469" s="590"/>
      <c r="AK469" s="590"/>
      <c r="AL469" s="590"/>
      <c r="AM469" s="590"/>
      <c r="AN469" s="590"/>
      <c r="AO469" s="590"/>
      <c r="AP469" s="590"/>
      <c r="AQ469" s="590"/>
      <c r="AR469" s="590"/>
      <c r="AS469" s="590"/>
      <c r="AT469" s="590"/>
      <c r="AU469" s="590"/>
      <c r="AV469" s="590"/>
      <c r="AW469" s="504"/>
      <c r="AX469" s="504"/>
      <c r="AY469" s="504"/>
      <c r="AZ469" s="504"/>
      <c r="BA469" s="504"/>
      <c r="BB469" s="504"/>
      <c r="BC469" s="504"/>
      <c r="BD469" s="504"/>
      <c r="BE469" s="504"/>
      <c r="DQ469" s="96"/>
      <c r="DR469" s="96"/>
      <c r="DS469" s="96"/>
      <c r="DT469" s="96"/>
      <c r="DU469" s="96"/>
      <c r="DV469" s="96"/>
      <c r="DW469" s="96"/>
      <c r="DX469" s="96"/>
      <c r="DY469" s="96"/>
      <c r="DZ469" s="96"/>
      <c r="EA469" s="96"/>
      <c r="EB469" s="96"/>
      <c r="EC469" s="96"/>
      <c r="ED469" s="119"/>
      <c r="EE469" s="119"/>
      <c r="EF469" s="119"/>
      <c r="EG469" s="96"/>
      <c r="EH469" s="96"/>
      <c r="EI469" s="96"/>
      <c r="EJ469" s="96"/>
      <c r="EK469" s="96"/>
      <c r="EL469" s="96"/>
      <c r="EM469" s="96"/>
      <c r="EN469" s="96"/>
      <c r="EO469" s="96"/>
      <c r="EP469" s="96"/>
      <c r="EQ469" s="96"/>
      <c r="ER469" s="96"/>
      <c r="ES469" s="96"/>
      <c r="IA469" s="105"/>
      <c r="IB469" s="86"/>
      <c r="IC469" s="86"/>
      <c r="ID469" s="86"/>
      <c r="IE469" s="86"/>
      <c r="IF469" s="86"/>
      <c r="IG469" s="86"/>
      <c r="IH469" s="86"/>
      <c r="II469" s="86"/>
      <c r="IJ469" s="86"/>
      <c r="IK469" s="86"/>
      <c r="IL469" s="86"/>
      <c r="IM469" s="86"/>
      <c r="IN469" s="86"/>
      <c r="IO469" s="86"/>
      <c r="IP469" s="86"/>
      <c r="IQ469" s="86"/>
      <c r="IR469" s="86"/>
      <c r="IS469" s="86"/>
      <c r="IT469" s="86"/>
      <c r="IU469" s="86"/>
      <c r="IV469" s="106"/>
    </row>
    <row r="470" spans="10:256" ht="24" hidden="1" customHeight="1" x14ac:dyDescent="0.45">
      <c r="J470" s="84"/>
      <c r="K470" s="141"/>
      <c r="L470" s="590"/>
      <c r="M470" s="590"/>
      <c r="N470" s="590"/>
      <c r="O470" s="590"/>
      <c r="P470" s="590"/>
      <c r="Q470" s="590"/>
      <c r="R470" s="593"/>
      <c r="S470" s="593"/>
      <c r="T470" s="590"/>
      <c r="U470" s="590"/>
      <c r="V470" s="590"/>
      <c r="W470" s="590"/>
      <c r="X470" s="590"/>
      <c r="Y470" s="590"/>
      <c r="Z470" s="590"/>
      <c r="AA470" s="590"/>
      <c r="AB470" s="590"/>
      <c r="AC470" s="590"/>
      <c r="AD470" s="590"/>
      <c r="AE470" s="590"/>
      <c r="AF470" s="590"/>
      <c r="AG470" s="590"/>
      <c r="AH470" s="590"/>
      <c r="AI470" s="590"/>
      <c r="AJ470" s="590"/>
      <c r="AK470" s="590"/>
      <c r="AL470" s="590"/>
      <c r="AM470" s="590"/>
      <c r="AN470" s="590"/>
      <c r="AO470" s="590"/>
      <c r="AP470" s="590"/>
      <c r="AQ470" s="590"/>
      <c r="AR470" s="590"/>
      <c r="AS470" s="590"/>
      <c r="AT470" s="590"/>
      <c r="AU470" s="590"/>
      <c r="AV470" s="590"/>
      <c r="AW470" s="504"/>
      <c r="AX470" s="504"/>
      <c r="AY470" s="504"/>
      <c r="AZ470" s="504"/>
      <c r="BA470" s="504"/>
      <c r="BB470" s="504"/>
      <c r="BC470" s="504"/>
      <c r="BD470" s="504"/>
      <c r="BE470" s="504"/>
      <c r="DQ470" s="96"/>
      <c r="DR470" s="96"/>
      <c r="DS470" s="96"/>
      <c r="DT470" s="96"/>
      <c r="DU470" s="96"/>
      <c r="DV470" s="96"/>
      <c r="DW470" s="96"/>
      <c r="DX470" s="96"/>
      <c r="DY470" s="96"/>
      <c r="DZ470" s="96"/>
      <c r="EA470" s="96"/>
      <c r="EB470" s="96"/>
      <c r="EC470" s="96"/>
      <c r="ED470" s="119"/>
      <c r="EE470" s="119"/>
      <c r="EF470" s="119"/>
      <c r="EG470" s="96"/>
      <c r="EH470" s="96"/>
      <c r="EI470" s="96"/>
      <c r="EJ470" s="96"/>
      <c r="EK470" s="96"/>
      <c r="EL470" s="96"/>
      <c r="EM470" s="96"/>
      <c r="EN470" s="96"/>
      <c r="EO470" s="96"/>
      <c r="EP470" s="96"/>
      <c r="EQ470" s="96"/>
      <c r="ER470" s="96"/>
      <c r="ES470" s="96"/>
      <c r="IA470" s="105"/>
      <c r="IB470" s="86"/>
      <c r="IC470" s="86"/>
      <c r="ID470" s="86"/>
      <c r="IE470" s="86"/>
      <c r="IF470" s="86"/>
      <c r="IG470" s="86"/>
      <c r="IH470" s="86"/>
      <c r="II470" s="86"/>
      <c r="IJ470" s="86"/>
      <c r="IK470" s="86"/>
      <c r="IL470" s="86"/>
      <c r="IM470" s="86"/>
      <c r="IN470" s="86"/>
      <c r="IO470" s="86"/>
      <c r="IP470" s="86"/>
      <c r="IQ470" s="86"/>
      <c r="IR470" s="86"/>
      <c r="IS470" s="86"/>
      <c r="IT470" s="86"/>
      <c r="IU470" s="86"/>
      <c r="IV470" s="106"/>
    </row>
    <row r="471" spans="10:256" ht="24" hidden="1" customHeight="1" x14ac:dyDescent="0.45">
      <c r="J471" s="84"/>
      <c r="K471" s="141"/>
      <c r="L471" s="590"/>
      <c r="M471" s="590"/>
      <c r="N471" s="590"/>
      <c r="O471" s="590"/>
      <c r="P471" s="590"/>
      <c r="Q471" s="590"/>
      <c r="R471" s="593"/>
      <c r="S471" s="593"/>
      <c r="T471" s="590"/>
      <c r="U471" s="590"/>
      <c r="V471" s="590"/>
      <c r="W471" s="590"/>
      <c r="X471" s="590"/>
      <c r="Y471" s="590"/>
      <c r="Z471" s="590"/>
      <c r="AA471" s="590"/>
      <c r="AB471" s="590"/>
      <c r="AC471" s="590"/>
      <c r="AD471" s="590"/>
      <c r="AE471" s="590"/>
      <c r="AF471" s="590"/>
      <c r="AG471" s="590"/>
      <c r="AH471" s="590"/>
      <c r="AI471" s="590"/>
      <c r="AJ471" s="590"/>
      <c r="AK471" s="590"/>
      <c r="AL471" s="590"/>
      <c r="AM471" s="590"/>
      <c r="AN471" s="590"/>
      <c r="AO471" s="590"/>
      <c r="AP471" s="590"/>
      <c r="AQ471" s="590"/>
      <c r="AR471" s="590"/>
      <c r="AS471" s="590"/>
      <c r="AT471" s="590"/>
      <c r="AU471" s="590"/>
      <c r="AV471" s="590"/>
      <c r="AW471" s="504"/>
      <c r="AX471" s="504"/>
      <c r="AY471" s="504"/>
      <c r="AZ471" s="504"/>
      <c r="BA471" s="504"/>
      <c r="BB471" s="504"/>
      <c r="BC471" s="504"/>
      <c r="BD471" s="504"/>
      <c r="BE471" s="504"/>
      <c r="DQ471" s="96"/>
      <c r="DR471" s="96"/>
      <c r="DS471" s="96"/>
      <c r="DT471" s="96"/>
      <c r="DU471" s="96"/>
      <c r="DV471" s="96"/>
      <c r="DW471" s="96"/>
      <c r="DX471" s="96"/>
      <c r="DY471" s="96"/>
      <c r="DZ471" s="96"/>
      <c r="EA471" s="96"/>
      <c r="EB471" s="96"/>
      <c r="EC471" s="96"/>
      <c r="ED471" s="119"/>
      <c r="EE471" s="119"/>
      <c r="EF471" s="119"/>
      <c r="EG471" s="96"/>
      <c r="EH471" s="96"/>
      <c r="EI471" s="96"/>
      <c r="EJ471" s="96"/>
      <c r="EK471" s="96"/>
      <c r="EL471" s="96"/>
      <c r="EM471" s="96"/>
      <c r="EN471" s="96"/>
      <c r="EO471" s="96"/>
      <c r="EP471" s="96"/>
      <c r="EQ471" s="96"/>
      <c r="ER471" s="96"/>
      <c r="ES471" s="96"/>
      <c r="IA471" s="105"/>
      <c r="IB471" s="86"/>
      <c r="IC471" s="86"/>
      <c r="ID471" s="86"/>
      <c r="IE471" s="86"/>
      <c r="IF471" s="86"/>
      <c r="IG471" s="86"/>
      <c r="IH471" s="86"/>
      <c r="II471" s="86"/>
      <c r="IJ471" s="86"/>
      <c r="IK471" s="86"/>
      <c r="IL471" s="86"/>
      <c r="IM471" s="86"/>
      <c r="IN471" s="86"/>
      <c r="IO471" s="86"/>
      <c r="IP471" s="86"/>
      <c r="IQ471" s="86"/>
      <c r="IR471" s="86"/>
      <c r="IS471" s="86"/>
      <c r="IT471" s="86"/>
      <c r="IU471" s="86"/>
      <c r="IV471" s="106"/>
    </row>
    <row r="472" spans="10:256" ht="24" hidden="1" customHeight="1" x14ac:dyDescent="0.45">
      <c r="J472" s="84"/>
      <c r="K472" s="141"/>
      <c r="L472" s="590"/>
      <c r="M472" s="590"/>
      <c r="N472" s="590"/>
      <c r="O472" s="590"/>
      <c r="P472" s="590"/>
      <c r="Q472" s="590"/>
      <c r="R472" s="593"/>
      <c r="S472" s="593"/>
      <c r="T472" s="590"/>
      <c r="U472" s="590"/>
      <c r="V472" s="590"/>
      <c r="W472" s="590"/>
      <c r="X472" s="590"/>
      <c r="Y472" s="590"/>
      <c r="Z472" s="590"/>
      <c r="AA472" s="590"/>
      <c r="AB472" s="590"/>
      <c r="AC472" s="590"/>
      <c r="AD472" s="590"/>
      <c r="AE472" s="590"/>
      <c r="AF472" s="590"/>
      <c r="AG472" s="590"/>
      <c r="AH472" s="590"/>
      <c r="AI472" s="590"/>
      <c r="AJ472" s="590"/>
      <c r="AK472" s="590"/>
      <c r="AL472" s="590"/>
      <c r="AM472" s="590"/>
      <c r="AN472" s="590"/>
      <c r="AO472" s="590"/>
      <c r="AP472" s="590"/>
      <c r="AQ472" s="590"/>
      <c r="AR472" s="590"/>
      <c r="AS472" s="590"/>
      <c r="AT472" s="590"/>
      <c r="AU472" s="590"/>
      <c r="AV472" s="590"/>
      <c r="AW472" s="504"/>
      <c r="AX472" s="504"/>
      <c r="AY472" s="504"/>
      <c r="AZ472" s="504"/>
      <c r="BA472" s="504"/>
      <c r="BB472" s="504"/>
      <c r="BC472" s="504"/>
      <c r="BD472" s="504"/>
      <c r="BE472" s="504"/>
      <c r="DQ472" s="96"/>
      <c r="DR472" s="96"/>
      <c r="DS472" s="96"/>
      <c r="DT472" s="96"/>
      <c r="DU472" s="96"/>
      <c r="DV472" s="96"/>
      <c r="DW472" s="96"/>
      <c r="DX472" s="96"/>
      <c r="DY472" s="96"/>
      <c r="DZ472" s="96"/>
      <c r="EA472" s="96"/>
      <c r="EB472" s="96"/>
      <c r="EC472" s="96"/>
      <c r="ED472" s="119"/>
      <c r="EE472" s="119"/>
      <c r="EF472" s="119"/>
      <c r="EG472" s="96"/>
      <c r="EH472" s="96"/>
      <c r="EI472" s="96"/>
      <c r="EJ472" s="96"/>
      <c r="EK472" s="96"/>
      <c r="EL472" s="96"/>
      <c r="EM472" s="96"/>
      <c r="EN472" s="96"/>
      <c r="EO472" s="96"/>
      <c r="EP472" s="96"/>
      <c r="EQ472" s="96"/>
      <c r="ER472" s="96"/>
      <c r="ES472" s="96"/>
      <c r="IA472" s="105"/>
      <c r="IB472" s="86"/>
      <c r="IC472" s="86"/>
      <c r="ID472" s="86"/>
      <c r="IE472" s="86"/>
      <c r="IF472" s="86"/>
      <c r="IG472" s="86"/>
      <c r="IH472" s="86"/>
      <c r="II472" s="86"/>
      <c r="IJ472" s="86"/>
      <c r="IK472" s="86"/>
      <c r="IL472" s="86"/>
      <c r="IM472" s="86"/>
      <c r="IN472" s="86"/>
      <c r="IO472" s="86"/>
      <c r="IP472" s="86"/>
      <c r="IQ472" s="86"/>
      <c r="IR472" s="86"/>
      <c r="IS472" s="86"/>
      <c r="IT472" s="86"/>
      <c r="IU472" s="86"/>
      <c r="IV472" s="106"/>
    </row>
    <row r="473" spans="10:256" ht="24" hidden="1" customHeight="1" x14ac:dyDescent="0.45">
      <c r="J473" s="84"/>
      <c r="K473" s="141"/>
      <c r="L473" s="590"/>
      <c r="M473" s="590"/>
      <c r="N473" s="590"/>
      <c r="O473" s="590"/>
      <c r="P473" s="590"/>
      <c r="Q473" s="590"/>
      <c r="R473" s="593"/>
      <c r="S473" s="593"/>
      <c r="T473" s="590"/>
      <c r="U473" s="590"/>
      <c r="V473" s="590"/>
      <c r="W473" s="590"/>
      <c r="X473" s="590"/>
      <c r="Y473" s="590"/>
      <c r="Z473" s="590"/>
      <c r="AA473" s="590"/>
      <c r="AB473" s="590"/>
      <c r="AC473" s="590"/>
      <c r="AD473" s="590"/>
      <c r="AE473" s="590"/>
      <c r="AF473" s="590"/>
      <c r="AG473" s="590"/>
      <c r="AH473" s="590"/>
      <c r="AI473" s="590"/>
      <c r="AJ473" s="590"/>
      <c r="AK473" s="590"/>
      <c r="AL473" s="590"/>
      <c r="AM473" s="590"/>
      <c r="AN473" s="590"/>
      <c r="AO473" s="590"/>
      <c r="AP473" s="590"/>
      <c r="AQ473" s="590"/>
      <c r="AR473" s="590"/>
      <c r="AS473" s="590"/>
      <c r="AT473" s="590"/>
      <c r="AU473" s="590"/>
      <c r="AV473" s="590"/>
      <c r="AW473" s="504"/>
      <c r="AX473" s="504"/>
      <c r="AY473" s="504"/>
      <c r="AZ473" s="504"/>
      <c r="BA473" s="504"/>
      <c r="BB473" s="504"/>
      <c r="BC473" s="504"/>
      <c r="BD473" s="504"/>
      <c r="BE473" s="504"/>
      <c r="DQ473" s="96"/>
      <c r="DR473" s="96"/>
      <c r="DS473" s="96"/>
      <c r="DT473" s="96"/>
      <c r="DU473" s="96"/>
      <c r="DV473" s="96"/>
      <c r="DW473" s="96"/>
      <c r="DX473" s="96"/>
      <c r="DY473" s="96"/>
      <c r="DZ473" s="96"/>
      <c r="EA473" s="96"/>
      <c r="EB473" s="96"/>
      <c r="EC473" s="96"/>
      <c r="ED473" s="119"/>
      <c r="EE473" s="119"/>
      <c r="EF473" s="119"/>
      <c r="EG473" s="96"/>
      <c r="EH473" s="96"/>
      <c r="EI473" s="96"/>
      <c r="EJ473" s="96"/>
      <c r="EK473" s="96"/>
      <c r="EL473" s="96"/>
      <c r="EM473" s="96"/>
      <c r="EN473" s="96"/>
      <c r="EO473" s="96"/>
      <c r="EP473" s="96"/>
      <c r="EQ473" s="96"/>
      <c r="ER473" s="96"/>
      <c r="ES473" s="96"/>
      <c r="IA473" s="105"/>
      <c r="IB473" s="86"/>
      <c r="IC473" s="86"/>
      <c r="ID473" s="86"/>
      <c r="IE473" s="86"/>
      <c r="IF473" s="86"/>
      <c r="IG473" s="86"/>
      <c r="IH473" s="86"/>
      <c r="II473" s="86"/>
      <c r="IJ473" s="86"/>
      <c r="IK473" s="86"/>
      <c r="IL473" s="86"/>
      <c r="IM473" s="86"/>
      <c r="IN473" s="86"/>
      <c r="IO473" s="86"/>
      <c r="IP473" s="86"/>
      <c r="IQ473" s="86"/>
      <c r="IR473" s="86"/>
      <c r="IS473" s="86"/>
      <c r="IT473" s="86"/>
      <c r="IU473" s="86"/>
      <c r="IV473" s="106"/>
    </row>
    <row r="474" spans="10:256" ht="24" hidden="1" customHeight="1" x14ac:dyDescent="0.45">
      <c r="J474" s="84"/>
      <c r="K474" s="141"/>
      <c r="L474" s="590"/>
      <c r="M474" s="590"/>
      <c r="N474" s="590"/>
      <c r="O474" s="590"/>
      <c r="P474" s="590"/>
      <c r="Q474" s="590"/>
      <c r="R474" s="593"/>
      <c r="S474" s="593"/>
      <c r="T474" s="590"/>
      <c r="U474" s="590"/>
      <c r="V474" s="590"/>
      <c r="W474" s="590"/>
      <c r="X474" s="590"/>
      <c r="Y474" s="590"/>
      <c r="Z474" s="590"/>
      <c r="AA474" s="590"/>
      <c r="AB474" s="590"/>
      <c r="AC474" s="590"/>
      <c r="AD474" s="590"/>
      <c r="AE474" s="590"/>
      <c r="AF474" s="590"/>
      <c r="AG474" s="590"/>
      <c r="AH474" s="590"/>
      <c r="AI474" s="590"/>
      <c r="AJ474" s="590"/>
      <c r="AK474" s="590"/>
      <c r="AL474" s="590"/>
      <c r="AM474" s="590"/>
      <c r="AN474" s="590"/>
      <c r="AO474" s="590"/>
      <c r="AP474" s="590"/>
      <c r="AQ474" s="590"/>
      <c r="AR474" s="590"/>
      <c r="AS474" s="590"/>
      <c r="AT474" s="590"/>
      <c r="AU474" s="590"/>
      <c r="AV474" s="590"/>
      <c r="AW474" s="504"/>
      <c r="AX474" s="504"/>
      <c r="AY474" s="504"/>
      <c r="AZ474" s="504"/>
      <c r="BA474" s="504"/>
      <c r="BB474" s="504"/>
      <c r="BC474" s="504"/>
      <c r="BD474" s="504"/>
      <c r="BE474" s="504"/>
      <c r="DQ474" s="96"/>
      <c r="DR474" s="96"/>
      <c r="DS474" s="96"/>
      <c r="DT474" s="96"/>
      <c r="DU474" s="96"/>
      <c r="DV474" s="96"/>
      <c r="DW474" s="96"/>
      <c r="DX474" s="96"/>
      <c r="DY474" s="96"/>
      <c r="DZ474" s="96"/>
      <c r="EA474" s="96"/>
      <c r="EB474" s="96"/>
      <c r="EC474" s="96"/>
      <c r="ED474" s="119"/>
      <c r="EE474" s="119"/>
      <c r="EF474" s="119"/>
      <c r="EG474" s="96"/>
      <c r="EH474" s="96"/>
      <c r="EI474" s="96"/>
      <c r="EJ474" s="96"/>
      <c r="EK474" s="96"/>
      <c r="EL474" s="96"/>
      <c r="EM474" s="96"/>
      <c r="EN474" s="96"/>
      <c r="EO474" s="96"/>
      <c r="EP474" s="96"/>
      <c r="EQ474" s="96"/>
      <c r="ER474" s="96"/>
      <c r="ES474" s="96"/>
      <c r="IA474" s="105"/>
      <c r="IB474" s="86"/>
      <c r="IC474" s="86"/>
      <c r="ID474" s="86"/>
      <c r="IE474" s="86"/>
      <c r="IF474" s="86"/>
      <c r="IG474" s="86"/>
      <c r="IH474" s="86"/>
      <c r="II474" s="86"/>
      <c r="IJ474" s="86"/>
      <c r="IK474" s="86"/>
      <c r="IL474" s="86"/>
      <c r="IM474" s="86"/>
      <c r="IN474" s="86"/>
      <c r="IO474" s="86"/>
      <c r="IP474" s="86"/>
      <c r="IQ474" s="86"/>
      <c r="IR474" s="86"/>
      <c r="IS474" s="86"/>
      <c r="IT474" s="86"/>
      <c r="IU474" s="86"/>
      <c r="IV474" s="106"/>
    </row>
    <row r="475" spans="10:256" ht="24" hidden="1" customHeight="1" x14ac:dyDescent="0.45">
      <c r="J475" s="84"/>
      <c r="K475" s="141"/>
      <c r="L475" s="590"/>
      <c r="M475" s="590"/>
      <c r="N475" s="590"/>
      <c r="O475" s="590"/>
      <c r="P475" s="590"/>
      <c r="Q475" s="590"/>
      <c r="R475" s="593"/>
      <c r="S475" s="593"/>
      <c r="T475" s="590"/>
      <c r="U475" s="590"/>
      <c r="V475" s="590"/>
      <c r="W475" s="590"/>
      <c r="X475" s="590"/>
      <c r="Y475" s="590"/>
      <c r="Z475" s="590"/>
      <c r="AA475" s="590"/>
      <c r="AB475" s="590"/>
      <c r="AC475" s="590"/>
      <c r="AD475" s="590"/>
      <c r="AE475" s="590"/>
      <c r="AF475" s="590"/>
      <c r="AG475" s="590"/>
      <c r="AH475" s="590"/>
      <c r="AI475" s="590"/>
      <c r="AJ475" s="590"/>
      <c r="AK475" s="590"/>
      <c r="AL475" s="590"/>
      <c r="AM475" s="590"/>
      <c r="AN475" s="590"/>
      <c r="AO475" s="590"/>
      <c r="AP475" s="590"/>
      <c r="AQ475" s="590"/>
      <c r="AR475" s="590"/>
      <c r="AS475" s="590"/>
      <c r="AT475" s="590"/>
      <c r="AU475" s="590"/>
      <c r="AV475" s="590"/>
      <c r="AW475" s="504"/>
      <c r="AX475" s="504"/>
      <c r="AY475" s="504"/>
      <c r="AZ475" s="504"/>
      <c r="BA475" s="504"/>
      <c r="BB475" s="504"/>
      <c r="BC475" s="504"/>
      <c r="BD475" s="504"/>
      <c r="BE475" s="504"/>
      <c r="DQ475" s="96"/>
      <c r="DR475" s="96"/>
      <c r="DS475" s="96"/>
      <c r="DT475" s="96"/>
      <c r="DU475" s="96"/>
      <c r="DV475" s="96"/>
      <c r="DW475" s="96"/>
      <c r="DX475" s="96"/>
      <c r="DY475" s="96"/>
      <c r="DZ475" s="96"/>
      <c r="EA475" s="96"/>
      <c r="EB475" s="96"/>
      <c r="EC475" s="96"/>
      <c r="ED475" s="119"/>
      <c r="EE475" s="119"/>
      <c r="EF475" s="119"/>
      <c r="EG475" s="96"/>
      <c r="EH475" s="96"/>
      <c r="EI475" s="96"/>
      <c r="EJ475" s="96"/>
      <c r="EK475" s="96"/>
      <c r="EL475" s="96"/>
      <c r="EM475" s="96"/>
      <c r="EN475" s="96"/>
      <c r="EO475" s="96"/>
      <c r="EP475" s="96"/>
      <c r="EQ475" s="96"/>
      <c r="ER475" s="96"/>
      <c r="ES475" s="96"/>
      <c r="IA475" s="105"/>
      <c r="IB475" s="86"/>
      <c r="IC475" s="86"/>
      <c r="ID475" s="86"/>
      <c r="IE475" s="86"/>
      <c r="IF475" s="86"/>
      <c r="IG475" s="86"/>
      <c r="IH475" s="86"/>
      <c r="II475" s="86"/>
      <c r="IJ475" s="86"/>
      <c r="IK475" s="86"/>
      <c r="IL475" s="86"/>
      <c r="IM475" s="86"/>
      <c r="IN475" s="86"/>
      <c r="IO475" s="86"/>
      <c r="IP475" s="86"/>
      <c r="IQ475" s="86"/>
      <c r="IR475" s="86"/>
      <c r="IS475" s="86"/>
      <c r="IT475" s="86"/>
      <c r="IU475" s="86"/>
      <c r="IV475" s="106"/>
    </row>
    <row r="476" spans="10:256" ht="24" hidden="1" customHeight="1" x14ac:dyDescent="0.45">
      <c r="J476" s="84"/>
      <c r="K476" s="141"/>
      <c r="L476" s="590"/>
      <c r="M476" s="590"/>
      <c r="N476" s="590"/>
      <c r="O476" s="590"/>
      <c r="P476" s="590"/>
      <c r="Q476" s="590"/>
      <c r="R476" s="593"/>
      <c r="S476" s="593"/>
      <c r="T476" s="590"/>
      <c r="U476" s="590"/>
      <c r="V476" s="590"/>
      <c r="W476" s="590"/>
      <c r="X476" s="590"/>
      <c r="Y476" s="590"/>
      <c r="Z476" s="590"/>
      <c r="AA476" s="590"/>
      <c r="AB476" s="590"/>
      <c r="AC476" s="590"/>
      <c r="AD476" s="590"/>
      <c r="AE476" s="590"/>
      <c r="AF476" s="590"/>
      <c r="AG476" s="590"/>
      <c r="AH476" s="590"/>
      <c r="AI476" s="590"/>
      <c r="AJ476" s="590"/>
      <c r="AK476" s="590"/>
      <c r="AL476" s="590"/>
      <c r="AM476" s="590"/>
      <c r="AN476" s="590"/>
      <c r="AO476" s="590"/>
      <c r="AP476" s="590"/>
      <c r="AQ476" s="590"/>
      <c r="AR476" s="590"/>
      <c r="AS476" s="590"/>
      <c r="AT476" s="590"/>
      <c r="AU476" s="590"/>
      <c r="AV476" s="590"/>
      <c r="AW476" s="504"/>
      <c r="AX476" s="504"/>
      <c r="AY476" s="504"/>
      <c r="AZ476" s="504"/>
      <c r="BA476" s="504"/>
      <c r="BB476" s="504"/>
      <c r="BC476" s="504"/>
      <c r="BD476" s="504"/>
      <c r="BE476" s="504"/>
      <c r="DQ476" s="96"/>
      <c r="DR476" s="96"/>
      <c r="DS476" s="96"/>
      <c r="DT476" s="96"/>
      <c r="DU476" s="96"/>
      <c r="DV476" s="96"/>
      <c r="DW476" s="96"/>
      <c r="DX476" s="96"/>
      <c r="DY476" s="96"/>
      <c r="DZ476" s="96"/>
      <c r="EA476" s="96"/>
      <c r="EB476" s="96"/>
      <c r="EC476" s="96"/>
      <c r="ED476" s="119"/>
      <c r="EE476" s="119"/>
      <c r="EF476" s="119"/>
      <c r="EG476" s="96"/>
      <c r="EH476" s="96"/>
      <c r="EI476" s="96"/>
      <c r="EJ476" s="96"/>
      <c r="EK476" s="96"/>
      <c r="EL476" s="96"/>
      <c r="EM476" s="96"/>
      <c r="EN476" s="96"/>
      <c r="EO476" s="96"/>
      <c r="EP476" s="96"/>
      <c r="EQ476" s="96"/>
      <c r="ER476" s="96"/>
      <c r="ES476" s="96"/>
      <c r="IA476" s="105"/>
      <c r="IB476" s="86"/>
      <c r="IC476" s="86"/>
      <c r="ID476" s="86"/>
      <c r="IE476" s="86"/>
      <c r="IF476" s="86"/>
      <c r="IG476" s="86"/>
      <c r="IH476" s="86"/>
      <c r="II476" s="86"/>
      <c r="IJ476" s="86"/>
      <c r="IK476" s="86"/>
      <c r="IL476" s="86"/>
      <c r="IM476" s="86"/>
      <c r="IN476" s="86"/>
      <c r="IO476" s="86"/>
      <c r="IP476" s="86"/>
      <c r="IQ476" s="86"/>
      <c r="IR476" s="86"/>
      <c r="IS476" s="86"/>
      <c r="IT476" s="86"/>
      <c r="IU476" s="86"/>
      <c r="IV476" s="106"/>
    </row>
    <row r="477" spans="10:256" ht="24" hidden="1" customHeight="1" x14ac:dyDescent="0.45">
      <c r="J477" s="84"/>
      <c r="K477" s="141"/>
      <c r="L477" s="590"/>
      <c r="M477" s="590"/>
      <c r="N477" s="590"/>
      <c r="O477" s="590"/>
      <c r="P477" s="590"/>
      <c r="Q477" s="590"/>
      <c r="R477" s="593"/>
      <c r="S477" s="593"/>
      <c r="T477" s="590"/>
      <c r="U477" s="590"/>
      <c r="V477" s="590"/>
      <c r="W477" s="590"/>
      <c r="X477" s="590"/>
      <c r="Y477" s="590"/>
      <c r="Z477" s="590"/>
      <c r="AA477" s="590"/>
      <c r="AB477" s="590"/>
      <c r="AC477" s="590"/>
      <c r="AD477" s="590"/>
      <c r="AE477" s="590"/>
      <c r="AF477" s="590"/>
      <c r="AG477" s="590"/>
      <c r="AH477" s="590"/>
      <c r="AI477" s="590"/>
      <c r="AJ477" s="590"/>
      <c r="AK477" s="590"/>
      <c r="AL477" s="590"/>
      <c r="AM477" s="590"/>
      <c r="AN477" s="590"/>
      <c r="AO477" s="590"/>
      <c r="AP477" s="590"/>
      <c r="AQ477" s="590"/>
      <c r="AR477" s="590"/>
      <c r="AS477" s="590"/>
      <c r="AT477" s="590"/>
      <c r="AU477" s="590"/>
      <c r="AV477" s="590"/>
      <c r="AW477" s="504"/>
      <c r="AX477" s="504"/>
      <c r="AY477" s="504"/>
      <c r="AZ477" s="504"/>
      <c r="BA477" s="504"/>
      <c r="BB477" s="504"/>
      <c r="BC477" s="504"/>
      <c r="BD477" s="504"/>
      <c r="BE477" s="504"/>
      <c r="DQ477" s="96"/>
      <c r="DR477" s="96"/>
      <c r="DS477" s="96"/>
      <c r="DT477" s="96"/>
      <c r="DU477" s="96"/>
      <c r="DV477" s="96"/>
      <c r="DW477" s="96"/>
      <c r="DX477" s="96"/>
      <c r="DY477" s="96"/>
      <c r="DZ477" s="96"/>
      <c r="EA477" s="96"/>
      <c r="EB477" s="96"/>
      <c r="EC477" s="96"/>
      <c r="ED477" s="119"/>
      <c r="EE477" s="119"/>
      <c r="EF477" s="119"/>
      <c r="EG477" s="96"/>
      <c r="EH477" s="96"/>
      <c r="EI477" s="96"/>
      <c r="EJ477" s="96"/>
      <c r="EK477" s="96"/>
      <c r="EL477" s="96"/>
      <c r="EM477" s="96"/>
      <c r="EN477" s="96"/>
      <c r="EO477" s="96"/>
      <c r="EP477" s="96"/>
      <c r="EQ477" s="96"/>
      <c r="ER477" s="96"/>
      <c r="ES477" s="96"/>
      <c r="IA477" s="105"/>
      <c r="IB477" s="86"/>
      <c r="IC477" s="86"/>
      <c r="ID477" s="86"/>
      <c r="IE477" s="86"/>
      <c r="IF477" s="86"/>
      <c r="IG477" s="86"/>
      <c r="IH477" s="86"/>
      <c r="II477" s="86"/>
      <c r="IJ477" s="86"/>
      <c r="IK477" s="86"/>
      <c r="IL477" s="86"/>
      <c r="IM477" s="86"/>
      <c r="IN477" s="86"/>
      <c r="IO477" s="86"/>
      <c r="IP477" s="86"/>
      <c r="IQ477" s="86"/>
      <c r="IR477" s="86"/>
      <c r="IS477" s="86"/>
      <c r="IT477" s="86"/>
      <c r="IU477" s="86"/>
      <c r="IV477" s="106"/>
    </row>
    <row r="478" spans="10:256" ht="24" hidden="1" customHeight="1" x14ac:dyDescent="0.45">
      <c r="J478" s="84"/>
      <c r="K478" s="141"/>
      <c r="L478" s="590"/>
      <c r="M478" s="590"/>
      <c r="N478" s="590"/>
      <c r="O478" s="590"/>
      <c r="P478" s="590"/>
      <c r="Q478" s="590"/>
      <c r="R478" s="593"/>
      <c r="S478" s="593"/>
      <c r="T478" s="590"/>
      <c r="U478" s="590"/>
      <c r="V478" s="590"/>
      <c r="W478" s="590"/>
      <c r="X478" s="590"/>
      <c r="Y478" s="590"/>
      <c r="Z478" s="590"/>
      <c r="AA478" s="590"/>
      <c r="AB478" s="590"/>
      <c r="AC478" s="590"/>
      <c r="AD478" s="590"/>
      <c r="AE478" s="590"/>
      <c r="AF478" s="590"/>
      <c r="AG478" s="590"/>
      <c r="AH478" s="590"/>
      <c r="AI478" s="590"/>
      <c r="AJ478" s="590"/>
      <c r="AK478" s="590"/>
      <c r="AL478" s="590"/>
      <c r="AM478" s="590"/>
      <c r="AN478" s="590"/>
      <c r="AO478" s="590"/>
      <c r="AP478" s="590"/>
      <c r="AQ478" s="590"/>
      <c r="AR478" s="590"/>
      <c r="AS478" s="590"/>
      <c r="AT478" s="590"/>
      <c r="AU478" s="590"/>
      <c r="AV478" s="590"/>
      <c r="AW478" s="504"/>
      <c r="AX478" s="504"/>
      <c r="AY478" s="504"/>
      <c r="AZ478" s="504"/>
      <c r="BA478" s="504"/>
      <c r="BB478" s="504"/>
      <c r="BC478" s="504"/>
      <c r="BD478" s="504"/>
      <c r="BE478" s="504"/>
      <c r="DQ478" s="96"/>
      <c r="DR478" s="96"/>
      <c r="DS478" s="96"/>
      <c r="DT478" s="96"/>
      <c r="DU478" s="96"/>
      <c r="DV478" s="96"/>
      <c r="DW478" s="96"/>
      <c r="DX478" s="96"/>
      <c r="DY478" s="96"/>
      <c r="DZ478" s="96"/>
      <c r="EA478" s="96"/>
      <c r="EB478" s="96"/>
      <c r="EC478" s="96"/>
      <c r="ED478" s="119"/>
      <c r="EE478" s="119"/>
      <c r="EF478" s="119"/>
      <c r="EG478" s="96"/>
      <c r="EH478" s="96"/>
      <c r="EI478" s="96"/>
      <c r="EJ478" s="96"/>
      <c r="EK478" s="96"/>
      <c r="EL478" s="96"/>
      <c r="EM478" s="96"/>
      <c r="EN478" s="96"/>
      <c r="EO478" s="96"/>
      <c r="EP478" s="96"/>
      <c r="EQ478" s="96"/>
      <c r="ER478" s="96"/>
      <c r="ES478" s="96"/>
      <c r="IA478" s="105"/>
      <c r="IB478" s="86"/>
      <c r="IC478" s="86"/>
      <c r="ID478" s="86"/>
      <c r="IE478" s="86"/>
      <c r="IF478" s="86"/>
      <c r="IG478" s="86"/>
      <c r="IH478" s="86"/>
      <c r="II478" s="86"/>
      <c r="IJ478" s="86"/>
      <c r="IK478" s="86"/>
      <c r="IL478" s="86"/>
      <c r="IM478" s="86"/>
      <c r="IN478" s="86"/>
      <c r="IO478" s="86"/>
      <c r="IP478" s="86"/>
      <c r="IQ478" s="86"/>
      <c r="IR478" s="86"/>
      <c r="IS478" s="86"/>
      <c r="IT478" s="86"/>
      <c r="IU478" s="86"/>
      <c r="IV478" s="106"/>
    </row>
    <row r="479" spans="10:256" ht="24" hidden="1" customHeight="1" x14ac:dyDescent="0.45">
      <c r="J479" s="84"/>
      <c r="K479" s="141"/>
      <c r="L479" s="590"/>
      <c r="M479" s="590"/>
      <c r="N479" s="590"/>
      <c r="O479" s="590"/>
      <c r="P479" s="590"/>
      <c r="Q479" s="590"/>
      <c r="R479" s="593"/>
      <c r="S479" s="593"/>
      <c r="T479" s="590"/>
      <c r="U479" s="590"/>
      <c r="V479" s="590"/>
      <c r="W479" s="590"/>
      <c r="X479" s="590"/>
      <c r="Y479" s="590"/>
      <c r="Z479" s="590"/>
      <c r="AA479" s="590"/>
      <c r="AB479" s="590"/>
      <c r="AC479" s="590"/>
      <c r="AD479" s="590"/>
      <c r="AE479" s="590"/>
      <c r="AF479" s="590"/>
      <c r="AG479" s="590"/>
      <c r="AH479" s="590"/>
      <c r="AI479" s="590"/>
      <c r="AJ479" s="590"/>
      <c r="AK479" s="590"/>
      <c r="AL479" s="590"/>
      <c r="AM479" s="590"/>
      <c r="AN479" s="590"/>
      <c r="AO479" s="590"/>
      <c r="AP479" s="590"/>
      <c r="AQ479" s="590"/>
      <c r="AR479" s="590"/>
      <c r="AS479" s="590"/>
      <c r="AT479" s="590"/>
      <c r="AU479" s="590"/>
      <c r="AV479" s="590"/>
      <c r="AW479" s="504"/>
      <c r="AX479" s="504"/>
      <c r="AY479" s="504"/>
      <c r="AZ479" s="504"/>
      <c r="BA479" s="504"/>
      <c r="BB479" s="504"/>
      <c r="BC479" s="504"/>
      <c r="BD479" s="504"/>
      <c r="BE479" s="504"/>
      <c r="DQ479" s="96"/>
      <c r="DR479" s="96"/>
      <c r="DS479" s="96"/>
      <c r="DT479" s="96"/>
      <c r="DU479" s="96"/>
      <c r="DV479" s="96"/>
      <c r="DW479" s="96"/>
      <c r="DX479" s="96"/>
      <c r="DY479" s="96"/>
      <c r="DZ479" s="96"/>
      <c r="EA479" s="96"/>
      <c r="EB479" s="96"/>
      <c r="EC479" s="96"/>
      <c r="ED479" s="119"/>
      <c r="EE479" s="119"/>
      <c r="EF479" s="119"/>
      <c r="EG479" s="96"/>
      <c r="EH479" s="96"/>
      <c r="EI479" s="96"/>
      <c r="EJ479" s="96"/>
      <c r="EK479" s="96"/>
      <c r="EL479" s="96"/>
      <c r="EM479" s="96"/>
      <c r="EN479" s="96"/>
      <c r="EO479" s="96"/>
      <c r="EP479" s="96"/>
      <c r="EQ479" s="96"/>
      <c r="ER479" s="96"/>
      <c r="ES479" s="96"/>
      <c r="IA479" s="105"/>
      <c r="IB479" s="86"/>
      <c r="IC479" s="86"/>
      <c r="ID479" s="86"/>
      <c r="IE479" s="86"/>
      <c r="IF479" s="86"/>
      <c r="IG479" s="86"/>
      <c r="IH479" s="86"/>
      <c r="II479" s="86"/>
      <c r="IJ479" s="86"/>
      <c r="IK479" s="86"/>
      <c r="IL479" s="86"/>
      <c r="IM479" s="86"/>
      <c r="IN479" s="86"/>
      <c r="IO479" s="86"/>
      <c r="IP479" s="86"/>
      <c r="IQ479" s="86"/>
      <c r="IR479" s="86"/>
      <c r="IS479" s="86"/>
      <c r="IT479" s="86"/>
      <c r="IU479" s="86"/>
      <c r="IV479" s="106"/>
    </row>
    <row r="480" spans="10:256" ht="24" hidden="1" customHeight="1" x14ac:dyDescent="0.45">
      <c r="J480" s="84"/>
      <c r="K480" s="141"/>
      <c r="L480" s="590"/>
      <c r="M480" s="590"/>
      <c r="N480" s="590"/>
      <c r="O480" s="590"/>
      <c r="P480" s="590"/>
      <c r="Q480" s="590"/>
      <c r="R480" s="593"/>
      <c r="S480" s="593"/>
      <c r="T480" s="590"/>
      <c r="U480" s="590"/>
      <c r="V480" s="590"/>
      <c r="W480" s="590"/>
      <c r="X480" s="590"/>
      <c r="Y480" s="590"/>
      <c r="Z480" s="590"/>
      <c r="AA480" s="590"/>
      <c r="AB480" s="590"/>
      <c r="AC480" s="590"/>
      <c r="AD480" s="590"/>
      <c r="AE480" s="590"/>
      <c r="AF480" s="590"/>
      <c r="AG480" s="590"/>
      <c r="AH480" s="590"/>
      <c r="AI480" s="590"/>
      <c r="AJ480" s="590"/>
      <c r="AK480" s="590"/>
      <c r="AL480" s="590"/>
      <c r="AM480" s="590"/>
      <c r="AN480" s="590"/>
      <c r="AO480" s="590"/>
      <c r="AP480" s="590"/>
      <c r="AQ480" s="590"/>
      <c r="AR480" s="590"/>
      <c r="AS480" s="590"/>
      <c r="AT480" s="590"/>
      <c r="AU480" s="590"/>
      <c r="AV480" s="590"/>
      <c r="AW480" s="504"/>
      <c r="AX480" s="504"/>
      <c r="AY480" s="504"/>
      <c r="AZ480" s="504"/>
      <c r="BA480" s="504"/>
      <c r="BB480" s="504"/>
      <c r="BC480" s="504"/>
      <c r="BD480" s="504"/>
      <c r="BE480" s="504"/>
      <c r="DQ480" s="96"/>
      <c r="DR480" s="96"/>
      <c r="DS480" s="96"/>
      <c r="DT480" s="96"/>
      <c r="DU480" s="96"/>
      <c r="DV480" s="96"/>
      <c r="DW480" s="96"/>
      <c r="DX480" s="96"/>
      <c r="DY480" s="96"/>
      <c r="DZ480" s="96"/>
      <c r="EA480" s="96"/>
      <c r="EB480" s="96"/>
      <c r="EC480" s="96"/>
      <c r="ED480" s="119"/>
      <c r="EE480" s="119"/>
      <c r="EF480" s="119"/>
      <c r="EG480" s="96"/>
      <c r="EH480" s="96"/>
      <c r="EI480" s="96"/>
      <c r="EJ480" s="96"/>
      <c r="EK480" s="96"/>
      <c r="EL480" s="96"/>
      <c r="EM480" s="96"/>
      <c r="EN480" s="96"/>
      <c r="EO480" s="96"/>
      <c r="EP480" s="96"/>
      <c r="EQ480" s="96"/>
      <c r="ER480" s="96"/>
      <c r="ES480" s="96"/>
      <c r="IA480" s="105"/>
      <c r="IB480" s="86"/>
      <c r="IC480" s="86"/>
      <c r="ID480" s="86"/>
      <c r="IE480" s="86"/>
      <c r="IF480" s="86"/>
      <c r="IG480" s="86"/>
      <c r="IH480" s="86"/>
      <c r="II480" s="86"/>
      <c r="IJ480" s="86"/>
      <c r="IK480" s="86"/>
      <c r="IL480" s="86"/>
      <c r="IM480" s="86"/>
      <c r="IN480" s="86"/>
      <c r="IO480" s="86"/>
      <c r="IP480" s="86"/>
      <c r="IQ480" s="86"/>
      <c r="IR480" s="86"/>
      <c r="IS480" s="86"/>
      <c r="IT480" s="86"/>
      <c r="IU480" s="86"/>
      <c r="IV480" s="106"/>
    </row>
    <row r="481" spans="10:256" ht="24" hidden="1" customHeight="1" x14ac:dyDescent="0.45">
      <c r="J481" s="84"/>
      <c r="K481" s="141"/>
      <c r="L481" s="590"/>
      <c r="M481" s="590"/>
      <c r="N481" s="590"/>
      <c r="O481" s="590"/>
      <c r="P481" s="590"/>
      <c r="Q481" s="590"/>
      <c r="R481" s="593"/>
      <c r="S481" s="593"/>
      <c r="T481" s="590"/>
      <c r="U481" s="590"/>
      <c r="V481" s="590"/>
      <c r="W481" s="590"/>
      <c r="X481" s="590"/>
      <c r="Y481" s="590"/>
      <c r="Z481" s="590"/>
      <c r="AA481" s="590"/>
      <c r="AB481" s="590"/>
      <c r="AC481" s="590"/>
      <c r="AD481" s="590"/>
      <c r="AE481" s="590"/>
      <c r="AF481" s="590"/>
      <c r="AG481" s="590"/>
      <c r="AH481" s="590"/>
      <c r="AI481" s="590"/>
      <c r="AJ481" s="590"/>
      <c r="AK481" s="590"/>
      <c r="AL481" s="590"/>
      <c r="AM481" s="590"/>
      <c r="AN481" s="590"/>
      <c r="AO481" s="590"/>
      <c r="AP481" s="590"/>
      <c r="AQ481" s="590"/>
      <c r="AR481" s="590"/>
      <c r="AS481" s="590"/>
      <c r="AT481" s="590"/>
      <c r="AU481" s="590"/>
      <c r="AV481" s="590"/>
      <c r="AW481" s="504"/>
      <c r="AX481" s="504"/>
      <c r="AY481" s="504"/>
      <c r="AZ481" s="504"/>
      <c r="BA481" s="504"/>
      <c r="BB481" s="504"/>
      <c r="BC481" s="504"/>
      <c r="BD481" s="504"/>
      <c r="BE481" s="504"/>
      <c r="DQ481" s="96"/>
      <c r="DR481" s="96"/>
      <c r="DS481" s="96"/>
      <c r="DT481" s="96"/>
      <c r="DU481" s="96"/>
      <c r="DV481" s="96"/>
      <c r="DW481" s="96"/>
      <c r="DX481" s="96"/>
      <c r="DY481" s="96"/>
      <c r="DZ481" s="96"/>
      <c r="EA481" s="96"/>
      <c r="EB481" s="96"/>
      <c r="EC481" s="96"/>
      <c r="ED481" s="119"/>
      <c r="EE481" s="119"/>
      <c r="EF481" s="119"/>
      <c r="EG481" s="96"/>
      <c r="EH481" s="96"/>
      <c r="EI481" s="96"/>
      <c r="EJ481" s="96"/>
      <c r="EK481" s="96"/>
      <c r="EL481" s="96"/>
      <c r="EM481" s="96"/>
      <c r="EN481" s="96"/>
      <c r="EO481" s="96"/>
      <c r="EP481" s="96"/>
      <c r="EQ481" s="96"/>
      <c r="ER481" s="96"/>
      <c r="ES481" s="96"/>
      <c r="IA481" s="105"/>
      <c r="IB481" s="86"/>
      <c r="IC481" s="86"/>
      <c r="ID481" s="86"/>
      <c r="IE481" s="86"/>
      <c r="IF481" s="86"/>
      <c r="IG481" s="86"/>
      <c r="IH481" s="86"/>
      <c r="II481" s="86"/>
      <c r="IJ481" s="86"/>
      <c r="IK481" s="86"/>
      <c r="IL481" s="86"/>
      <c r="IM481" s="86"/>
      <c r="IN481" s="86"/>
      <c r="IO481" s="86"/>
      <c r="IP481" s="86"/>
      <c r="IQ481" s="86"/>
      <c r="IR481" s="86"/>
      <c r="IS481" s="86"/>
      <c r="IT481" s="86"/>
      <c r="IU481" s="86"/>
      <c r="IV481" s="106"/>
    </row>
    <row r="482" spans="10:256" ht="24" hidden="1" customHeight="1" x14ac:dyDescent="0.45">
      <c r="J482" s="84"/>
      <c r="K482" s="141"/>
      <c r="L482" s="590"/>
      <c r="M482" s="590"/>
      <c r="N482" s="590"/>
      <c r="O482" s="590"/>
      <c r="P482" s="590"/>
      <c r="Q482" s="590"/>
      <c r="R482" s="593"/>
      <c r="S482" s="593"/>
      <c r="T482" s="590"/>
      <c r="U482" s="590"/>
      <c r="V482" s="590"/>
      <c r="W482" s="590"/>
      <c r="X482" s="590"/>
      <c r="Y482" s="590"/>
      <c r="Z482" s="590"/>
      <c r="AA482" s="590"/>
      <c r="AB482" s="590"/>
      <c r="AC482" s="590"/>
      <c r="AD482" s="590"/>
      <c r="AE482" s="590"/>
      <c r="AF482" s="590"/>
      <c r="AG482" s="590"/>
      <c r="AH482" s="590"/>
      <c r="AI482" s="590"/>
      <c r="AJ482" s="590"/>
      <c r="AK482" s="590"/>
      <c r="AL482" s="590"/>
      <c r="AM482" s="590"/>
      <c r="AN482" s="590"/>
      <c r="AO482" s="590"/>
      <c r="AP482" s="590"/>
      <c r="AQ482" s="590"/>
      <c r="AR482" s="590"/>
      <c r="AS482" s="590"/>
      <c r="AT482" s="590"/>
      <c r="AU482" s="590"/>
      <c r="AV482" s="590"/>
      <c r="AW482" s="504"/>
      <c r="AX482" s="504"/>
      <c r="AY482" s="504"/>
      <c r="AZ482" s="504"/>
      <c r="BA482" s="504"/>
      <c r="BB482" s="504"/>
      <c r="BC482" s="504"/>
      <c r="BD482" s="504"/>
      <c r="BE482" s="504"/>
      <c r="DQ482" s="96"/>
      <c r="DR482" s="96"/>
      <c r="DS482" s="96"/>
      <c r="DT482" s="96"/>
      <c r="DU482" s="96"/>
      <c r="DV482" s="96"/>
      <c r="DW482" s="96"/>
      <c r="DX482" s="96"/>
      <c r="DY482" s="96"/>
      <c r="DZ482" s="96"/>
      <c r="EA482" s="96"/>
      <c r="EB482" s="96"/>
      <c r="EC482" s="96"/>
      <c r="ED482" s="119"/>
      <c r="EE482" s="119"/>
      <c r="EF482" s="119"/>
      <c r="EG482" s="96"/>
      <c r="EH482" s="96"/>
      <c r="EI482" s="96"/>
      <c r="EJ482" s="96"/>
      <c r="EK482" s="96"/>
      <c r="EL482" s="96"/>
      <c r="EM482" s="96"/>
      <c r="EN482" s="96"/>
      <c r="EO482" s="96"/>
      <c r="EP482" s="96"/>
      <c r="EQ482" s="96"/>
      <c r="ER482" s="96"/>
      <c r="ES482" s="96"/>
      <c r="IA482" s="105"/>
      <c r="IB482" s="86"/>
      <c r="IC482" s="86"/>
      <c r="ID482" s="86"/>
      <c r="IE482" s="86"/>
      <c r="IF482" s="86"/>
      <c r="IG482" s="86"/>
      <c r="IH482" s="86"/>
      <c r="II482" s="86"/>
      <c r="IJ482" s="86"/>
      <c r="IK482" s="86"/>
      <c r="IL482" s="86"/>
      <c r="IM482" s="86"/>
      <c r="IN482" s="86"/>
      <c r="IO482" s="86"/>
      <c r="IP482" s="86"/>
      <c r="IQ482" s="86"/>
      <c r="IR482" s="86"/>
      <c r="IS482" s="86"/>
      <c r="IT482" s="86"/>
      <c r="IU482" s="86"/>
      <c r="IV482" s="106"/>
    </row>
    <row r="483" spans="10:256" ht="24" hidden="1" customHeight="1" x14ac:dyDescent="0.45">
      <c r="J483" s="84"/>
      <c r="K483" s="141"/>
      <c r="L483" s="590"/>
      <c r="M483" s="590"/>
      <c r="N483" s="590"/>
      <c r="O483" s="590"/>
      <c r="P483" s="590"/>
      <c r="Q483" s="590"/>
      <c r="R483" s="593"/>
      <c r="S483" s="593"/>
      <c r="T483" s="590"/>
      <c r="U483" s="590"/>
      <c r="V483" s="590"/>
      <c r="W483" s="590"/>
      <c r="X483" s="590"/>
      <c r="Y483" s="590"/>
      <c r="Z483" s="590"/>
      <c r="AA483" s="590"/>
      <c r="AB483" s="590"/>
      <c r="AC483" s="590"/>
      <c r="AD483" s="590"/>
      <c r="AE483" s="590"/>
      <c r="AF483" s="590"/>
      <c r="AG483" s="590"/>
      <c r="AH483" s="590"/>
      <c r="AI483" s="590"/>
      <c r="AJ483" s="590"/>
      <c r="AK483" s="590"/>
      <c r="AL483" s="590"/>
      <c r="AM483" s="590"/>
      <c r="AN483" s="590"/>
      <c r="AO483" s="590"/>
      <c r="AP483" s="590"/>
      <c r="AQ483" s="590"/>
      <c r="AR483" s="590"/>
      <c r="AS483" s="590"/>
      <c r="AT483" s="590"/>
      <c r="AU483" s="590"/>
      <c r="AV483" s="590"/>
      <c r="AW483" s="504"/>
      <c r="AX483" s="504"/>
      <c r="AY483" s="504"/>
      <c r="AZ483" s="504"/>
      <c r="BA483" s="504"/>
      <c r="BB483" s="504"/>
      <c r="BC483" s="504"/>
      <c r="BD483" s="504"/>
      <c r="BE483" s="504"/>
      <c r="DQ483" s="96"/>
      <c r="DR483" s="96"/>
      <c r="DS483" s="96"/>
      <c r="DT483" s="96"/>
      <c r="DU483" s="96"/>
      <c r="DV483" s="96"/>
      <c r="DW483" s="96"/>
      <c r="DX483" s="96"/>
      <c r="DY483" s="96"/>
      <c r="DZ483" s="96"/>
      <c r="EA483" s="96"/>
      <c r="EB483" s="96"/>
      <c r="EC483" s="96"/>
      <c r="ED483" s="119"/>
      <c r="EE483" s="119"/>
      <c r="EF483" s="119"/>
      <c r="EG483" s="96"/>
      <c r="EH483" s="96"/>
      <c r="EI483" s="96"/>
      <c r="EJ483" s="96"/>
      <c r="EK483" s="96"/>
      <c r="EL483" s="96"/>
      <c r="EM483" s="96"/>
      <c r="EN483" s="96"/>
      <c r="EO483" s="96"/>
      <c r="EP483" s="96"/>
      <c r="EQ483" s="96"/>
      <c r="ER483" s="96"/>
      <c r="ES483" s="96"/>
      <c r="IA483" s="105"/>
      <c r="IB483" s="86"/>
      <c r="IC483" s="86"/>
      <c r="ID483" s="86"/>
      <c r="IE483" s="86"/>
      <c r="IF483" s="86"/>
      <c r="IG483" s="86"/>
      <c r="IH483" s="86"/>
      <c r="II483" s="86"/>
      <c r="IJ483" s="86"/>
      <c r="IK483" s="86"/>
      <c r="IL483" s="86"/>
      <c r="IM483" s="86"/>
      <c r="IN483" s="86"/>
      <c r="IO483" s="86"/>
      <c r="IP483" s="86"/>
      <c r="IQ483" s="86"/>
      <c r="IR483" s="86"/>
      <c r="IS483" s="86"/>
      <c r="IT483" s="86"/>
      <c r="IU483" s="86"/>
      <c r="IV483" s="106"/>
    </row>
    <row r="484" spans="10:256" ht="24" hidden="1" customHeight="1" x14ac:dyDescent="0.45">
      <c r="J484" s="84"/>
      <c r="K484" s="141"/>
      <c r="L484" s="590"/>
      <c r="M484" s="590"/>
      <c r="N484" s="590"/>
      <c r="O484" s="590"/>
      <c r="P484" s="590"/>
      <c r="Q484" s="590"/>
      <c r="R484" s="593"/>
      <c r="S484" s="593"/>
      <c r="T484" s="59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04"/>
      <c r="AX484" s="504"/>
      <c r="AY484" s="504"/>
      <c r="AZ484" s="504"/>
      <c r="BA484" s="504"/>
      <c r="BB484" s="504"/>
      <c r="BC484" s="504"/>
      <c r="BD484" s="504"/>
      <c r="BE484" s="504"/>
      <c r="DQ484" s="96"/>
      <c r="DR484" s="96"/>
      <c r="DS484" s="96"/>
      <c r="DT484" s="96"/>
      <c r="DU484" s="96"/>
      <c r="DV484" s="96"/>
      <c r="DW484" s="96"/>
      <c r="DX484" s="96"/>
      <c r="DY484" s="96"/>
      <c r="DZ484" s="96"/>
      <c r="EA484" s="96"/>
      <c r="EB484" s="96"/>
      <c r="EC484" s="96"/>
      <c r="ED484" s="119"/>
      <c r="EE484" s="119"/>
      <c r="EF484" s="119"/>
      <c r="EG484" s="96"/>
      <c r="EH484" s="96"/>
      <c r="EI484" s="96"/>
      <c r="EJ484" s="96"/>
      <c r="EK484" s="96"/>
      <c r="EL484" s="96"/>
      <c r="EM484" s="96"/>
      <c r="EN484" s="96"/>
      <c r="EO484" s="96"/>
      <c r="EP484" s="96"/>
      <c r="EQ484" s="96"/>
      <c r="ER484" s="96"/>
      <c r="ES484" s="96"/>
      <c r="IA484" s="105"/>
      <c r="IB484" s="86"/>
      <c r="IC484" s="86"/>
      <c r="ID484" s="86"/>
      <c r="IE484" s="86"/>
      <c r="IF484" s="86"/>
      <c r="IG484" s="86"/>
      <c r="IH484" s="86"/>
      <c r="II484" s="86"/>
      <c r="IJ484" s="86"/>
      <c r="IK484" s="86"/>
      <c r="IL484" s="86"/>
      <c r="IM484" s="86"/>
      <c r="IN484" s="86"/>
      <c r="IO484" s="86"/>
      <c r="IP484" s="86"/>
      <c r="IQ484" s="86"/>
      <c r="IR484" s="86"/>
      <c r="IS484" s="86"/>
      <c r="IT484" s="86"/>
      <c r="IU484" s="86"/>
      <c r="IV484" s="106"/>
    </row>
    <row r="485" spans="10:256" ht="24" hidden="1" customHeight="1" x14ac:dyDescent="0.45">
      <c r="J485" s="84"/>
      <c r="K485" s="141"/>
      <c r="L485" s="590"/>
      <c r="M485" s="590"/>
      <c r="N485" s="590"/>
      <c r="O485" s="590"/>
      <c r="P485" s="590"/>
      <c r="Q485" s="590"/>
      <c r="R485" s="593"/>
      <c r="S485" s="593"/>
      <c r="T485" s="590"/>
      <c r="U485" s="590"/>
      <c r="V485" s="590"/>
      <c r="W485" s="590"/>
      <c r="X485" s="590"/>
      <c r="Y485" s="590"/>
      <c r="Z485" s="590"/>
      <c r="AA485" s="590"/>
      <c r="AB485" s="590"/>
      <c r="AC485" s="590"/>
      <c r="AD485" s="590"/>
      <c r="AE485" s="590"/>
      <c r="AF485" s="590"/>
      <c r="AG485" s="590"/>
      <c r="AH485" s="590"/>
      <c r="AI485" s="590"/>
      <c r="AJ485" s="590"/>
      <c r="AK485" s="590"/>
      <c r="AL485" s="590"/>
      <c r="AM485" s="590"/>
      <c r="AN485" s="590"/>
      <c r="AO485" s="590"/>
      <c r="AP485" s="590"/>
      <c r="AQ485" s="590"/>
      <c r="AR485" s="590"/>
      <c r="AS485" s="590"/>
      <c r="AT485" s="590"/>
      <c r="AU485" s="590"/>
      <c r="AV485" s="590"/>
      <c r="AW485" s="504"/>
      <c r="AX485" s="504"/>
      <c r="AY485" s="504"/>
      <c r="AZ485" s="504"/>
      <c r="BA485" s="504"/>
      <c r="BB485" s="504"/>
      <c r="BC485" s="504"/>
      <c r="BD485" s="504"/>
      <c r="BE485" s="504"/>
      <c r="DQ485" s="96"/>
      <c r="DR485" s="96"/>
      <c r="DS485" s="96"/>
      <c r="DT485" s="96"/>
      <c r="DU485" s="96"/>
      <c r="DV485" s="96"/>
      <c r="DW485" s="96"/>
      <c r="DX485" s="96"/>
      <c r="DY485" s="96"/>
      <c r="DZ485" s="96"/>
      <c r="EA485" s="96"/>
      <c r="EB485" s="96"/>
      <c r="EC485" s="96"/>
      <c r="ED485" s="119"/>
      <c r="EE485" s="119"/>
      <c r="EF485" s="119"/>
      <c r="EG485" s="96"/>
      <c r="EH485" s="96"/>
      <c r="EI485" s="96"/>
      <c r="EJ485" s="96"/>
      <c r="EK485" s="96"/>
      <c r="EL485" s="96"/>
      <c r="EM485" s="96"/>
      <c r="EN485" s="96"/>
      <c r="EO485" s="96"/>
      <c r="EP485" s="96"/>
      <c r="EQ485" s="96"/>
      <c r="ER485" s="96"/>
      <c r="ES485" s="96"/>
      <c r="IA485" s="105"/>
      <c r="IB485" s="86"/>
      <c r="IC485" s="86"/>
      <c r="ID485" s="86"/>
      <c r="IE485" s="86"/>
      <c r="IF485" s="86"/>
      <c r="IG485" s="86"/>
      <c r="IH485" s="86"/>
      <c r="II485" s="86"/>
      <c r="IJ485" s="86"/>
      <c r="IK485" s="86"/>
      <c r="IL485" s="86"/>
      <c r="IM485" s="86"/>
      <c r="IN485" s="86"/>
      <c r="IO485" s="86"/>
      <c r="IP485" s="86"/>
      <c r="IQ485" s="86"/>
      <c r="IR485" s="86"/>
      <c r="IS485" s="86"/>
      <c r="IT485" s="86"/>
      <c r="IU485" s="86"/>
      <c r="IV485" s="106"/>
    </row>
    <row r="486" spans="10:256" ht="24" hidden="1" customHeight="1" x14ac:dyDescent="0.45">
      <c r="J486" s="84"/>
      <c r="K486" s="141"/>
      <c r="L486" s="590"/>
      <c r="M486" s="590"/>
      <c r="N486" s="590"/>
      <c r="O486" s="590"/>
      <c r="P486" s="590"/>
      <c r="Q486" s="590"/>
      <c r="R486" s="593"/>
      <c r="S486" s="593"/>
      <c r="T486" s="590"/>
      <c r="U486" s="590"/>
      <c r="V486" s="590"/>
      <c r="W486" s="590"/>
      <c r="X486" s="590"/>
      <c r="Y486" s="590"/>
      <c r="Z486" s="590"/>
      <c r="AA486" s="590"/>
      <c r="AB486" s="590"/>
      <c r="AC486" s="590"/>
      <c r="AD486" s="590"/>
      <c r="AE486" s="590"/>
      <c r="AF486" s="590"/>
      <c r="AG486" s="590"/>
      <c r="AH486" s="590"/>
      <c r="AI486" s="590"/>
      <c r="AJ486" s="590"/>
      <c r="AK486" s="590"/>
      <c r="AL486" s="590"/>
      <c r="AM486" s="590"/>
      <c r="AN486" s="590"/>
      <c r="AO486" s="590"/>
      <c r="AP486" s="590"/>
      <c r="AQ486" s="590"/>
      <c r="AR486" s="590"/>
      <c r="AS486" s="590"/>
      <c r="AT486" s="590"/>
      <c r="AU486" s="590"/>
      <c r="AV486" s="590"/>
      <c r="AW486" s="504"/>
      <c r="AX486" s="504"/>
      <c r="AY486" s="504"/>
      <c r="AZ486" s="504"/>
      <c r="BA486" s="504"/>
      <c r="BB486" s="504"/>
      <c r="BC486" s="504"/>
      <c r="BD486" s="504"/>
      <c r="BE486" s="504"/>
      <c r="DQ486" s="96"/>
      <c r="DR486" s="96"/>
      <c r="DS486" s="96"/>
      <c r="DT486" s="96"/>
      <c r="DU486" s="96"/>
      <c r="DV486" s="96"/>
      <c r="DW486" s="96"/>
      <c r="DX486" s="96"/>
      <c r="DY486" s="96"/>
      <c r="DZ486" s="96"/>
      <c r="EA486" s="96"/>
      <c r="EB486" s="96"/>
      <c r="EC486" s="96"/>
      <c r="ED486" s="119"/>
      <c r="EE486" s="119"/>
      <c r="EF486" s="119"/>
      <c r="EG486" s="96"/>
      <c r="EH486" s="96"/>
      <c r="EI486" s="96"/>
      <c r="EJ486" s="96"/>
      <c r="EK486" s="96"/>
      <c r="EL486" s="96"/>
      <c r="EM486" s="96"/>
      <c r="EN486" s="96"/>
      <c r="EO486" s="96"/>
      <c r="EP486" s="96"/>
      <c r="EQ486" s="96"/>
      <c r="ER486" s="96"/>
      <c r="ES486" s="96"/>
      <c r="IA486" s="105"/>
      <c r="IB486" s="86"/>
      <c r="IC486" s="86"/>
      <c r="ID486" s="86"/>
      <c r="IE486" s="86"/>
      <c r="IF486" s="86"/>
      <c r="IG486" s="86"/>
      <c r="IH486" s="86"/>
      <c r="II486" s="86"/>
      <c r="IJ486" s="86"/>
      <c r="IK486" s="86"/>
      <c r="IL486" s="86"/>
      <c r="IM486" s="86"/>
      <c r="IN486" s="86"/>
      <c r="IO486" s="86"/>
      <c r="IP486" s="86"/>
      <c r="IQ486" s="86"/>
      <c r="IR486" s="86"/>
      <c r="IS486" s="86"/>
      <c r="IT486" s="86"/>
      <c r="IU486" s="86"/>
      <c r="IV486" s="106"/>
    </row>
    <row r="487" spans="10:256" ht="24" hidden="1" customHeight="1" x14ac:dyDescent="0.45">
      <c r="J487" s="84"/>
      <c r="K487" s="141"/>
      <c r="L487" s="590"/>
      <c r="M487" s="590"/>
      <c r="N487" s="590"/>
      <c r="O487" s="590"/>
      <c r="P487" s="590"/>
      <c r="Q487" s="590"/>
      <c r="R487" s="593"/>
      <c r="S487" s="593"/>
      <c r="T487" s="590"/>
      <c r="U487" s="590"/>
      <c r="V487" s="590"/>
      <c r="W487" s="590"/>
      <c r="X487" s="590"/>
      <c r="Y487" s="590"/>
      <c r="Z487" s="590"/>
      <c r="AA487" s="590"/>
      <c r="AB487" s="590"/>
      <c r="AC487" s="590"/>
      <c r="AD487" s="590"/>
      <c r="AE487" s="590"/>
      <c r="AF487" s="590"/>
      <c r="AG487" s="590"/>
      <c r="AH487" s="590"/>
      <c r="AI487" s="590"/>
      <c r="AJ487" s="590"/>
      <c r="AK487" s="590"/>
      <c r="AL487" s="590"/>
      <c r="AM487" s="590"/>
      <c r="AN487" s="590"/>
      <c r="AO487" s="590"/>
      <c r="AP487" s="590"/>
      <c r="AQ487" s="590"/>
      <c r="AR487" s="590"/>
      <c r="AS487" s="590"/>
      <c r="AT487" s="590"/>
      <c r="AU487" s="590"/>
      <c r="AV487" s="590"/>
      <c r="AW487" s="504"/>
      <c r="AX487" s="504"/>
      <c r="AY487" s="504"/>
      <c r="AZ487" s="504"/>
      <c r="BA487" s="504"/>
      <c r="BB487" s="504"/>
      <c r="BC487" s="504"/>
      <c r="BD487" s="504"/>
      <c r="BE487" s="504"/>
      <c r="DQ487" s="96"/>
      <c r="DR487" s="96"/>
      <c r="DS487" s="96"/>
      <c r="DT487" s="96"/>
      <c r="DU487" s="96"/>
      <c r="DV487" s="96"/>
      <c r="DW487" s="96"/>
      <c r="DX487" s="96"/>
      <c r="DY487" s="96"/>
      <c r="DZ487" s="96"/>
      <c r="EA487" s="96"/>
      <c r="EB487" s="96"/>
      <c r="EC487" s="96"/>
      <c r="ED487" s="119"/>
      <c r="EE487" s="119"/>
      <c r="EF487" s="119"/>
      <c r="EG487" s="96"/>
      <c r="EH487" s="96"/>
      <c r="EI487" s="96"/>
      <c r="EJ487" s="96"/>
      <c r="EK487" s="96"/>
      <c r="EL487" s="96"/>
      <c r="EM487" s="96"/>
      <c r="EN487" s="96"/>
      <c r="EO487" s="96"/>
      <c r="EP487" s="96"/>
      <c r="EQ487" s="96"/>
      <c r="ER487" s="96"/>
      <c r="ES487" s="96"/>
      <c r="IA487" s="105"/>
      <c r="IB487" s="86"/>
      <c r="IC487" s="86"/>
      <c r="ID487" s="86"/>
      <c r="IE487" s="86"/>
      <c r="IF487" s="86"/>
      <c r="IG487" s="86"/>
      <c r="IH487" s="86"/>
      <c r="II487" s="86"/>
      <c r="IJ487" s="86"/>
      <c r="IK487" s="86"/>
      <c r="IL487" s="86"/>
      <c r="IM487" s="86"/>
      <c r="IN487" s="86"/>
      <c r="IO487" s="86"/>
      <c r="IP487" s="86"/>
      <c r="IQ487" s="86"/>
      <c r="IR487" s="86"/>
      <c r="IS487" s="86"/>
      <c r="IT487" s="86"/>
      <c r="IU487" s="86"/>
      <c r="IV487" s="106"/>
    </row>
    <row r="488" spans="10:256" ht="24" hidden="1" customHeight="1" x14ac:dyDescent="0.45">
      <c r="J488" s="84"/>
      <c r="K488" s="141"/>
      <c r="L488" s="590"/>
      <c r="M488" s="590"/>
      <c r="N488" s="590"/>
      <c r="O488" s="590"/>
      <c r="P488" s="590"/>
      <c r="Q488" s="590"/>
      <c r="R488" s="593"/>
      <c r="S488" s="593"/>
      <c r="T488" s="590"/>
      <c r="U488" s="590"/>
      <c r="V488" s="590"/>
      <c r="W488" s="590"/>
      <c r="X488" s="590"/>
      <c r="Y488" s="590"/>
      <c r="Z488" s="590"/>
      <c r="AA488" s="590"/>
      <c r="AB488" s="590"/>
      <c r="AC488" s="590"/>
      <c r="AD488" s="590"/>
      <c r="AE488" s="590"/>
      <c r="AF488" s="590"/>
      <c r="AG488" s="590"/>
      <c r="AH488" s="590"/>
      <c r="AI488" s="590"/>
      <c r="AJ488" s="590"/>
      <c r="AK488" s="590"/>
      <c r="AL488" s="590"/>
      <c r="AM488" s="590"/>
      <c r="AN488" s="590"/>
      <c r="AO488" s="590"/>
      <c r="AP488" s="590"/>
      <c r="AQ488" s="590"/>
      <c r="AR488" s="590"/>
      <c r="AS488" s="590"/>
      <c r="AT488" s="590"/>
      <c r="AU488" s="590"/>
      <c r="AV488" s="590"/>
      <c r="AW488" s="504"/>
      <c r="AX488" s="504"/>
      <c r="AY488" s="504"/>
      <c r="AZ488" s="504"/>
      <c r="BA488" s="504"/>
      <c r="BB488" s="504"/>
      <c r="BC488" s="504"/>
      <c r="BD488" s="504"/>
      <c r="BE488" s="504"/>
      <c r="DQ488" s="96"/>
      <c r="DR488" s="96"/>
      <c r="DS488" s="96"/>
      <c r="DT488" s="96"/>
      <c r="DU488" s="96"/>
      <c r="DV488" s="96"/>
      <c r="DW488" s="96"/>
      <c r="DX488" s="96"/>
      <c r="DY488" s="96"/>
      <c r="DZ488" s="96"/>
      <c r="EA488" s="96"/>
      <c r="EB488" s="96"/>
      <c r="EC488" s="96"/>
      <c r="ED488" s="119"/>
      <c r="EE488" s="119"/>
      <c r="EF488" s="119"/>
      <c r="EG488" s="96"/>
      <c r="EH488" s="96"/>
      <c r="EI488" s="96"/>
      <c r="EJ488" s="96"/>
      <c r="EK488" s="96"/>
      <c r="EL488" s="96"/>
      <c r="EM488" s="96"/>
      <c r="EN488" s="96"/>
      <c r="EO488" s="96"/>
      <c r="EP488" s="96"/>
      <c r="EQ488" s="96"/>
      <c r="ER488" s="96"/>
      <c r="ES488" s="96"/>
      <c r="IA488" s="105"/>
      <c r="IB488" s="86"/>
      <c r="IC488" s="86"/>
      <c r="ID488" s="86"/>
      <c r="IE488" s="86"/>
      <c r="IF488" s="86"/>
      <c r="IG488" s="86"/>
      <c r="IH488" s="86"/>
      <c r="II488" s="86"/>
      <c r="IJ488" s="86"/>
      <c r="IK488" s="86"/>
      <c r="IL488" s="86"/>
      <c r="IM488" s="86"/>
      <c r="IN488" s="86"/>
      <c r="IO488" s="86"/>
      <c r="IP488" s="86"/>
      <c r="IQ488" s="86"/>
      <c r="IR488" s="86"/>
      <c r="IS488" s="86"/>
      <c r="IT488" s="86"/>
      <c r="IU488" s="86"/>
      <c r="IV488" s="106"/>
    </row>
    <row r="489" spans="10:256" ht="24" hidden="1" customHeight="1" x14ac:dyDescent="0.45">
      <c r="J489" s="84"/>
      <c r="K489" s="141"/>
      <c r="L489" s="590"/>
      <c r="M489" s="590"/>
      <c r="N489" s="590"/>
      <c r="O489" s="590"/>
      <c r="P489" s="590"/>
      <c r="Q489" s="590"/>
      <c r="R489" s="593"/>
      <c r="S489" s="593"/>
      <c r="T489" s="590"/>
      <c r="U489" s="590"/>
      <c r="V489" s="590"/>
      <c r="W489" s="590"/>
      <c r="X489" s="590"/>
      <c r="Y489" s="590"/>
      <c r="Z489" s="590"/>
      <c r="AA489" s="590"/>
      <c r="AB489" s="590"/>
      <c r="AC489" s="590"/>
      <c r="AD489" s="590"/>
      <c r="AE489" s="590"/>
      <c r="AF489" s="590"/>
      <c r="AG489" s="590"/>
      <c r="AH489" s="590"/>
      <c r="AI489" s="590"/>
      <c r="AJ489" s="590"/>
      <c r="AK489" s="590"/>
      <c r="AL489" s="590"/>
      <c r="AM489" s="590"/>
      <c r="AN489" s="590"/>
      <c r="AO489" s="590"/>
      <c r="AP489" s="590"/>
      <c r="AQ489" s="590"/>
      <c r="AR489" s="590"/>
      <c r="AS489" s="590"/>
      <c r="AT489" s="590"/>
      <c r="AU489" s="590"/>
      <c r="AV489" s="590"/>
      <c r="AW489" s="504"/>
      <c r="AX489" s="504"/>
      <c r="AY489" s="504"/>
      <c r="AZ489" s="504"/>
      <c r="BA489" s="504"/>
      <c r="BB489" s="504"/>
      <c r="BC489" s="504"/>
      <c r="BD489" s="504"/>
      <c r="BE489" s="504"/>
      <c r="DQ489" s="96"/>
      <c r="DR489" s="96"/>
      <c r="DS489" s="96"/>
      <c r="DT489" s="96"/>
      <c r="DU489" s="96"/>
      <c r="DV489" s="96"/>
      <c r="DW489" s="96"/>
      <c r="DX489" s="96"/>
      <c r="DY489" s="96"/>
      <c r="DZ489" s="96"/>
      <c r="EA489" s="96"/>
      <c r="EB489" s="96"/>
      <c r="EC489" s="96"/>
      <c r="ED489" s="119"/>
      <c r="EE489" s="119"/>
      <c r="EF489" s="119"/>
      <c r="EG489" s="96"/>
      <c r="EH489" s="96"/>
      <c r="EI489" s="96"/>
      <c r="EJ489" s="96"/>
      <c r="EK489" s="96"/>
      <c r="EL489" s="96"/>
      <c r="EM489" s="96"/>
      <c r="EN489" s="96"/>
      <c r="EO489" s="96"/>
      <c r="EP489" s="96"/>
      <c r="EQ489" s="96"/>
      <c r="ER489" s="96"/>
      <c r="ES489" s="96"/>
      <c r="IA489" s="105"/>
      <c r="IB489" s="86"/>
      <c r="IC489" s="86"/>
      <c r="ID489" s="86"/>
      <c r="IE489" s="86"/>
      <c r="IF489" s="86"/>
      <c r="IG489" s="86"/>
      <c r="IH489" s="86"/>
      <c r="II489" s="86"/>
      <c r="IJ489" s="86"/>
      <c r="IK489" s="86"/>
      <c r="IL489" s="86"/>
      <c r="IM489" s="86"/>
      <c r="IN489" s="86"/>
      <c r="IO489" s="86"/>
      <c r="IP489" s="86"/>
      <c r="IQ489" s="86"/>
      <c r="IR489" s="86"/>
      <c r="IS489" s="86"/>
      <c r="IT489" s="86"/>
      <c r="IU489" s="86"/>
      <c r="IV489" s="106"/>
    </row>
    <row r="490" spans="10:256" ht="24" hidden="1" customHeight="1" x14ac:dyDescent="0.45">
      <c r="J490" s="84"/>
      <c r="K490" s="141"/>
      <c r="L490" s="511"/>
      <c r="M490" s="512"/>
      <c r="N490" s="512"/>
      <c r="O490" s="512"/>
      <c r="P490" s="512"/>
      <c r="Q490" s="597"/>
      <c r="R490" s="593"/>
      <c r="S490" s="593"/>
      <c r="T490" s="590"/>
      <c r="U490" s="590"/>
      <c r="V490" s="590"/>
      <c r="W490" s="590"/>
      <c r="X490" s="590"/>
      <c r="Y490" s="590"/>
      <c r="Z490" s="590"/>
      <c r="AA490" s="590"/>
      <c r="AB490" s="590"/>
      <c r="AC490" s="590"/>
      <c r="AD490" s="590"/>
      <c r="AE490" s="590"/>
      <c r="AF490" s="590"/>
      <c r="AG490" s="590"/>
      <c r="AH490" s="590"/>
      <c r="AI490" s="590"/>
      <c r="AJ490" s="590"/>
      <c r="AK490" s="590"/>
      <c r="AL490" s="590"/>
      <c r="AM490" s="590"/>
      <c r="AN490" s="590"/>
      <c r="AO490" s="590"/>
      <c r="AP490" s="590"/>
      <c r="AQ490" s="590"/>
      <c r="AR490" s="590"/>
      <c r="AS490" s="590"/>
      <c r="AT490" s="590"/>
      <c r="AU490" s="590"/>
      <c r="AV490" s="590"/>
      <c r="AW490" s="504"/>
      <c r="AX490" s="504"/>
      <c r="AY490" s="504"/>
      <c r="AZ490" s="504"/>
      <c r="BA490" s="504"/>
      <c r="BB490" s="504"/>
      <c r="BC490" s="504"/>
      <c r="BD490" s="504"/>
      <c r="BE490" s="504"/>
      <c r="DQ490" s="96"/>
      <c r="DR490" s="96"/>
      <c r="DS490" s="96"/>
      <c r="DT490" s="96"/>
      <c r="DU490" s="96"/>
      <c r="DV490" s="96"/>
      <c r="DW490" s="96"/>
      <c r="DX490" s="96"/>
      <c r="DY490" s="96"/>
      <c r="DZ490" s="96"/>
      <c r="EA490" s="96"/>
      <c r="EB490" s="96"/>
      <c r="EC490" s="96"/>
      <c r="ED490" s="119"/>
      <c r="EE490" s="119"/>
      <c r="EF490" s="119"/>
      <c r="EG490" s="96"/>
      <c r="EH490" s="96"/>
      <c r="EI490" s="96"/>
      <c r="EJ490" s="96"/>
      <c r="EK490" s="96"/>
      <c r="EL490" s="96"/>
      <c r="EM490" s="96"/>
      <c r="EN490" s="96"/>
      <c r="EO490" s="96"/>
      <c r="EP490" s="96"/>
      <c r="EQ490" s="96"/>
      <c r="ER490" s="96"/>
      <c r="ES490" s="96"/>
      <c r="IA490" s="105"/>
      <c r="IB490" s="86"/>
      <c r="IC490" s="86"/>
      <c r="ID490" s="86"/>
      <c r="IE490" s="86"/>
      <c r="IF490" s="86"/>
      <c r="IG490" s="86"/>
      <c r="IH490" s="86"/>
      <c r="II490" s="86"/>
      <c r="IJ490" s="86"/>
      <c r="IK490" s="86"/>
      <c r="IL490" s="86"/>
      <c r="IM490" s="86"/>
      <c r="IN490" s="86"/>
      <c r="IO490" s="86"/>
      <c r="IP490" s="86"/>
      <c r="IQ490" s="86"/>
      <c r="IR490" s="86"/>
      <c r="IS490" s="86"/>
      <c r="IT490" s="86"/>
      <c r="IU490" s="86"/>
      <c r="IV490" s="106"/>
    </row>
    <row r="491" spans="10:256" ht="24" hidden="1" customHeight="1" x14ac:dyDescent="0.45">
      <c r="J491" s="84"/>
      <c r="K491" s="141"/>
      <c r="L491" s="511"/>
      <c r="M491" s="512"/>
      <c r="N491" s="512"/>
      <c r="O491" s="512"/>
      <c r="P491" s="512"/>
      <c r="Q491" s="597"/>
      <c r="R491" s="593"/>
      <c r="S491" s="593"/>
      <c r="T491" s="590"/>
      <c r="U491" s="590"/>
      <c r="V491" s="590"/>
      <c r="W491" s="590"/>
      <c r="X491" s="590"/>
      <c r="Y491" s="590"/>
      <c r="Z491" s="590"/>
      <c r="AA491" s="590"/>
      <c r="AB491" s="590"/>
      <c r="AC491" s="590"/>
      <c r="AD491" s="590"/>
      <c r="AE491" s="590"/>
      <c r="AF491" s="590"/>
      <c r="AG491" s="590"/>
      <c r="AH491" s="590"/>
      <c r="AI491" s="590"/>
      <c r="AJ491" s="590"/>
      <c r="AK491" s="590"/>
      <c r="AL491" s="590"/>
      <c r="AM491" s="590"/>
      <c r="AN491" s="590"/>
      <c r="AO491" s="590"/>
      <c r="AP491" s="590"/>
      <c r="AQ491" s="590"/>
      <c r="AR491" s="590"/>
      <c r="AS491" s="590"/>
      <c r="AT491" s="590"/>
      <c r="AU491" s="590"/>
      <c r="AV491" s="590"/>
      <c r="AW491" s="504"/>
      <c r="AX491" s="504"/>
      <c r="AY491" s="504"/>
      <c r="AZ491" s="504"/>
      <c r="BA491" s="504"/>
      <c r="BB491" s="504"/>
      <c r="BC491" s="504"/>
      <c r="BD491" s="504"/>
      <c r="BE491" s="504"/>
      <c r="DQ491" s="96"/>
      <c r="DR491" s="96"/>
      <c r="DS491" s="96"/>
      <c r="DT491" s="96"/>
      <c r="DU491" s="96"/>
      <c r="DV491" s="96"/>
      <c r="DW491" s="96"/>
      <c r="DX491" s="96"/>
      <c r="DY491" s="96"/>
      <c r="DZ491" s="96"/>
      <c r="EA491" s="96"/>
      <c r="EB491" s="96"/>
      <c r="EC491" s="96"/>
      <c r="ED491" s="119"/>
      <c r="EE491" s="119"/>
      <c r="EF491" s="119"/>
      <c r="EG491" s="96"/>
      <c r="EH491" s="96"/>
      <c r="EI491" s="96"/>
      <c r="EJ491" s="96"/>
      <c r="EK491" s="96"/>
      <c r="EL491" s="96"/>
      <c r="EM491" s="96"/>
      <c r="EN491" s="96"/>
      <c r="EO491" s="96"/>
      <c r="EP491" s="96"/>
      <c r="EQ491" s="96"/>
      <c r="ER491" s="96"/>
      <c r="ES491" s="96"/>
      <c r="IA491" s="105"/>
      <c r="IB491" s="86"/>
      <c r="IC491" s="86"/>
      <c r="ID491" s="86"/>
      <c r="IE491" s="86"/>
      <c r="IF491" s="86"/>
      <c r="IG491" s="86"/>
      <c r="IH491" s="86"/>
      <c r="II491" s="86"/>
      <c r="IJ491" s="86"/>
      <c r="IK491" s="86"/>
      <c r="IL491" s="86"/>
      <c r="IM491" s="86"/>
      <c r="IN491" s="86"/>
      <c r="IO491" s="86"/>
      <c r="IP491" s="86"/>
      <c r="IQ491" s="86"/>
      <c r="IR491" s="86"/>
      <c r="IS491" s="86"/>
      <c r="IT491" s="86"/>
      <c r="IU491" s="86"/>
      <c r="IV491" s="106"/>
    </row>
    <row r="492" spans="10:256" ht="24" hidden="1" customHeight="1" x14ac:dyDescent="0.45">
      <c r="J492" s="84"/>
      <c r="K492" s="141"/>
      <c r="L492" s="511"/>
      <c r="M492" s="512"/>
      <c r="N492" s="512"/>
      <c r="O492" s="512"/>
      <c r="P492" s="512"/>
      <c r="Q492" s="597"/>
      <c r="R492" s="593"/>
      <c r="S492" s="593"/>
      <c r="T492" s="590"/>
      <c r="U492" s="590"/>
      <c r="V492" s="590"/>
      <c r="W492" s="590"/>
      <c r="X492" s="590"/>
      <c r="Y492" s="590"/>
      <c r="Z492" s="590"/>
      <c r="AA492" s="590"/>
      <c r="AB492" s="590"/>
      <c r="AC492" s="590"/>
      <c r="AD492" s="590"/>
      <c r="AE492" s="590"/>
      <c r="AF492" s="590"/>
      <c r="AG492" s="590"/>
      <c r="AH492" s="590"/>
      <c r="AI492" s="590"/>
      <c r="AJ492" s="590"/>
      <c r="AK492" s="590"/>
      <c r="AL492" s="590"/>
      <c r="AM492" s="590"/>
      <c r="AN492" s="590"/>
      <c r="AO492" s="590"/>
      <c r="AP492" s="590"/>
      <c r="AQ492" s="590"/>
      <c r="AR492" s="590"/>
      <c r="AS492" s="590"/>
      <c r="AT492" s="590"/>
      <c r="AU492" s="590"/>
      <c r="AV492" s="590"/>
      <c r="AW492" s="504"/>
      <c r="AX492" s="504"/>
      <c r="AY492" s="504"/>
      <c r="AZ492" s="504"/>
      <c r="BA492" s="504"/>
      <c r="BB492" s="504"/>
      <c r="BC492" s="504"/>
      <c r="BD492" s="504"/>
      <c r="BE492" s="504"/>
      <c r="DQ492" s="96"/>
      <c r="DR492" s="96"/>
      <c r="DS492" s="96"/>
      <c r="DT492" s="96"/>
      <c r="DU492" s="96"/>
      <c r="DV492" s="96"/>
      <c r="DW492" s="96"/>
      <c r="DX492" s="96"/>
      <c r="DY492" s="96"/>
      <c r="DZ492" s="96"/>
      <c r="EA492" s="96"/>
      <c r="EB492" s="96"/>
      <c r="EC492" s="96"/>
      <c r="ED492" s="119"/>
      <c r="EE492" s="119"/>
      <c r="EF492" s="119"/>
      <c r="EG492" s="96"/>
      <c r="EH492" s="96"/>
      <c r="EI492" s="96"/>
      <c r="EJ492" s="96"/>
      <c r="EK492" s="96"/>
      <c r="EL492" s="96"/>
      <c r="EM492" s="96"/>
      <c r="EN492" s="96"/>
      <c r="EO492" s="96"/>
      <c r="EP492" s="96"/>
      <c r="EQ492" s="96"/>
      <c r="ER492" s="96"/>
      <c r="ES492" s="96"/>
      <c r="IA492" s="105"/>
      <c r="IB492" s="86"/>
      <c r="IC492" s="86"/>
      <c r="ID492" s="86"/>
      <c r="IE492" s="86"/>
      <c r="IF492" s="86"/>
      <c r="IG492" s="86"/>
      <c r="IH492" s="86"/>
      <c r="II492" s="86"/>
      <c r="IJ492" s="86"/>
      <c r="IK492" s="86"/>
      <c r="IL492" s="86"/>
      <c r="IM492" s="86"/>
      <c r="IN492" s="86"/>
      <c r="IO492" s="86"/>
      <c r="IP492" s="86"/>
      <c r="IQ492" s="86"/>
      <c r="IR492" s="86"/>
      <c r="IS492" s="86"/>
      <c r="IT492" s="86"/>
      <c r="IU492" s="86"/>
      <c r="IV492" s="106"/>
    </row>
    <row r="493" spans="10:256" ht="24" hidden="1" customHeight="1" x14ac:dyDescent="0.45">
      <c r="J493" s="84"/>
      <c r="K493" s="141"/>
      <c r="L493" s="511"/>
      <c r="M493" s="512"/>
      <c r="N493" s="512"/>
      <c r="O493" s="512"/>
      <c r="P493" s="512"/>
      <c r="Q493" s="597"/>
      <c r="R493" s="593"/>
      <c r="S493" s="593"/>
      <c r="T493" s="590"/>
      <c r="U493" s="590"/>
      <c r="V493" s="590"/>
      <c r="W493" s="590"/>
      <c r="X493" s="590"/>
      <c r="Y493" s="590"/>
      <c r="Z493" s="590"/>
      <c r="AA493" s="590"/>
      <c r="AB493" s="590"/>
      <c r="AC493" s="590"/>
      <c r="AD493" s="590"/>
      <c r="AE493" s="590"/>
      <c r="AF493" s="590"/>
      <c r="AG493" s="590"/>
      <c r="AH493" s="590"/>
      <c r="AI493" s="590"/>
      <c r="AJ493" s="590"/>
      <c r="AK493" s="590"/>
      <c r="AL493" s="590"/>
      <c r="AM493" s="590"/>
      <c r="AN493" s="590"/>
      <c r="AO493" s="590"/>
      <c r="AP493" s="590"/>
      <c r="AQ493" s="590"/>
      <c r="AR493" s="590"/>
      <c r="AS493" s="590"/>
      <c r="AT493" s="590"/>
      <c r="AU493" s="590"/>
      <c r="AV493" s="590"/>
      <c r="AW493" s="504"/>
      <c r="AX493" s="504"/>
      <c r="AY493" s="504"/>
      <c r="AZ493" s="504"/>
      <c r="BA493" s="504"/>
      <c r="BB493" s="504"/>
      <c r="BC493" s="504"/>
      <c r="BD493" s="504"/>
      <c r="BE493" s="504"/>
      <c r="DQ493" s="96"/>
      <c r="DR493" s="96"/>
      <c r="DS493" s="96"/>
      <c r="DT493" s="96"/>
      <c r="DU493" s="96"/>
      <c r="DV493" s="96"/>
      <c r="DW493" s="96"/>
      <c r="DX493" s="96"/>
      <c r="DY493" s="96"/>
      <c r="DZ493" s="96"/>
      <c r="EA493" s="96"/>
      <c r="EB493" s="96"/>
      <c r="EC493" s="96"/>
      <c r="ED493" s="119"/>
      <c r="EE493" s="119"/>
      <c r="EF493" s="119"/>
      <c r="EG493" s="96"/>
      <c r="EH493" s="96"/>
      <c r="EI493" s="96"/>
      <c r="EJ493" s="96"/>
      <c r="EK493" s="96"/>
      <c r="EL493" s="96"/>
      <c r="EM493" s="96"/>
      <c r="EN493" s="96"/>
      <c r="EO493" s="96"/>
      <c r="EP493" s="96"/>
      <c r="EQ493" s="96"/>
      <c r="ER493" s="96"/>
      <c r="ES493" s="96"/>
      <c r="IA493" s="105"/>
      <c r="IB493" s="86"/>
      <c r="IC493" s="86"/>
      <c r="ID493" s="86"/>
      <c r="IE493" s="86"/>
      <c r="IF493" s="86"/>
      <c r="IG493" s="86"/>
      <c r="IH493" s="86"/>
      <c r="II493" s="86"/>
      <c r="IJ493" s="86"/>
      <c r="IK493" s="86"/>
      <c r="IL493" s="86"/>
      <c r="IM493" s="86"/>
      <c r="IN493" s="86"/>
      <c r="IO493" s="86"/>
      <c r="IP493" s="86"/>
      <c r="IQ493" s="86"/>
      <c r="IR493" s="86"/>
      <c r="IS493" s="86"/>
      <c r="IT493" s="86"/>
      <c r="IU493" s="86"/>
      <c r="IV493" s="106"/>
    </row>
    <row r="494" spans="10:256" ht="24" hidden="1" customHeight="1" x14ac:dyDescent="0.45">
      <c r="J494" s="84"/>
      <c r="K494" s="141"/>
      <c r="L494" s="511"/>
      <c r="M494" s="512"/>
      <c r="N494" s="512"/>
      <c r="O494" s="512"/>
      <c r="P494" s="512"/>
      <c r="Q494" s="597"/>
      <c r="R494" s="593"/>
      <c r="S494" s="593"/>
      <c r="T494" s="590"/>
      <c r="U494" s="590"/>
      <c r="V494" s="590"/>
      <c r="W494" s="590"/>
      <c r="X494" s="590"/>
      <c r="Y494" s="590"/>
      <c r="Z494" s="590"/>
      <c r="AA494" s="590"/>
      <c r="AB494" s="590"/>
      <c r="AC494" s="590"/>
      <c r="AD494" s="590"/>
      <c r="AE494" s="590"/>
      <c r="AF494" s="590"/>
      <c r="AG494" s="590"/>
      <c r="AH494" s="590"/>
      <c r="AI494" s="590"/>
      <c r="AJ494" s="590"/>
      <c r="AK494" s="590"/>
      <c r="AL494" s="590"/>
      <c r="AM494" s="590"/>
      <c r="AN494" s="590"/>
      <c r="AO494" s="590"/>
      <c r="AP494" s="590"/>
      <c r="AQ494" s="590"/>
      <c r="AR494" s="590"/>
      <c r="AS494" s="590"/>
      <c r="AT494" s="590"/>
      <c r="AU494" s="590"/>
      <c r="AV494" s="590"/>
      <c r="AW494" s="504"/>
      <c r="AX494" s="504"/>
      <c r="AY494" s="504"/>
      <c r="AZ494" s="504"/>
      <c r="BA494" s="504"/>
      <c r="BB494" s="504"/>
      <c r="BC494" s="504"/>
      <c r="BD494" s="504"/>
      <c r="BE494" s="504"/>
      <c r="DQ494" s="96"/>
      <c r="DR494" s="96"/>
      <c r="DS494" s="96"/>
      <c r="DT494" s="96"/>
      <c r="DU494" s="96"/>
      <c r="DV494" s="96"/>
      <c r="DW494" s="96"/>
      <c r="DX494" s="96"/>
      <c r="DY494" s="96"/>
      <c r="DZ494" s="96"/>
      <c r="EA494" s="96"/>
      <c r="EB494" s="96"/>
      <c r="EC494" s="96"/>
      <c r="ED494" s="119"/>
      <c r="EE494" s="119"/>
      <c r="EF494" s="119"/>
      <c r="EG494" s="96"/>
      <c r="EH494" s="96"/>
      <c r="EI494" s="96"/>
      <c r="EJ494" s="96"/>
      <c r="EK494" s="96"/>
      <c r="EL494" s="96"/>
      <c r="EM494" s="96"/>
      <c r="EN494" s="96"/>
      <c r="EO494" s="96"/>
      <c r="EP494" s="96"/>
      <c r="EQ494" s="96"/>
      <c r="ER494" s="96"/>
      <c r="ES494" s="96"/>
      <c r="IA494" s="105"/>
      <c r="IB494" s="86"/>
      <c r="IC494" s="86"/>
      <c r="ID494" s="86"/>
      <c r="IE494" s="86"/>
      <c r="IF494" s="86"/>
      <c r="IG494" s="86"/>
      <c r="IH494" s="86"/>
      <c r="II494" s="86"/>
      <c r="IJ494" s="86"/>
      <c r="IK494" s="86"/>
      <c r="IL494" s="86"/>
      <c r="IM494" s="86"/>
      <c r="IN494" s="86"/>
      <c r="IO494" s="86"/>
      <c r="IP494" s="86"/>
      <c r="IQ494" s="86"/>
      <c r="IR494" s="86"/>
      <c r="IS494" s="86"/>
      <c r="IT494" s="86"/>
      <c r="IU494" s="86"/>
      <c r="IV494" s="106"/>
    </row>
    <row r="495" spans="10:256" ht="24" hidden="1" customHeight="1" x14ac:dyDescent="0.45">
      <c r="J495" s="84"/>
      <c r="K495" s="141"/>
      <c r="L495" s="511"/>
      <c r="M495" s="512"/>
      <c r="N495" s="512"/>
      <c r="O495" s="512"/>
      <c r="P495" s="512"/>
      <c r="Q495" s="597"/>
      <c r="R495" s="593"/>
      <c r="S495" s="593"/>
      <c r="T495" s="590"/>
      <c r="U495" s="590"/>
      <c r="V495" s="590"/>
      <c r="W495" s="590"/>
      <c r="X495" s="590"/>
      <c r="Y495" s="590"/>
      <c r="Z495" s="590"/>
      <c r="AA495" s="590"/>
      <c r="AB495" s="590"/>
      <c r="AC495" s="590"/>
      <c r="AD495" s="590"/>
      <c r="AE495" s="590"/>
      <c r="AF495" s="590"/>
      <c r="AG495" s="590"/>
      <c r="AH495" s="590"/>
      <c r="AI495" s="590"/>
      <c r="AJ495" s="590"/>
      <c r="AK495" s="590"/>
      <c r="AL495" s="590"/>
      <c r="AM495" s="590"/>
      <c r="AN495" s="590"/>
      <c r="AO495" s="590"/>
      <c r="AP495" s="590"/>
      <c r="AQ495" s="590"/>
      <c r="AR495" s="590"/>
      <c r="AS495" s="590"/>
      <c r="AT495" s="590"/>
      <c r="AU495" s="590"/>
      <c r="AV495" s="590"/>
      <c r="AW495" s="504"/>
      <c r="AX495" s="504"/>
      <c r="AY495" s="504"/>
      <c r="AZ495" s="504"/>
      <c r="BA495" s="504"/>
      <c r="BB495" s="504"/>
      <c r="BC495" s="504"/>
      <c r="BD495" s="504"/>
      <c r="BE495" s="504"/>
      <c r="DQ495" s="96"/>
      <c r="DR495" s="96"/>
      <c r="DS495" s="96"/>
      <c r="DT495" s="96"/>
      <c r="DU495" s="96"/>
      <c r="DV495" s="96"/>
      <c r="DW495" s="96"/>
      <c r="DX495" s="96"/>
      <c r="DY495" s="96"/>
      <c r="DZ495" s="96"/>
      <c r="EA495" s="96"/>
      <c r="EB495" s="96"/>
      <c r="EC495" s="96"/>
      <c r="ED495" s="119"/>
      <c r="EE495" s="119"/>
      <c r="EF495" s="119"/>
      <c r="EG495" s="96"/>
      <c r="EH495" s="96"/>
      <c r="EI495" s="96"/>
      <c r="EJ495" s="96"/>
      <c r="EK495" s="96"/>
      <c r="EL495" s="96"/>
      <c r="EM495" s="96"/>
      <c r="EN495" s="96"/>
      <c r="EO495" s="96"/>
      <c r="EP495" s="96"/>
      <c r="EQ495" s="96"/>
      <c r="ER495" s="96"/>
      <c r="ES495" s="96"/>
      <c r="IA495" s="105"/>
      <c r="IB495" s="86"/>
      <c r="IC495" s="86"/>
      <c r="ID495" s="86"/>
      <c r="IE495" s="86"/>
      <c r="IF495" s="86"/>
      <c r="IG495" s="86"/>
      <c r="IH495" s="86"/>
      <c r="II495" s="86"/>
      <c r="IJ495" s="86"/>
      <c r="IK495" s="86"/>
      <c r="IL495" s="86"/>
      <c r="IM495" s="86"/>
      <c r="IN495" s="86"/>
      <c r="IO495" s="86"/>
      <c r="IP495" s="86"/>
      <c r="IQ495" s="86"/>
      <c r="IR495" s="86"/>
      <c r="IS495" s="86"/>
      <c r="IT495" s="86"/>
      <c r="IU495" s="86"/>
      <c r="IV495" s="106"/>
    </row>
    <row r="496" spans="10:256" ht="24" hidden="1" customHeight="1" x14ac:dyDescent="0.45">
      <c r="J496" s="84"/>
      <c r="K496" s="141"/>
      <c r="L496" s="511"/>
      <c r="M496" s="512"/>
      <c r="N496" s="512"/>
      <c r="O496" s="512"/>
      <c r="P496" s="512"/>
      <c r="Q496" s="597"/>
      <c r="R496" s="593"/>
      <c r="S496" s="593"/>
      <c r="T496" s="590"/>
      <c r="U496" s="590"/>
      <c r="V496" s="590"/>
      <c r="W496" s="590"/>
      <c r="X496" s="590"/>
      <c r="Y496" s="590"/>
      <c r="Z496" s="590"/>
      <c r="AA496" s="590"/>
      <c r="AB496" s="590"/>
      <c r="AC496" s="590"/>
      <c r="AD496" s="590"/>
      <c r="AE496" s="590"/>
      <c r="AF496" s="590"/>
      <c r="AG496" s="590"/>
      <c r="AH496" s="590"/>
      <c r="AI496" s="590"/>
      <c r="AJ496" s="590"/>
      <c r="AK496" s="590"/>
      <c r="AL496" s="590"/>
      <c r="AM496" s="590"/>
      <c r="AN496" s="590"/>
      <c r="AO496" s="590"/>
      <c r="AP496" s="590"/>
      <c r="AQ496" s="590"/>
      <c r="AR496" s="590"/>
      <c r="AS496" s="590"/>
      <c r="AT496" s="590"/>
      <c r="AU496" s="590"/>
      <c r="AV496" s="590"/>
      <c r="AW496" s="504"/>
      <c r="AX496" s="504"/>
      <c r="AY496" s="504"/>
      <c r="AZ496" s="504"/>
      <c r="BA496" s="504"/>
      <c r="BB496" s="504"/>
      <c r="BC496" s="504"/>
      <c r="BD496" s="504"/>
      <c r="BE496" s="504"/>
      <c r="DQ496" s="96"/>
      <c r="DR496" s="96"/>
      <c r="DS496" s="96"/>
      <c r="DT496" s="96"/>
      <c r="DU496" s="96"/>
      <c r="DV496" s="96"/>
      <c r="DW496" s="96"/>
      <c r="DX496" s="96"/>
      <c r="DY496" s="96"/>
      <c r="DZ496" s="96"/>
      <c r="EA496" s="96"/>
      <c r="EB496" s="96"/>
      <c r="EC496" s="96"/>
      <c r="ED496" s="119"/>
      <c r="EE496" s="119"/>
      <c r="EF496" s="119"/>
      <c r="EG496" s="96"/>
      <c r="EH496" s="96"/>
      <c r="EI496" s="96"/>
      <c r="EJ496" s="96"/>
      <c r="EK496" s="96"/>
      <c r="EL496" s="96"/>
      <c r="EM496" s="96"/>
      <c r="EN496" s="96"/>
      <c r="EO496" s="96"/>
      <c r="EP496" s="96"/>
      <c r="EQ496" s="96"/>
      <c r="ER496" s="96"/>
      <c r="ES496" s="96"/>
      <c r="IA496" s="105"/>
      <c r="IB496" s="86"/>
      <c r="IC496" s="86"/>
      <c r="ID496" s="86"/>
      <c r="IE496" s="86"/>
      <c r="IF496" s="86"/>
      <c r="IG496" s="86"/>
      <c r="IH496" s="86"/>
      <c r="II496" s="86"/>
      <c r="IJ496" s="86"/>
      <c r="IK496" s="86"/>
      <c r="IL496" s="86"/>
      <c r="IM496" s="86"/>
      <c r="IN496" s="86"/>
      <c r="IO496" s="86"/>
      <c r="IP496" s="86"/>
      <c r="IQ496" s="86"/>
      <c r="IR496" s="86"/>
      <c r="IS496" s="86"/>
      <c r="IT496" s="86"/>
      <c r="IU496" s="86"/>
      <c r="IV496" s="106"/>
    </row>
    <row r="497" spans="10:256" ht="24" hidden="1" customHeight="1" x14ac:dyDescent="0.45">
      <c r="J497" s="84"/>
      <c r="K497" s="141"/>
      <c r="L497" s="511"/>
      <c r="M497" s="512"/>
      <c r="N497" s="512"/>
      <c r="O497" s="512"/>
      <c r="P497" s="512"/>
      <c r="Q497" s="597"/>
      <c r="R497" s="593"/>
      <c r="S497" s="593"/>
      <c r="T497" s="590"/>
      <c r="U497" s="590"/>
      <c r="V497" s="590"/>
      <c r="W497" s="590"/>
      <c r="X497" s="590"/>
      <c r="Y497" s="590"/>
      <c r="Z497" s="590"/>
      <c r="AA497" s="590"/>
      <c r="AB497" s="590"/>
      <c r="AC497" s="590"/>
      <c r="AD497" s="590"/>
      <c r="AE497" s="590"/>
      <c r="AF497" s="590"/>
      <c r="AG497" s="590"/>
      <c r="AH497" s="590"/>
      <c r="AI497" s="590"/>
      <c r="AJ497" s="590"/>
      <c r="AK497" s="590"/>
      <c r="AL497" s="590"/>
      <c r="AM497" s="590"/>
      <c r="AN497" s="590"/>
      <c r="AO497" s="590"/>
      <c r="AP497" s="590"/>
      <c r="AQ497" s="590"/>
      <c r="AR497" s="590"/>
      <c r="AS497" s="590"/>
      <c r="AT497" s="590"/>
      <c r="AU497" s="590"/>
      <c r="AV497" s="590"/>
      <c r="AW497" s="504"/>
      <c r="AX497" s="504"/>
      <c r="AY497" s="504"/>
      <c r="AZ497" s="504"/>
      <c r="BA497" s="504"/>
      <c r="BB497" s="504"/>
      <c r="BC497" s="504"/>
      <c r="BD497" s="504"/>
      <c r="BE497" s="504"/>
      <c r="DQ497" s="96"/>
      <c r="DR497" s="96"/>
      <c r="DS497" s="96"/>
      <c r="DT497" s="96"/>
      <c r="DU497" s="96"/>
      <c r="DV497" s="96"/>
      <c r="DW497" s="96"/>
      <c r="DX497" s="96"/>
      <c r="DY497" s="96"/>
      <c r="DZ497" s="96"/>
      <c r="EA497" s="96"/>
      <c r="EB497" s="96"/>
      <c r="EC497" s="96"/>
      <c r="ED497" s="119"/>
      <c r="EE497" s="119"/>
      <c r="EF497" s="119"/>
      <c r="EG497" s="96"/>
      <c r="EH497" s="96"/>
      <c r="EI497" s="96"/>
      <c r="EJ497" s="96"/>
      <c r="EK497" s="96"/>
      <c r="EL497" s="96"/>
      <c r="EM497" s="96"/>
      <c r="EN497" s="96"/>
      <c r="EO497" s="96"/>
      <c r="EP497" s="96"/>
      <c r="EQ497" s="96"/>
      <c r="ER497" s="96"/>
      <c r="ES497" s="96"/>
      <c r="IA497" s="105"/>
      <c r="IB497" s="86"/>
      <c r="IC497" s="86"/>
      <c r="ID497" s="86"/>
      <c r="IE497" s="86"/>
      <c r="IF497" s="86"/>
      <c r="IG497" s="86"/>
      <c r="IH497" s="86"/>
      <c r="II497" s="86"/>
      <c r="IJ497" s="86"/>
      <c r="IK497" s="86"/>
      <c r="IL497" s="86"/>
      <c r="IM497" s="86"/>
      <c r="IN497" s="86"/>
      <c r="IO497" s="86"/>
      <c r="IP497" s="86"/>
      <c r="IQ497" s="86"/>
      <c r="IR497" s="86"/>
      <c r="IS497" s="86"/>
      <c r="IT497" s="86"/>
      <c r="IU497" s="86"/>
      <c r="IV497" s="106"/>
    </row>
    <row r="498" spans="10:256" ht="24" hidden="1" customHeight="1" x14ac:dyDescent="0.45">
      <c r="J498" s="84"/>
      <c r="K498" s="141"/>
      <c r="L498" s="511"/>
      <c r="M498" s="512"/>
      <c r="N498" s="512"/>
      <c r="O498" s="512"/>
      <c r="P498" s="512"/>
      <c r="Q498" s="597"/>
      <c r="R498" s="593"/>
      <c r="S498" s="593"/>
      <c r="T498" s="590"/>
      <c r="U498" s="590"/>
      <c r="V498" s="590"/>
      <c r="W498" s="590"/>
      <c r="X498" s="590"/>
      <c r="Y498" s="590"/>
      <c r="Z498" s="590"/>
      <c r="AA498" s="590"/>
      <c r="AB498" s="590"/>
      <c r="AC498" s="590"/>
      <c r="AD498" s="590"/>
      <c r="AE498" s="590"/>
      <c r="AF498" s="590"/>
      <c r="AG498" s="590"/>
      <c r="AH498" s="590"/>
      <c r="AI498" s="590"/>
      <c r="AJ498" s="590"/>
      <c r="AK498" s="590"/>
      <c r="AL498" s="590"/>
      <c r="AM498" s="590"/>
      <c r="AN498" s="590"/>
      <c r="AO498" s="590"/>
      <c r="AP498" s="590"/>
      <c r="AQ498" s="590"/>
      <c r="AR498" s="590"/>
      <c r="AS498" s="590"/>
      <c r="AT498" s="590"/>
      <c r="AU498" s="590"/>
      <c r="AV498" s="590"/>
      <c r="AW498" s="504"/>
      <c r="AX498" s="504"/>
      <c r="AY498" s="504"/>
      <c r="AZ498" s="504"/>
      <c r="BA498" s="504"/>
      <c r="BB498" s="504"/>
      <c r="BC498" s="504"/>
      <c r="BD498" s="504"/>
      <c r="BE498" s="504"/>
      <c r="DQ498" s="96"/>
      <c r="DR498" s="96"/>
      <c r="DS498" s="96"/>
      <c r="DT498" s="96"/>
      <c r="DU498" s="96"/>
      <c r="DV498" s="96"/>
      <c r="DW498" s="96"/>
      <c r="DX498" s="96"/>
      <c r="DY498" s="96"/>
      <c r="DZ498" s="96"/>
      <c r="EA498" s="96"/>
      <c r="EB498" s="96"/>
      <c r="EC498" s="96"/>
      <c r="ED498" s="119"/>
      <c r="EE498" s="119"/>
      <c r="EF498" s="119"/>
      <c r="EG498" s="96"/>
      <c r="EH498" s="96"/>
      <c r="EI498" s="96"/>
      <c r="EJ498" s="96"/>
      <c r="EK498" s="96"/>
      <c r="EL498" s="96"/>
      <c r="EM498" s="96"/>
      <c r="EN498" s="96"/>
      <c r="EO498" s="96"/>
      <c r="EP498" s="96"/>
      <c r="EQ498" s="96"/>
      <c r="ER498" s="96"/>
      <c r="ES498" s="96"/>
      <c r="IA498" s="105"/>
      <c r="IB498" s="86"/>
      <c r="IC498" s="86"/>
      <c r="ID498" s="86"/>
      <c r="IE498" s="86"/>
      <c r="IF498" s="86"/>
      <c r="IG498" s="86"/>
      <c r="IH498" s="86"/>
      <c r="II498" s="86"/>
      <c r="IJ498" s="86"/>
      <c r="IK498" s="86"/>
      <c r="IL498" s="86"/>
      <c r="IM498" s="86"/>
      <c r="IN498" s="86"/>
      <c r="IO498" s="86"/>
      <c r="IP498" s="86"/>
      <c r="IQ498" s="86"/>
      <c r="IR498" s="86"/>
      <c r="IS498" s="86"/>
      <c r="IT498" s="86"/>
      <c r="IU498" s="86"/>
      <c r="IV498" s="106"/>
    </row>
    <row r="499" spans="10:256" ht="24" hidden="1" customHeight="1" x14ac:dyDescent="0.45">
      <c r="J499" s="84"/>
      <c r="K499" s="141"/>
      <c r="L499" s="511"/>
      <c r="M499" s="512"/>
      <c r="N499" s="512"/>
      <c r="O499" s="512"/>
      <c r="P499" s="512"/>
      <c r="Q499" s="597"/>
      <c r="R499" s="593"/>
      <c r="S499" s="593"/>
      <c r="T499" s="590"/>
      <c r="U499" s="590"/>
      <c r="V499" s="590"/>
      <c r="W499" s="590"/>
      <c r="X499" s="590"/>
      <c r="Y499" s="590"/>
      <c r="Z499" s="590"/>
      <c r="AA499" s="590"/>
      <c r="AB499" s="590"/>
      <c r="AC499" s="590"/>
      <c r="AD499" s="590"/>
      <c r="AE499" s="590"/>
      <c r="AF499" s="590"/>
      <c r="AG499" s="590"/>
      <c r="AH499" s="590"/>
      <c r="AI499" s="590"/>
      <c r="AJ499" s="590"/>
      <c r="AK499" s="590"/>
      <c r="AL499" s="590"/>
      <c r="AM499" s="590"/>
      <c r="AN499" s="590"/>
      <c r="AO499" s="590"/>
      <c r="AP499" s="590"/>
      <c r="AQ499" s="590"/>
      <c r="AR499" s="590"/>
      <c r="AS499" s="590"/>
      <c r="AT499" s="590"/>
      <c r="AU499" s="590"/>
      <c r="AV499" s="590"/>
      <c r="AW499" s="504"/>
      <c r="AX499" s="504"/>
      <c r="AY499" s="504"/>
      <c r="AZ499" s="504"/>
      <c r="BA499" s="504"/>
      <c r="BB499" s="504"/>
      <c r="BC499" s="504"/>
      <c r="BD499" s="504"/>
      <c r="BE499" s="504"/>
      <c r="DQ499" s="96"/>
      <c r="DR499" s="96"/>
      <c r="DS499" s="96"/>
      <c r="DT499" s="96"/>
      <c r="DU499" s="96"/>
      <c r="DV499" s="96"/>
      <c r="DW499" s="96"/>
      <c r="DX499" s="96"/>
      <c r="DY499" s="96"/>
      <c r="DZ499" s="96"/>
      <c r="EA499" s="96"/>
      <c r="EB499" s="96"/>
      <c r="EC499" s="96"/>
      <c r="ED499" s="119"/>
      <c r="EE499" s="119"/>
      <c r="EF499" s="119"/>
      <c r="EG499" s="96"/>
      <c r="EH499" s="96"/>
      <c r="EI499" s="96"/>
      <c r="EJ499" s="96"/>
      <c r="EK499" s="96"/>
      <c r="EL499" s="96"/>
      <c r="EM499" s="96"/>
      <c r="EN499" s="96"/>
      <c r="EO499" s="96"/>
      <c r="EP499" s="96"/>
      <c r="EQ499" s="96"/>
      <c r="ER499" s="96"/>
      <c r="ES499" s="96"/>
      <c r="IA499" s="105"/>
      <c r="IB499" s="86"/>
      <c r="IC499" s="86"/>
      <c r="ID499" s="86"/>
      <c r="IE499" s="86"/>
      <c r="IF499" s="86"/>
      <c r="IG499" s="86"/>
      <c r="IH499" s="86"/>
      <c r="II499" s="86"/>
      <c r="IJ499" s="86"/>
      <c r="IK499" s="86"/>
      <c r="IL499" s="86"/>
      <c r="IM499" s="86"/>
      <c r="IN499" s="86"/>
      <c r="IO499" s="86"/>
      <c r="IP499" s="86"/>
      <c r="IQ499" s="86"/>
      <c r="IR499" s="86"/>
      <c r="IS499" s="86"/>
      <c r="IT499" s="86"/>
      <c r="IU499" s="86"/>
      <c r="IV499" s="106"/>
    </row>
    <row r="500" spans="10:256" ht="24" hidden="1" customHeight="1" x14ac:dyDescent="0.45">
      <c r="J500" s="84"/>
      <c r="K500" s="141"/>
      <c r="L500" s="511"/>
      <c r="M500" s="512"/>
      <c r="N500" s="512"/>
      <c r="O500" s="512"/>
      <c r="P500" s="512"/>
      <c r="Q500" s="597"/>
      <c r="R500" s="593"/>
      <c r="S500" s="593"/>
      <c r="T500" s="590"/>
      <c r="U500" s="590"/>
      <c r="V500" s="590"/>
      <c r="W500" s="590"/>
      <c r="X500" s="590"/>
      <c r="Y500" s="590"/>
      <c r="Z500" s="590"/>
      <c r="AA500" s="590"/>
      <c r="AB500" s="590"/>
      <c r="AC500" s="590"/>
      <c r="AD500" s="590"/>
      <c r="AE500" s="590"/>
      <c r="AF500" s="590"/>
      <c r="AG500" s="590"/>
      <c r="AH500" s="590"/>
      <c r="AI500" s="590"/>
      <c r="AJ500" s="590"/>
      <c r="AK500" s="590"/>
      <c r="AL500" s="590"/>
      <c r="AM500" s="590"/>
      <c r="AN500" s="590"/>
      <c r="AO500" s="590"/>
      <c r="AP500" s="590"/>
      <c r="AQ500" s="590"/>
      <c r="AR500" s="590"/>
      <c r="AS500" s="590"/>
      <c r="AT500" s="590"/>
      <c r="AU500" s="590"/>
      <c r="AV500" s="590"/>
      <c r="AW500" s="504"/>
      <c r="AX500" s="504"/>
      <c r="AY500" s="504"/>
      <c r="AZ500" s="504"/>
      <c r="BA500" s="504"/>
      <c r="BB500" s="504"/>
      <c r="BC500" s="504"/>
      <c r="BD500" s="504"/>
      <c r="BE500" s="504"/>
      <c r="DQ500" s="96"/>
      <c r="DR500" s="96"/>
      <c r="DS500" s="96"/>
      <c r="DT500" s="96"/>
      <c r="DU500" s="96"/>
      <c r="DV500" s="96"/>
      <c r="DW500" s="96"/>
      <c r="DX500" s="96"/>
      <c r="DY500" s="96"/>
      <c r="DZ500" s="96"/>
      <c r="EA500" s="96"/>
      <c r="EB500" s="96"/>
      <c r="EC500" s="96"/>
      <c r="ED500" s="119"/>
      <c r="EE500" s="119"/>
      <c r="EF500" s="119"/>
      <c r="EG500" s="96"/>
      <c r="EH500" s="96"/>
      <c r="EI500" s="96"/>
      <c r="EJ500" s="96"/>
      <c r="EK500" s="96"/>
      <c r="EL500" s="96"/>
      <c r="EM500" s="96"/>
      <c r="EN500" s="96"/>
      <c r="EO500" s="96"/>
      <c r="EP500" s="96"/>
      <c r="EQ500" s="96"/>
      <c r="ER500" s="96"/>
      <c r="ES500" s="96"/>
      <c r="IA500" s="105"/>
      <c r="IB500" s="86"/>
      <c r="IC500" s="86"/>
      <c r="ID500" s="86"/>
      <c r="IE500" s="86"/>
      <c r="IF500" s="86"/>
      <c r="IG500" s="86"/>
      <c r="IH500" s="86"/>
      <c r="II500" s="86"/>
      <c r="IJ500" s="86"/>
      <c r="IK500" s="86"/>
      <c r="IL500" s="86"/>
      <c r="IM500" s="86"/>
      <c r="IN500" s="86"/>
      <c r="IO500" s="86"/>
      <c r="IP500" s="86"/>
      <c r="IQ500" s="86"/>
      <c r="IR500" s="86"/>
      <c r="IS500" s="86"/>
      <c r="IT500" s="86"/>
      <c r="IU500" s="86"/>
      <c r="IV500" s="106"/>
    </row>
    <row r="501" spans="10:256" ht="15.75" hidden="1" customHeight="1" x14ac:dyDescent="0.45">
      <c r="IA501" s="105"/>
      <c r="IB501" s="86"/>
      <c r="IC501" s="86"/>
      <c r="ID501" s="86"/>
      <c r="IE501" s="86"/>
      <c r="IF501" s="86"/>
      <c r="IG501" s="86"/>
      <c r="IH501" s="86"/>
      <c r="II501" s="86"/>
      <c r="IJ501" s="86"/>
      <c r="IK501" s="86"/>
      <c r="IL501" s="86"/>
      <c r="IM501" s="86"/>
      <c r="IN501" s="86"/>
      <c r="IO501" s="86"/>
      <c r="IP501" s="86"/>
      <c r="IQ501" s="86"/>
      <c r="IR501" s="86"/>
      <c r="IS501" s="86"/>
      <c r="IT501" s="86"/>
      <c r="IU501" s="86"/>
      <c r="IV501" s="106"/>
    </row>
    <row r="502" spans="10:256" ht="15.75" hidden="1" customHeight="1" x14ac:dyDescent="0.45">
      <c r="IA502" s="105"/>
      <c r="IB502" s="86"/>
      <c r="IC502" s="86"/>
      <c r="ID502" s="86"/>
      <c r="IE502" s="86"/>
      <c r="IF502" s="86"/>
      <c r="IG502" s="86"/>
      <c r="IH502" s="86"/>
      <c r="II502" s="86"/>
      <c r="IJ502" s="86"/>
      <c r="IK502" s="86"/>
      <c r="IL502" s="86"/>
      <c r="IM502" s="86"/>
      <c r="IN502" s="86"/>
      <c r="IO502" s="86"/>
      <c r="IP502" s="86"/>
      <c r="IQ502" s="86"/>
      <c r="IR502" s="86"/>
      <c r="IS502" s="86"/>
      <c r="IT502" s="86"/>
      <c r="IU502" s="86"/>
      <c r="IV502" s="106"/>
    </row>
    <row r="503" spans="10:256" ht="15.75" hidden="1" customHeight="1" x14ac:dyDescent="0.45">
      <c r="IA503" s="105"/>
      <c r="IB503" s="86"/>
      <c r="IC503" s="86"/>
      <c r="ID503" s="86"/>
      <c r="IE503" s="86"/>
      <c r="IF503" s="86"/>
      <c r="IG503" s="86"/>
      <c r="IH503" s="86"/>
      <c r="II503" s="86"/>
      <c r="IJ503" s="86"/>
      <c r="IK503" s="86"/>
      <c r="IL503" s="86"/>
      <c r="IM503" s="86"/>
      <c r="IN503" s="86"/>
      <c r="IO503" s="86"/>
      <c r="IP503" s="86"/>
      <c r="IQ503" s="86"/>
      <c r="IR503" s="86"/>
      <c r="IS503" s="86"/>
      <c r="IT503" s="86"/>
      <c r="IU503" s="86"/>
      <c r="IV503" s="106"/>
    </row>
    <row r="504" spans="10:256" ht="15.75" hidden="1" customHeight="1" x14ac:dyDescent="0.45">
      <c r="IA504" s="105"/>
      <c r="IB504" s="86"/>
      <c r="IC504" s="86"/>
      <c r="ID504" s="86"/>
      <c r="IE504" s="86"/>
      <c r="IF504" s="86"/>
      <c r="IG504" s="86"/>
      <c r="IH504" s="86"/>
      <c r="II504" s="86"/>
      <c r="IJ504" s="86"/>
      <c r="IK504" s="86"/>
      <c r="IL504" s="86"/>
      <c r="IM504" s="86"/>
      <c r="IN504" s="86"/>
      <c r="IO504" s="86"/>
      <c r="IP504" s="86"/>
      <c r="IQ504" s="86"/>
      <c r="IR504" s="86"/>
      <c r="IS504" s="86"/>
      <c r="IT504" s="86"/>
      <c r="IU504" s="86"/>
      <c r="IV504" s="106"/>
    </row>
    <row r="505" spans="10:256" ht="15.75" hidden="1" customHeight="1" x14ac:dyDescent="0.45">
      <c r="IA505" s="105"/>
      <c r="IB505" s="86"/>
      <c r="IC505" s="86"/>
      <c r="ID505" s="86"/>
      <c r="IE505" s="86"/>
      <c r="IF505" s="86"/>
      <c r="IG505" s="86"/>
      <c r="IH505" s="86"/>
      <c r="II505" s="86"/>
      <c r="IJ505" s="86"/>
      <c r="IK505" s="86"/>
      <c r="IL505" s="86"/>
      <c r="IM505" s="86"/>
      <c r="IN505" s="86"/>
      <c r="IO505" s="86"/>
      <c r="IP505" s="86"/>
      <c r="IQ505" s="86"/>
      <c r="IR505" s="86"/>
      <c r="IS505" s="86"/>
      <c r="IT505" s="86"/>
      <c r="IU505" s="86"/>
      <c r="IV505" s="106"/>
    </row>
    <row r="506" spans="10:256" ht="15.75" hidden="1" customHeight="1" x14ac:dyDescent="0.45">
      <c r="IA506" s="105"/>
      <c r="IB506" s="86"/>
      <c r="IC506" s="86"/>
      <c r="ID506" s="86"/>
      <c r="IE506" s="86"/>
      <c r="IF506" s="86"/>
      <c r="IG506" s="86"/>
      <c r="IH506" s="86"/>
      <c r="II506" s="86"/>
      <c r="IJ506" s="86"/>
      <c r="IK506" s="86"/>
      <c r="IL506" s="86"/>
      <c r="IM506" s="86"/>
      <c r="IN506" s="86"/>
      <c r="IO506" s="86"/>
      <c r="IP506" s="86"/>
      <c r="IQ506" s="86"/>
      <c r="IR506" s="86"/>
      <c r="IS506" s="86"/>
      <c r="IT506" s="86"/>
      <c r="IU506" s="86"/>
      <c r="IV506" s="106"/>
    </row>
    <row r="507" spans="10:256" ht="15.75" hidden="1" customHeight="1" x14ac:dyDescent="0.45">
      <c r="IA507" s="105"/>
      <c r="IB507" s="86"/>
      <c r="IC507" s="86"/>
      <c r="ID507" s="86"/>
      <c r="IE507" s="86"/>
      <c r="IF507" s="86"/>
      <c r="IG507" s="86"/>
      <c r="IH507" s="86"/>
      <c r="II507" s="86"/>
      <c r="IJ507" s="86"/>
      <c r="IK507" s="86"/>
      <c r="IL507" s="86"/>
      <c r="IM507" s="86"/>
      <c r="IN507" s="86"/>
      <c r="IO507" s="86"/>
      <c r="IP507" s="86"/>
      <c r="IQ507" s="86"/>
      <c r="IR507" s="86"/>
      <c r="IS507" s="86"/>
      <c r="IT507" s="86"/>
      <c r="IU507" s="86"/>
      <c r="IV507" s="106"/>
    </row>
    <row r="508" spans="10:256" ht="15.75" hidden="1" customHeight="1" x14ac:dyDescent="0.45">
      <c r="IA508" s="105"/>
      <c r="IB508" s="86"/>
      <c r="IC508" s="86"/>
      <c r="ID508" s="86"/>
      <c r="IE508" s="86"/>
      <c r="IF508" s="86"/>
      <c r="IG508" s="86"/>
      <c r="IH508" s="86"/>
      <c r="II508" s="86"/>
      <c r="IJ508" s="86"/>
      <c r="IK508" s="86"/>
      <c r="IL508" s="86"/>
      <c r="IM508" s="86"/>
      <c r="IN508" s="86"/>
      <c r="IO508" s="86"/>
      <c r="IP508" s="86"/>
      <c r="IQ508" s="86"/>
      <c r="IR508" s="86"/>
      <c r="IS508" s="86"/>
      <c r="IT508" s="86"/>
      <c r="IU508" s="86"/>
      <c r="IV508" s="106"/>
    </row>
    <row r="509" spans="10:256" ht="15.75" hidden="1" customHeight="1" x14ac:dyDescent="0.45">
      <c r="IA509" s="105"/>
      <c r="IB509" s="86"/>
      <c r="IC509" s="86"/>
      <c r="ID509" s="86"/>
      <c r="IE509" s="86"/>
      <c r="IF509" s="86"/>
      <c r="IG509" s="86"/>
      <c r="IH509" s="86"/>
      <c r="II509" s="86"/>
      <c r="IJ509" s="86"/>
      <c r="IK509" s="86"/>
      <c r="IL509" s="86"/>
      <c r="IM509" s="86"/>
      <c r="IN509" s="86"/>
      <c r="IO509" s="86"/>
      <c r="IP509" s="86"/>
      <c r="IQ509" s="86"/>
      <c r="IR509" s="86"/>
      <c r="IS509" s="86"/>
      <c r="IT509" s="86"/>
      <c r="IU509" s="86"/>
      <c r="IV509" s="106"/>
    </row>
    <row r="510" spans="10:256" ht="15.75" hidden="1" customHeight="1" x14ac:dyDescent="0.45">
      <c r="IA510" s="105"/>
      <c r="IB510" s="86"/>
      <c r="IC510" s="86"/>
      <c r="ID510" s="86"/>
      <c r="IE510" s="86"/>
      <c r="IF510" s="86"/>
      <c r="IG510" s="86"/>
      <c r="IH510" s="86"/>
      <c r="II510" s="86"/>
      <c r="IJ510" s="86"/>
      <c r="IK510" s="86"/>
      <c r="IL510" s="86"/>
      <c r="IM510" s="86"/>
      <c r="IN510" s="86"/>
      <c r="IO510" s="86"/>
      <c r="IP510" s="86"/>
      <c r="IQ510" s="86"/>
      <c r="IR510" s="86"/>
      <c r="IS510" s="86"/>
      <c r="IT510" s="86"/>
      <c r="IU510" s="86"/>
      <c r="IV510" s="106"/>
    </row>
    <row r="511" spans="10:256" ht="15.75" hidden="1" customHeight="1" x14ac:dyDescent="0.45">
      <c r="IA511" s="105"/>
      <c r="IB511" s="86"/>
      <c r="IC511" s="86"/>
      <c r="ID511" s="86"/>
      <c r="IE511" s="86"/>
      <c r="IF511" s="86"/>
      <c r="IG511" s="86"/>
      <c r="IH511" s="86"/>
      <c r="II511" s="86"/>
      <c r="IJ511" s="86"/>
      <c r="IK511" s="86"/>
      <c r="IL511" s="86"/>
      <c r="IM511" s="86"/>
      <c r="IN511" s="86"/>
      <c r="IO511" s="86"/>
      <c r="IP511" s="86"/>
      <c r="IQ511" s="86"/>
      <c r="IR511" s="86"/>
      <c r="IS511" s="86"/>
      <c r="IT511" s="86"/>
      <c r="IU511" s="86"/>
      <c r="IV511" s="106"/>
    </row>
    <row r="512" spans="10:256" ht="15.75" hidden="1" customHeight="1" x14ac:dyDescent="0.45">
      <c r="IA512" s="105"/>
      <c r="IB512" s="86"/>
      <c r="IC512" s="86"/>
      <c r="ID512" s="86"/>
      <c r="IE512" s="86"/>
      <c r="IF512" s="86"/>
      <c r="IG512" s="86"/>
      <c r="IH512" s="86"/>
      <c r="II512" s="86"/>
      <c r="IJ512" s="86"/>
      <c r="IK512" s="86"/>
      <c r="IL512" s="86"/>
      <c r="IM512" s="86"/>
      <c r="IN512" s="86"/>
      <c r="IO512" s="86"/>
      <c r="IP512" s="86"/>
      <c r="IQ512" s="86"/>
      <c r="IR512" s="86"/>
      <c r="IS512" s="86"/>
      <c r="IT512" s="86"/>
      <c r="IU512" s="86"/>
      <c r="IV512" s="106"/>
    </row>
    <row r="513" spans="235:256" ht="15.75" hidden="1" customHeight="1" x14ac:dyDescent="0.45">
      <c r="IA513" s="105"/>
      <c r="IB513" s="86"/>
      <c r="IC513" s="86"/>
      <c r="ID513" s="86"/>
      <c r="IE513" s="86"/>
      <c r="IF513" s="86"/>
      <c r="IG513" s="86"/>
      <c r="IH513" s="86"/>
      <c r="II513" s="86"/>
      <c r="IJ513" s="86"/>
      <c r="IK513" s="86"/>
      <c r="IL513" s="86"/>
      <c r="IM513" s="86"/>
      <c r="IN513" s="86"/>
      <c r="IO513" s="86"/>
      <c r="IP513" s="86"/>
      <c r="IQ513" s="86"/>
      <c r="IR513" s="86"/>
      <c r="IS513" s="86"/>
      <c r="IT513" s="86"/>
      <c r="IU513" s="86"/>
      <c r="IV513" s="106"/>
    </row>
    <row r="514" spans="235:256" ht="15.75" hidden="1" customHeight="1" x14ac:dyDescent="0.45">
      <c r="IA514" s="105"/>
      <c r="IB514" s="86"/>
      <c r="IC514" s="86"/>
      <c r="ID514" s="86"/>
      <c r="IE514" s="86"/>
      <c r="IF514" s="86"/>
      <c r="IG514" s="86"/>
      <c r="IH514" s="86"/>
      <c r="II514" s="86"/>
      <c r="IJ514" s="86"/>
      <c r="IK514" s="86"/>
      <c r="IL514" s="86"/>
      <c r="IM514" s="86"/>
      <c r="IN514" s="86"/>
      <c r="IO514" s="86"/>
      <c r="IP514" s="86"/>
      <c r="IQ514" s="86"/>
      <c r="IR514" s="86"/>
      <c r="IS514" s="86"/>
      <c r="IT514" s="86"/>
      <c r="IU514" s="86"/>
      <c r="IV514" s="106"/>
    </row>
    <row r="515" spans="235:256" ht="15.75" hidden="1" customHeight="1" x14ac:dyDescent="0.45">
      <c r="IA515" s="105"/>
      <c r="IB515" s="86"/>
      <c r="IC515" s="86"/>
      <c r="ID515" s="86"/>
      <c r="IE515" s="86"/>
      <c r="IF515" s="86"/>
      <c r="IG515" s="86"/>
      <c r="IH515" s="86"/>
      <c r="II515" s="86"/>
      <c r="IJ515" s="86"/>
      <c r="IK515" s="86"/>
      <c r="IL515" s="86"/>
      <c r="IM515" s="86"/>
      <c r="IN515" s="86"/>
      <c r="IO515" s="86"/>
      <c r="IP515" s="86"/>
      <c r="IQ515" s="86"/>
      <c r="IR515" s="86"/>
      <c r="IS515" s="86"/>
      <c r="IT515" s="86"/>
      <c r="IU515" s="86"/>
      <c r="IV515" s="106"/>
    </row>
    <row r="516" spans="235:256" ht="15.75" hidden="1" customHeight="1" x14ac:dyDescent="0.45">
      <c r="IA516" s="105"/>
      <c r="IB516" s="86"/>
      <c r="IC516" s="86"/>
      <c r="ID516" s="86"/>
      <c r="IE516" s="86"/>
      <c r="IF516" s="86"/>
      <c r="IG516" s="86"/>
      <c r="IH516" s="86"/>
      <c r="II516" s="86"/>
      <c r="IJ516" s="86"/>
      <c r="IK516" s="86"/>
      <c r="IL516" s="86"/>
      <c r="IM516" s="86"/>
      <c r="IN516" s="86"/>
      <c r="IO516" s="86"/>
      <c r="IP516" s="86"/>
      <c r="IQ516" s="86"/>
      <c r="IR516" s="86"/>
      <c r="IS516" s="86"/>
      <c r="IT516" s="86"/>
      <c r="IU516" s="86"/>
      <c r="IV516" s="106"/>
    </row>
    <row r="517" spans="235:256" ht="15.75" hidden="1" customHeight="1" x14ac:dyDescent="0.45">
      <c r="IA517" s="105"/>
      <c r="IB517" s="86"/>
      <c r="IC517" s="86"/>
      <c r="ID517" s="86"/>
      <c r="IE517" s="86"/>
      <c r="IF517" s="86"/>
      <c r="IG517" s="86"/>
      <c r="IH517" s="86"/>
      <c r="II517" s="86"/>
      <c r="IJ517" s="86"/>
      <c r="IK517" s="86"/>
      <c r="IL517" s="86"/>
      <c r="IM517" s="86"/>
      <c r="IN517" s="86"/>
      <c r="IO517" s="86"/>
      <c r="IP517" s="86"/>
      <c r="IQ517" s="86"/>
      <c r="IR517" s="86"/>
      <c r="IS517" s="86"/>
      <c r="IT517" s="86"/>
      <c r="IU517" s="86"/>
      <c r="IV517" s="106"/>
    </row>
    <row r="518" spans="235:256" ht="15.75" hidden="1" customHeight="1" x14ac:dyDescent="0.45">
      <c r="IA518" s="105"/>
      <c r="IB518" s="86"/>
      <c r="IC518" s="86"/>
      <c r="ID518" s="86"/>
      <c r="IE518" s="86"/>
      <c r="IF518" s="86"/>
      <c r="IG518" s="86"/>
      <c r="IH518" s="86"/>
      <c r="II518" s="86"/>
      <c r="IJ518" s="86"/>
      <c r="IK518" s="86"/>
      <c r="IL518" s="86"/>
      <c r="IM518" s="86"/>
      <c r="IN518" s="86"/>
      <c r="IO518" s="86"/>
      <c r="IP518" s="86"/>
      <c r="IQ518" s="86"/>
      <c r="IR518" s="86"/>
      <c r="IS518" s="86"/>
      <c r="IT518" s="86"/>
      <c r="IU518" s="86"/>
      <c r="IV518" s="106"/>
    </row>
    <row r="519" spans="235:256" ht="15.75" hidden="1" customHeight="1" x14ac:dyDescent="0.45">
      <c r="IA519" s="105"/>
      <c r="IB519" s="86"/>
      <c r="IC519" s="86"/>
      <c r="ID519" s="86"/>
      <c r="IE519" s="86"/>
      <c r="IF519" s="86"/>
      <c r="IG519" s="86"/>
      <c r="IH519" s="86"/>
      <c r="II519" s="86"/>
      <c r="IJ519" s="86"/>
      <c r="IK519" s="86"/>
      <c r="IL519" s="86"/>
      <c r="IM519" s="86"/>
      <c r="IN519" s="86"/>
      <c r="IO519" s="86"/>
      <c r="IP519" s="86"/>
      <c r="IQ519" s="86"/>
      <c r="IR519" s="86"/>
      <c r="IS519" s="86"/>
      <c r="IT519" s="86"/>
      <c r="IU519" s="86"/>
      <c r="IV519" s="106"/>
    </row>
    <row r="520" spans="235:256" ht="15.75" hidden="1" customHeight="1" x14ac:dyDescent="0.45">
      <c r="IA520" s="105"/>
      <c r="IB520" s="86"/>
      <c r="IC520" s="86"/>
      <c r="ID520" s="86"/>
      <c r="IE520" s="86"/>
      <c r="IF520" s="86"/>
      <c r="IG520" s="86"/>
      <c r="IH520" s="86"/>
      <c r="II520" s="86"/>
      <c r="IJ520" s="86"/>
      <c r="IK520" s="86"/>
      <c r="IL520" s="86"/>
      <c r="IM520" s="86"/>
      <c r="IN520" s="86"/>
      <c r="IO520" s="86"/>
      <c r="IP520" s="86"/>
      <c r="IQ520" s="86"/>
      <c r="IR520" s="86"/>
      <c r="IS520" s="86"/>
      <c r="IT520" s="86"/>
      <c r="IU520" s="86"/>
      <c r="IV520" s="106"/>
    </row>
    <row r="521" spans="235:256" ht="15.75" hidden="1" customHeight="1" x14ac:dyDescent="0.45">
      <c r="IA521" s="105"/>
      <c r="IB521" s="86"/>
      <c r="IC521" s="86"/>
      <c r="ID521" s="86"/>
      <c r="IE521" s="86"/>
      <c r="IF521" s="86"/>
      <c r="IG521" s="86"/>
      <c r="IH521" s="86"/>
      <c r="II521" s="86"/>
      <c r="IJ521" s="86"/>
      <c r="IK521" s="86"/>
      <c r="IL521" s="86"/>
      <c r="IM521" s="86"/>
      <c r="IN521" s="86"/>
      <c r="IO521" s="86"/>
      <c r="IP521" s="86"/>
      <c r="IQ521" s="86"/>
      <c r="IR521" s="86"/>
      <c r="IS521" s="86"/>
      <c r="IT521" s="86"/>
      <c r="IU521" s="86"/>
      <c r="IV521" s="106"/>
    </row>
    <row r="522" spans="235:256" ht="15.75" hidden="1" customHeight="1" x14ac:dyDescent="0.45">
      <c r="IA522" s="105"/>
      <c r="IB522" s="86"/>
      <c r="IC522" s="86"/>
      <c r="ID522" s="86"/>
      <c r="IE522" s="86"/>
      <c r="IF522" s="86"/>
      <c r="IG522" s="86"/>
      <c r="IH522" s="86"/>
      <c r="II522" s="86"/>
      <c r="IJ522" s="86"/>
      <c r="IK522" s="86"/>
      <c r="IL522" s="86"/>
      <c r="IM522" s="86"/>
      <c r="IN522" s="86"/>
      <c r="IO522" s="86"/>
      <c r="IP522" s="86"/>
      <c r="IQ522" s="86"/>
      <c r="IR522" s="86"/>
      <c r="IS522" s="86"/>
      <c r="IT522" s="86"/>
      <c r="IU522" s="86"/>
      <c r="IV522" s="106"/>
    </row>
    <row r="523" spans="235:256" ht="15.75" hidden="1" customHeight="1" x14ac:dyDescent="0.45">
      <c r="IA523" s="105"/>
      <c r="IB523" s="86"/>
      <c r="IC523" s="86"/>
      <c r="ID523" s="86"/>
      <c r="IE523" s="86"/>
      <c r="IF523" s="86"/>
      <c r="IG523" s="86"/>
      <c r="IH523" s="86"/>
      <c r="II523" s="86"/>
      <c r="IJ523" s="86"/>
      <c r="IK523" s="86"/>
      <c r="IL523" s="86"/>
      <c r="IM523" s="86"/>
      <c r="IN523" s="86"/>
      <c r="IO523" s="86"/>
      <c r="IP523" s="86"/>
      <c r="IQ523" s="86"/>
      <c r="IR523" s="86"/>
      <c r="IS523" s="86"/>
      <c r="IT523" s="86"/>
      <c r="IU523" s="86"/>
      <c r="IV523" s="106"/>
    </row>
    <row r="524" spans="235:256" ht="15.75" hidden="1" customHeight="1" x14ac:dyDescent="0.45">
      <c r="IA524" s="105"/>
      <c r="IB524" s="86"/>
      <c r="IC524" s="86"/>
      <c r="ID524" s="86"/>
      <c r="IE524" s="86"/>
      <c r="IF524" s="86"/>
      <c r="IG524" s="86"/>
      <c r="IH524" s="86"/>
      <c r="II524" s="86"/>
      <c r="IJ524" s="86"/>
      <c r="IK524" s="86"/>
      <c r="IL524" s="86"/>
      <c r="IM524" s="86"/>
      <c r="IN524" s="86"/>
      <c r="IO524" s="86"/>
      <c r="IP524" s="86"/>
      <c r="IQ524" s="86"/>
      <c r="IR524" s="86"/>
      <c r="IS524" s="86"/>
      <c r="IT524" s="86"/>
      <c r="IU524" s="86"/>
      <c r="IV524" s="106"/>
    </row>
    <row r="525" spans="235:256" ht="15.75" hidden="1" customHeight="1" x14ac:dyDescent="0.45">
      <c r="IA525" s="105"/>
      <c r="IB525" s="86"/>
      <c r="IC525" s="86"/>
      <c r="ID525" s="86"/>
      <c r="IE525" s="86"/>
      <c r="IF525" s="86"/>
      <c r="IG525" s="86"/>
      <c r="IH525" s="86"/>
      <c r="II525" s="86"/>
      <c r="IJ525" s="86"/>
      <c r="IK525" s="86"/>
      <c r="IL525" s="86"/>
      <c r="IM525" s="86"/>
      <c r="IN525" s="86"/>
      <c r="IO525" s="86"/>
      <c r="IP525" s="86"/>
      <c r="IQ525" s="86"/>
      <c r="IR525" s="86"/>
      <c r="IS525" s="86"/>
      <c r="IT525" s="86"/>
      <c r="IU525" s="86"/>
      <c r="IV525" s="106"/>
    </row>
    <row r="526" spans="235:256" ht="15.75" hidden="1" customHeight="1" x14ac:dyDescent="0.45">
      <c r="IA526" s="105"/>
      <c r="IB526" s="86"/>
      <c r="IC526" s="86"/>
      <c r="ID526" s="86"/>
      <c r="IE526" s="86"/>
      <c r="IF526" s="86"/>
      <c r="IG526" s="86"/>
      <c r="IH526" s="86"/>
      <c r="II526" s="86"/>
      <c r="IJ526" s="86"/>
      <c r="IK526" s="86"/>
      <c r="IL526" s="86"/>
      <c r="IM526" s="86"/>
      <c r="IN526" s="86"/>
      <c r="IO526" s="86"/>
      <c r="IP526" s="86"/>
      <c r="IQ526" s="86"/>
      <c r="IR526" s="86"/>
      <c r="IS526" s="86"/>
      <c r="IT526" s="86"/>
      <c r="IU526" s="86"/>
      <c r="IV526" s="106"/>
    </row>
    <row r="527" spans="235:256" ht="15.75" hidden="1" customHeight="1" x14ac:dyDescent="0.45">
      <c r="IA527" s="105"/>
      <c r="IB527" s="86"/>
      <c r="IC527" s="86"/>
      <c r="ID527" s="86"/>
      <c r="IE527" s="86"/>
      <c r="IF527" s="86"/>
      <c r="IG527" s="86"/>
      <c r="IH527" s="86"/>
      <c r="II527" s="86"/>
      <c r="IJ527" s="86"/>
      <c r="IK527" s="86"/>
      <c r="IL527" s="86"/>
      <c r="IM527" s="86"/>
      <c r="IN527" s="86"/>
      <c r="IO527" s="86"/>
      <c r="IP527" s="86"/>
      <c r="IQ527" s="86"/>
      <c r="IR527" s="86"/>
      <c r="IS527" s="86"/>
      <c r="IT527" s="86"/>
      <c r="IU527" s="86"/>
      <c r="IV527" s="106"/>
    </row>
    <row r="528" spans="235:256" ht="15.75" hidden="1" customHeight="1" x14ac:dyDescent="0.45">
      <c r="IA528" s="105"/>
      <c r="IB528" s="86"/>
      <c r="IC528" s="86"/>
      <c r="ID528" s="86"/>
      <c r="IE528" s="86"/>
      <c r="IF528" s="86"/>
      <c r="IG528" s="86"/>
      <c r="IH528" s="86"/>
      <c r="II528" s="86"/>
      <c r="IJ528" s="86"/>
      <c r="IK528" s="86"/>
      <c r="IL528" s="86"/>
      <c r="IM528" s="86"/>
      <c r="IN528" s="86"/>
      <c r="IO528" s="86"/>
      <c r="IP528" s="86"/>
      <c r="IQ528" s="86"/>
      <c r="IR528" s="86"/>
      <c r="IS528" s="86"/>
      <c r="IT528" s="86"/>
      <c r="IU528" s="86"/>
      <c r="IV528" s="106"/>
    </row>
    <row r="529" spans="235:256" ht="15.75" hidden="1" customHeight="1" x14ac:dyDescent="0.45">
      <c r="IA529" s="105"/>
      <c r="IB529" s="86"/>
      <c r="IC529" s="86"/>
      <c r="ID529" s="86"/>
      <c r="IE529" s="86"/>
      <c r="IF529" s="86"/>
      <c r="IG529" s="86"/>
      <c r="IH529" s="86"/>
      <c r="II529" s="86"/>
      <c r="IJ529" s="86"/>
      <c r="IK529" s="86"/>
      <c r="IL529" s="86"/>
      <c r="IM529" s="86"/>
      <c r="IN529" s="86"/>
      <c r="IO529" s="86"/>
      <c r="IP529" s="86"/>
      <c r="IQ529" s="86"/>
      <c r="IR529" s="86"/>
      <c r="IS529" s="86"/>
      <c r="IT529" s="86"/>
      <c r="IU529" s="86"/>
      <c r="IV529" s="106"/>
    </row>
    <row r="530" spans="235:256" ht="15.75" hidden="1" customHeight="1" x14ac:dyDescent="0.45">
      <c r="IA530" s="105"/>
      <c r="IB530" s="86"/>
      <c r="IC530" s="86"/>
      <c r="ID530" s="86"/>
      <c r="IE530" s="86"/>
      <c r="IF530" s="86"/>
      <c r="IG530" s="86"/>
      <c r="IH530" s="86"/>
      <c r="II530" s="86"/>
      <c r="IJ530" s="86"/>
      <c r="IK530" s="86"/>
      <c r="IL530" s="86"/>
      <c r="IM530" s="86"/>
      <c r="IN530" s="86"/>
      <c r="IO530" s="86"/>
      <c r="IP530" s="86"/>
      <c r="IQ530" s="86"/>
      <c r="IR530" s="86"/>
      <c r="IS530" s="86"/>
      <c r="IT530" s="86"/>
      <c r="IU530" s="86"/>
      <c r="IV530" s="106"/>
    </row>
    <row r="531" spans="235:256" ht="15.75" hidden="1" customHeight="1" x14ac:dyDescent="0.45">
      <c r="IA531" s="105"/>
      <c r="IB531" s="86"/>
      <c r="IC531" s="86"/>
      <c r="ID531" s="86"/>
      <c r="IE531" s="86"/>
      <c r="IF531" s="86"/>
      <c r="IG531" s="86"/>
      <c r="IH531" s="86"/>
      <c r="II531" s="86"/>
      <c r="IJ531" s="86"/>
      <c r="IK531" s="86"/>
      <c r="IL531" s="86"/>
      <c r="IM531" s="86"/>
      <c r="IN531" s="86"/>
      <c r="IO531" s="86"/>
      <c r="IP531" s="86"/>
      <c r="IQ531" s="86"/>
      <c r="IR531" s="86"/>
      <c r="IS531" s="86"/>
      <c r="IT531" s="86"/>
      <c r="IU531" s="86"/>
      <c r="IV531" s="106"/>
    </row>
    <row r="532" spans="235:256" ht="15.75" hidden="1" customHeight="1" x14ac:dyDescent="0.45">
      <c r="IA532" s="105"/>
      <c r="IB532" s="86"/>
      <c r="IC532" s="86"/>
      <c r="ID532" s="86"/>
      <c r="IE532" s="86"/>
      <c r="IF532" s="86"/>
      <c r="IG532" s="86"/>
      <c r="IH532" s="86"/>
      <c r="II532" s="86"/>
      <c r="IJ532" s="86"/>
      <c r="IK532" s="86"/>
      <c r="IL532" s="86"/>
      <c r="IM532" s="86"/>
      <c r="IN532" s="86"/>
      <c r="IO532" s="86"/>
      <c r="IP532" s="86"/>
      <c r="IQ532" s="86"/>
      <c r="IR532" s="86"/>
      <c r="IS532" s="86"/>
      <c r="IT532" s="86"/>
      <c r="IU532" s="86"/>
      <c r="IV532" s="106"/>
    </row>
    <row r="533" spans="235:256" ht="15.75" hidden="1" customHeight="1" x14ac:dyDescent="0.45">
      <c r="IA533" s="105"/>
      <c r="IB533" s="86"/>
      <c r="IC533" s="86"/>
      <c r="ID533" s="86"/>
      <c r="IE533" s="86"/>
      <c r="IF533" s="86"/>
      <c r="IG533" s="86"/>
      <c r="IH533" s="86"/>
      <c r="II533" s="86"/>
      <c r="IJ533" s="86"/>
      <c r="IK533" s="86"/>
      <c r="IL533" s="86"/>
      <c r="IM533" s="86"/>
      <c r="IN533" s="86"/>
      <c r="IO533" s="86"/>
      <c r="IP533" s="86"/>
      <c r="IQ533" s="86"/>
      <c r="IR533" s="86"/>
      <c r="IS533" s="86"/>
      <c r="IT533" s="86"/>
      <c r="IU533" s="86"/>
      <c r="IV533" s="106"/>
    </row>
    <row r="534" spans="235:256" ht="15.75" hidden="1" customHeight="1" x14ac:dyDescent="0.45">
      <c r="IA534" s="105"/>
      <c r="IB534" s="86"/>
      <c r="IC534" s="86"/>
      <c r="ID534" s="86"/>
      <c r="IE534" s="86"/>
      <c r="IF534" s="86"/>
      <c r="IG534" s="86"/>
      <c r="IH534" s="86"/>
      <c r="II534" s="86"/>
      <c r="IJ534" s="86"/>
      <c r="IK534" s="86"/>
      <c r="IL534" s="86"/>
      <c r="IM534" s="86"/>
      <c r="IN534" s="86"/>
      <c r="IO534" s="86"/>
      <c r="IP534" s="86"/>
      <c r="IQ534" s="86"/>
      <c r="IR534" s="86"/>
      <c r="IS534" s="86"/>
      <c r="IT534" s="86"/>
      <c r="IU534" s="86"/>
      <c r="IV534" s="106"/>
    </row>
    <row r="535" spans="235:256" ht="15.75" hidden="1" customHeight="1" x14ac:dyDescent="0.45">
      <c r="IA535" s="105"/>
      <c r="IB535" s="86"/>
      <c r="IC535" s="86"/>
      <c r="ID535" s="86"/>
      <c r="IE535" s="86"/>
      <c r="IF535" s="86"/>
      <c r="IG535" s="86"/>
      <c r="IH535" s="86"/>
      <c r="II535" s="86"/>
      <c r="IJ535" s="86"/>
      <c r="IK535" s="86"/>
      <c r="IL535" s="86"/>
      <c r="IM535" s="86"/>
      <c r="IN535" s="86"/>
      <c r="IO535" s="86"/>
      <c r="IP535" s="86"/>
      <c r="IQ535" s="86"/>
      <c r="IR535" s="86"/>
      <c r="IS535" s="86"/>
      <c r="IT535" s="86"/>
      <c r="IU535" s="86"/>
      <c r="IV535" s="106"/>
    </row>
    <row r="536" spans="235:256" ht="15.75" hidden="1" customHeight="1" x14ac:dyDescent="0.45">
      <c r="IA536" s="105"/>
      <c r="IB536" s="86"/>
      <c r="IC536" s="86"/>
      <c r="ID536" s="86"/>
      <c r="IE536" s="86"/>
      <c r="IF536" s="86"/>
      <c r="IG536" s="86"/>
      <c r="IH536" s="86"/>
      <c r="II536" s="86"/>
      <c r="IJ536" s="86"/>
      <c r="IK536" s="86"/>
      <c r="IL536" s="86"/>
      <c r="IM536" s="86"/>
      <c r="IN536" s="86"/>
      <c r="IO536" s="86"/>
      <c r="IP536" s="86"/>
      <c r="IQ536" s="86"/>
      <c r="IR536" s="86"/>
      <c r="IS536" s="86"/>
      <c r="IT536" s="86"/>
      <c r="IU536" s="86"/>
      <c r="IV536" s="106"/>
    </row>
    <row r="537" spans="235:256" ht="15.75" hidden="1" customHeight="1" x14ac:dyDescent="0.45">
      <c r="IA537" s="105"/>
      <c r="IB537" s="86"/>
      <c r="IC537" s="86"/>
      <c r="ID537" s="86"/>
      <c r="IE537" s="86"/>
      <c r="IF537" s="86"/>
      <c r="IG537" s="86"/>
      <c r="IH537" s="86"/>
      <c r="II537" s="86"/>
      <c r="IJ537" s="86"/>
      <c r="IK537" s="86"/>
      <c r="IL537" s="86"/>
      <c r="IM537" s="86"/>
      <c r="IN537" s="86"/>
      <c r="IO537" s="86"/>
      <c r="IP537" s="86"/>
      <c r="IQ537" s="86"/>
      <c r="IR537" s="86"/>
      <c r="IS537" s="86"/>
      <c r="IT537" s="86"/>
      <c r="IU537" s="86"/>
      <c r="IV537" s="106"/>
    </row>
    <row r="538" spans="235:256" ht="15.75" hidden="1" customHeight="1" x14ac:dyDescent="0.45">
      <c r="IA538" s="105"/>
      <c r="IB538" s="86"/>
      <c r="IC538" s="86"/>
      <c r="ID538" s="86"/>
      <c r="IE538" s="86"/>
      <c r="IF538" s="86"/>
      <c r="IG538" s="86"/>
      <c r="IH538" s="86"/>
      <c r="II538" s="86"/>
      <c r="IJ538" s="86"/>
      <c r="IK538" s="86"/>
      <c r="IL538" s="86"/>
      <c r="IM538" s="86"/>
      <c r="IN538" s="86"/>
      <c r="IO538" s="86"/>
      <c r="IP538" s="86"/>
      <c r="IQ538" s="86"/>
      <c r="IR538" s="86"/>
      <c r="IS538" s="86"/>
      <c r="IT538" s="86"/>
      <c r="IU538" s="86"/>
      <c r="IV538" s="106"/>
    </row>
    <row r="539" spans="235:256" ht="15.75" hidden="1" customHeight="1" x14ac:dyDescent="0.45">
      <c r="IA539" s="105"/>
      <c r="IB539" s="86"/>
      <c r="IC539" s="86"/>
      <c r="ID539" s="86"/>
      <c r="IE539" s="86"/>
      <c r="IF539" s="86"/>
      <c r="IG539" s="86"/>
      <c r="IH539" s="86"/>
      <c r="II539" s="86"/>
      <c r="IJ539" s="86"/>
      <c r="IK539" s="86"/>
      <c r="IL539" s="86"/>
      <c r="IM539" s="86"/>
      <c r="IN539" s="86"/>
      <c r="IO539" s="86"/>
      <c r="IP539" s="86"/>
      <c r="IQ539" s="86"/>
      <c r="IR539" s="86"/>
      <c r="IS539" s="86"/>
      <c r="IT539" s="86"/>
      <c r="IU539" s="86"/>
      <c r="IV539" s="106"/>
    </row>
    <row r="540" spans="235:256" ht="15.75" hidden="1" customHeight="1" x14ac:dyDescent="0.45">
      <c r="IA540" s="105"/>
      <c r="IB540" s="86"/>
      <c r="IC540" s="86"/>
      <c r="ID540" s="86"/>
      <c r="IE540" s="86"/>
      <c r="IF540" s="86"/>
      <c r="IG540" s="86"/>
      <c r="IH540" s="86"/>
      <c r="II540" s="86"/>
      <c r="IJ540" s="86"/>
      <c r="IK540" s="86"/>
      <c r="IL540" s="86"/>
      <c r="IM540" s="86"/>
      <c r="IN540" s="86"/>
      <c r="IO540" s="86"/>
      <c r="IP540" s="86"/>
      <c r="IQ540" s="86"/>
      <c r="IR540" s="86"/>
      <c r="IS540" s="86"/>
      <c r="IT540" s="86"/>
      <c r="IU540" s="86"/>
      <c r="IV540" s="106"/>
    </row>
    <row r="541" spans="235:256" ht="15.75" hidden="1" customHeight="1" x14ac:dyDescent="0.45">
      <c r="IA541" s="105"/>
      <c r="IB541" s="86"/>
      <c r="IC541" s="86"/>
      <c r="ID541" s="86"/>
      <c r="IE541" s="86"/>
      <c r="IF541" s="86"/>
      <c r="IG541" s="86"/>
      <c r="IH541" s="86"/>
      <c r="II541" s="86"/>
      <c r="IJ541" s="86"/>
      <c r="IK541" s="86"/>
      <c r="IL541" s="86"/>
      <c r="IM541" s="86"/>
      <c r="IN541" s="86"/>
      <c r="IO541" s="86"/>
      <c r="IP541" s="86"/>
      <c r="IQ541" s="86"/>
      <c r="IR541" s="86"/>
      <c r="IS541" s="86"/>
      <c r="IT541" s="86"/>
      <c r="IU541" s="86"/>
      <c r="IV541" s="106"/>
    </row>
    <row r="542" spans="235:256" ht="15.75" hidden="1" customHeight="1" x14ac:dyDescent="0.45">
      <c r="IA542" s="105"/>
      <c r="IB542" s="86"/>
      <c r="IC542" s="86"/>
      <c r="ID542" s="86"/>
      <c r="IE542" s="86"/>
      <c r="IF542" s="86"/>
      <c r="IG542" s="86"/>
      <c r="IH542" s="86"/>
      <c r="II542" s="86"/>
      <c r="IJ542" s="86"/>
      <c r="IK542" s="86"/>
      <c r="IL542" s="86"/>
      <c r="IM542" s="86"/>
      <c r="IN542" s="86"/>
      <c r="IO542" s="86"/>
      <c r="IP542" s="86"/>
      <c r="IQ542" s="86"/>
      <c r="IR542" s="86"/>
      <c r="IS542" s="86"/>
      <c r="IT542" s="86"/>
      <c r="IU542" s="86"/>
      <c r="IV542" s="106"/>
    </row>
    <row r="543" spans="235:256" ht="15.75" hidden="1" customHeight="1" x14ac:dyDescent="0.45">
      <c r="IA543" s="105"/>
      <c r="IB543" s="86"/>
      <c r="IC543" s="86"/>
      <c r="ID543" s="86"/>
      <c r="IE543" s="86"/>
      <c r="IF543" s="86"/>
      <c r="IG543" s="86"/>
      <c r="IH543" s="86"/>
      <c r="II543" s="86"/>
      <c r="IJ543" s="86"/>
      <c r="IK543" s="86"/>
      <c r="IL543" s="86"/>
      <c r="IM543" s="86"/>
      <c r="IN543" s="86"/>
      <c r="IO543" s="86"/>
      <c r="IP543" s="86"/>
      <c r="IQ543" s="86"/>
      <c r="IR543" s="86"/>
      <c r="IS543" s="86"/>
      <c r="IT543" s="86"/>
      <c r="IU543" s="86"/>
      <c r="IV543" s="106"/>
    </row>
    <row r="544" spans="235:256" ht="15.75" hidden="1" customHeight="1" x14ac:dyDescent="0.45">
      <c r="IA544" s="105"/>
      <c r="IB544" s="86"/>
      <c r="IC544" s="86"/>
      <c r="ID544" s="86"/>
      <c r="IE544" s="86"/>
      <c r="IF544" s="86"/>
      <c r="IG544" s="86"/>
      <c r="IH544" s="86"/>
      <c r="II544" s="86"/>
      <c r="IJ544" s="86"/>
      <c r="IK544" s="86"/>
      <c r="IL544" s="86"/>
      <c r="IM544" s="86"/>
      <c r="IN544" s="86"/>
      <c r="IO544" s="86"/>
      <c r="IP544" s="86"/>
      <c r="IQ544" s="86"/>
      <c r="IR544" s="86"/>
      <c r="IS544" s="86"/>
      <c r="IT544" s="86"/>
      <c r="IU544" s="86"/>
      <c r="IV544" s="106"/>
    </row>
    <row r="545" spans="235:256" ht="15.75" hidden="1" customHeight="1" x14ac:dyDescent="0.45">
      <c r="IA545" s="105"/>
      <c r="IB545" s="86"/>
      <c r="IC545" s="86"/>
      <c r="ID545" s="86"/>
      <c r="IE545" s="86"/>
      <c r="IF545" s="86"/>
      <c r="IG545" s="86"/>
      <c r="IH545" s="86"/>
      <c r="II545" s="86"/>
      <c r="IJ545" s="86"/>
      <c r="IK545" s="86"/>
      <c r="IL545" s="86"/>
      <c r="IM545" s="86"/>
      <c r="IN545" s="86"/>
      <c r="IO545" s="86"/>
      <c r="IP545" s="86"/>
      <c r="IQ545" s="86"/>
      <c r="IR545" s="86"/>
      <c r="IS545" s="86"/>
      <c r="IT545" s="86"/>
      <c r="IU545" s="86"/>
      <c r="IV545" s="106"/>
    </row>
    <row r="546" spans="235:256" ht="15.75" hidden="1" customHeight="1" x14ac:dyDescent="0.45">
      <c r="IA546" s="105"/>
      <c r="IB546" s="86"/>
      <c r="IC546" s="86"/>
      <c r="ID546" s="86"/>
      <c r="IE546" s="86"/>
      <c r="IF546" s="86"/>
      <c r="IG546" s="86"/>
      <c r="IH546" s="86"/>
      <c r="II546" s="86"/>
      <c r="IJ546" s="86"/>
      <c r="IK546" s="86"/>
      <c r="IL546" s="86"/>
      <c r="IM546" s="86"/>
      <c r="IN546" s="86"/>
      <c r="IO546" s="86"/>
      <c r="IP546" s="86"/>
      <c r="IQ546" s="86"/>
      <c r="IR546" s="86"/>
      <c r="IS546" s="86"/>
      <c r="IT546" s="86"/>
      <c r="IU546" s="86"/>
      <c r="IV546" s="106"/>
    </row>
    <row r="547" spans="235:256" ht="15.75" hidden="1" customHeight="1" x14ac:dyDescent="0.45">
      <c r="IA547" s="105"/>
      <c r="IB547" s="86"/>
      <c r="IC547" s="86"/>
      <c r="ID547" s="86"/>
      <c r="IE547" s="86"/>
      <c r="IF547" s="86"/>
      <c r="IG547" s="86"/>
      <c r="IH547" s="86"/>
      <c r="II547" s="86"/>
      <c r="IJ547" s="86"/>
      <c r="IK547" s="86"/>
      <c r="IL547" s="86"/>
      <c r="IM547" s="86"/>
      <c r="IN547" s="86"/>
      <c r="IO547" s="86"/>
      <c r="IP547" s="86"/>
      <c r="IQ547" s="86"/>
      <c r="IR547" s="86"/>
      <c r="IS547" s="86"/>
      <c r="IT547" s="86"/>
      <c r="IU547" s="86"/>
      <c r="IV547" s="106"/>
    </row>
    <row r="548" spans="235:256" ht="15.75" hidden="1" customHeight="1" x14ac:dyDescent="0.45">
      <c r="IA548" s="105"/>
      <c r="IB548" s="86"/>
      <c r="IC548" s="86"/>
      <c r="ID548" s="86"/>
      <c r="IE548" s="86"/>
      <c r="IF548" s="86"/>
      <c r="IG548" s="86"/>
      <c r="IH548" s="86"/>
      <c r="II548" s="86"/>
      <c r="IJ548" s="86"/>
      <c r="IK548" s="86"/>
      <c r="IL548" s="86"/>
      <c r="IM548" s="86"/>
      <c r="IN548" s="86"/>
      <c r="IO548" s="86"/>
      <c r="IP548" s="86"/>
      <c r="IQ548" s="86"/>
      <c r="IR548" s="86"/>
      <c r="IS548" s="86"/>
      <c r="IT548" s="86"/>
      <c r="IU548" s="86"/>
      <c r="IV548" s="106"/>
    </row>
    <row r="549" spans="235:256" ht="15.75" hidden="1" customHeight="1" x14ac:dyDescent="0.45">
      <c r="IA549" s="105"/>
      <c r="IB549" s="86"/>
      <c r="IC549" s="86"/>
      <c r="ID549" s="86"/>
      <c r="IE549" s="86"/>
      <c r="IF549" s="86"/>
      <c r="IG549" s="86"/>
      <c r="IH549" s="86"/>
      <c r="II549" s="86"/>
      <c r="IJ549" s="86"/>
      <c r="IK549" s="86"/>
      <c r="IL549" s="86"/>
      <c r="IM549" s="86"/>
      <c r="IN549" s="86"/>
      <c r="IO549" s="86"/>
      <c r="IP549" s="86"/>
      <c r="IQ549" s="86"/>
      <c r="IR549" s="86"/>
      <c r="IS549" s="86"/>
      <c r="IT549" s="86"/>
      <c r="IU549" s="86"/>
      <c r="IV549" s="106"/>
    </row>
    <row r="550" spans="235:256" ht="15.75" hidden="1" customHeight="1" x14ac:dyDescent="0.45">
      <c r="IA550" s="105"/>
      <c r="IB550" s="86"/>
      <c r="IC550" s="86"/>
      <c r="ID550" s="86"/>
      <c r="IE550" s="86"/>
      <c r="IF550" s="86"/>
      <c r="IG550" s="86"/>
      <c r="IH550" s="86"/>
      <c r="II550" s="86"/>
      <c r="IJ550" s="86"/>
      <c r="IK550" s="86"/>
      <c r="IL550" s="86"/>
      <c r="IM550" s="86"/>
      <c r="IN550" s="86"/>
      <c r="IO550" s="86"/>
      <c r="IP550" s="86"/>
      <c r="IQ550" s="86"/>
      <c r="IR550" s="86"/>
      <c r="IS550" s="86"/>
      <c r="IT550" s="86"/>
      <c r="IU550" s="86"/>
      <c r="IV550" s="106"/>
    </row>
    <row r="551" spans="235:256" ht="15.75" hidden="1" customHeight="1" x14ac:dyDescent="0.45">
      <c r="IA551" s="105"/>
      <c r="IB551" s="86"/>
      <c r="IC551" s="86"/>
      <c r="ID551" s="86"/>
      <c r="IE551" s="86"/>
      <c r="IF551" s="86"/>
      <c r="IG551" s="86"/>
      <c r="IH551" s="86"/>
      <c r="II551" s="86"/>
      <c r="IJ551" s="86"/>
      <c r="IK551" s="86"/>
      <c r="IL551" s="86"/>
      <c r="IM551" s="86"/>
      <c r="IN551" s="86"/>
      <c r="IO551" s="86"/>
      <c r="IP551" s="86"/>
      <c r="IQ551" s="86"/>
      <c r="IR551" s="86"/>
      <c r="IS551" s="86"/>
      <c r="IT551" s="86"/>
      <c r="IU551" s="86"/>
      <c r="IV551" s="106"/>
    </row>
    <row r="552" spans="235:256" ht="15.75" hidden="1" customHeight="1" x14ac:dyDescent="0.45">
      <c r="IA552" s="105"/>
      <c r="IB552" s="86"/>
      <c r="IC552" s="86"/>
      <c r="ID552" s="86"/>
      <c r="IE552" s="86"/>
      <c r="IF552" s="86"/>
      <c r="IG552" s="86"/>
      <c r="IH552" s="86"/>
      <c r="II552" s="86"/>
      <c r="IJ552" s="86"/>
      <c r="IK552" s="86"/>
      <c r="IL552" s="86"/>
      <c r="IM552" s="86"/>
      <c r="IN552" s="86"/>
      <c r="IO552" s="86"/>
      <c r="IP552" s="86"/>
      <c r="IQ552" s="86"/>
      <c r="IR552" s="86"/>
      <c r="IS552" s="86"/>
      <c r="IT552" s="86"/>
      <c r="IU552" s="86"/>
      <c r="IV552" s="106"/>
    </row>
    <row r="553" spans="235:256" ht="15.75" hidden="1" customHeight="1" x14ac:dyDescent="0.45">
      <c r="IA553" s="105"/>
      <c r="IB553" s="86"/>
      <c r="IC553" s="86"/>
      <c r="ID553" s="86"/>
      <c r="IE553" s="86"/>
      <c r="IF553" s="86"/>
      <c r="IG553" s="86"/>
      <c r="IH553" s="86"/>
      <c r="II553" s="86"/>
      <c r="IJ553" s="86"/>
      <c r="IK553" s="86"/>
      <c r="IL553" s="86"/>
      <c r="IM553" s="86"/>
      <c r="IN553" s="86"/>
      <c r="IO553" s="86"/>
      <c r="IP553" s="86"/>
      <c r="IQ553" s="86"/>
      <c r="IR553" s="86"/>
      <c r="IS553" s="86"/>
      <c r="IT553" s="86"/>
      <c r="IU553" s="86"/>
      <c r="IV553" s="106"/>
    </row>
    <row r="554" spans="235:256" ht="15.75" hidden="1" customHeight="1" x14ac:dyDescent="0.45">
      <c r="IA554" s="105"/>
      <c r="IB554" s="86"/>
      <c r="IC554" s="86"/>
      <c r="ID554" s="86"/>
      <c r="IE554" s="86"/>
      <c r="IF554" s="86"/>
      <c r="IG554" s="86"/>
      <c r="IH554" s="86"/>
      <c r="II554" s="86"/>
      <c r="IJ554" s="86"/>
      <c r="IK554" s="86"/>
      <c r="IL554" s="86"/>
      <c r="IM554" s="86"/>
      <c r="IN554" s="86"/>
      <c r="IO554" s="86"/>
      <c r="IP554" s="86"/>
      <c r="IQ554" s="86"/>
      <c r="IR554" s="86"/>
      <c r="IS554" s="86"/>
      <c r="IT554" s="86"/>
      <c r="IU554" s="86"/>
      <c r="IV554" s="106"/>
    </row>
    <row r="555" spans="235:256" ht="15.75" hidden="1" customHeight="1" x14ac:dyDescent="0.45">
      <c r="IA555" s="105"/>
      <c r="IB555" s="86"/>
      <c r="IC555" s="86"/>
      <c r="ID555" s="86"/>
      <c r="IE555" s="86"/>
      <c r="IF555" s="86"/>
      <c r="IG555" s="86"/>
      <c r="IH555" s="86"/>
      <c r="II555" s="86"/>
      <c r="IJ555" s="86"/>
      <c r="IK555" s="86"/>
      <c r="IL555" s="86"/>
      <c r="IM555" s="86"/>
      <c r="IN555" s="86"/>
      <c r="IO555" s="86"/>
      <c r="IP555" s="86"/>
      <c r="IQ555" s="86"/>
      <c r="IR555" s="86"/>
      <c r="IS555" s="86"/>
      <c r="IT555" s="86"/>
      <c r="IU555" s="86"/>
      <c r="IV555" s="106"/>
    </row>
    <row r="556" spans="235:256" ht="15.75" hidden="1" customHeight="1" x14ac:dyDescent="0.45">
      <c r="IA556" s="105"/>
      <c r="IB556" s="86"/>
      <c r="IC556" s="86"/>
      <c r="ID556" s="86"/>
      <c r="IE556" s="86"/>
      <c r="IF556" s="86"/>
      <c r="IG556" s="86"/>
      <c r="IH556" s="86"/>
      <c r="II556" s="86"/>
      <c r="IJ556" s="86"/>
      <c r="IK556" s="86"/>
      <c r="IL556" s="86"/>
      <c r="IM556" s="86"/>
      <c r="IN556" s="86"/>
      <c r="IO556" s="86"/>
      <c r="IP556" s="86"/>
      <c r="IQ556" s="86"/>
      <c r="IR556" s="86"/>
      <c r="IS556" s="86"/>
      <c r="IT556" s="86"/>
      <c r="IU556" s="86"/>
      <c r="IV556" s="106"/>
    </row>
    <row r="557" spans="235:256" ht="15.75" hidden="1" customHeight="1" x14ac:dyDescent="0.45">
      <c r="IA557" s="105"/>
      <c r="IB557" s="86"/>
      <c r="IC557" s="86"/>
      <c r="ID557" s="86"/>
      <c r="IE557" s="86"/>
      <c r="IF557" s="86"/>
      <c r="IG557" s="86"/>
      <c r="IH557" s="86"/>
      <c r="II557" s="86"/>
      <c r="IJ557" s="86"/>
      <c r="IK557" s="86"/>
      <c r="IL557" s="86"/>
      <c r="IM557" s="86"/>
      <c r="IN557" s="86"/>
      <c r="IO557" s="86"/>
      <c r="IP557" s="86"/>
      <c r="IQ557" s="86"/>
      <c r="IR557" s="86"/>
      <c r="IS557" s="86"/>
      <c r="IT557" s="86"/>
      <c r="IU557" s="86"/>
      <c r="IV557" s="106"/>
    </row>
    <row r="558" spans="235:256" ht="15.75" hidden="1" customHeight="1" x14ac:dyDescent="0.45">
      <c r="IA558" s="105"/>
      <c r="IB558" s="86"/>
      <c r="IC558" s="86"/>
      <c r="ID558" s="86"/>
      <c r="IE558" s="86"/>
      <c r="IF558" s="86"/>
      <c r="IG558" s="86"/>
      <c r="IH558" s="86"/>
      <c r="II558" s="86"/>
      <c r="IJ558" s="86"/>
      <c r="IK558" s="86"/>
      <c r="IL558" s="86"/>
      <c r="IM558" s="86"/>
      <c r="IN558" s="86"/>
      <c r="IO558" s="86"/>
      <c r="IP558" s="86"/>
      <c r="IQ558" s="86"/>
      <c r="IR558" s="86"/>
      <c r="IS558" s="86"/>
      <c r="IT558" s="86"/>
      <c r="IU558" s="86"/>
      <c r="IV558" s="106"/>
    </row>
    <row r="559" spans="235:256" ht="15.75" hidden="1" customHeight="1" x14ac:dyDescent="0.45">
      <c r="IA559" s="105"/>
      <c r="IB559" s="86"/>
      <c r="IC559" s="86"/>
      <c r="ID559" s="86"/>
      <c r="IE559" s="86"/>
      <c r="IF559" s="86"/>
      <c r="IG559" s="86"/>
      <c r="IH559" s="86"/>
      <c r="II559" s="86"/>
      <c r="IJ559" s="86"/>
      <c r="IK559" s="86"/>
      <c r="IL559" s="86"/>
      <c r="IM559" s="86"/>
      <c r="IN559" s="86"/>
      <c r="IO559" s="86"/>
      <c r="IP559" s="86"/>
      <c r="IQ559" s="86"/>
      <c r="IR559" s="86"/>
      <c r="IS559" s="86"/>
      <c r="IT559" s="86"/>
      <c r="IU559" s="86"/>
      <c r="IV559" s="106"/>
    </row>
    <row r="560" spans="235:256" ht="15.75" hidden="1" customHeight="1" x14ac:dyDescent="0.45">
      <c r="IA560" s="105"/>
      <c r="IB560" s="86"/>
      <c r="IC560" s="86"/>
      <c r="ID560" s="86"/>
      <c r="IE560" s="86"/>
      <c r="IF560" s="86"/>
      <c r="IG560" s="86"/>
      <c r="IH560" s="86"/>
      <c r="II560" s="86"/>
      <c r="IJ560" s="86"/>
      <c r="IK560" s="86"/>
      <c r="IL560" s="86"/>
      <c r="IM560" s="86"/>
      <c r="IN560" s="86"/>
      <c r="IO560" s="86"/>
      <c r="IP560" s="86"/>
      <c r="IQ560" s="86"/>
      <c r="IR560" s="86"/>
      <c r="IS560" s="86"/>
      <c r="IT560" s="86"/>
      <c r="IU560" s="86"/>
      <c r="IV560" s="106"/>
    </row>
    <row r="561" spans="235:256" ht="15.75" hidden="1" customHeight="1" x14ac:dyDescent="0.45">
      <c r="IA561" s="105"/>
      <c r="IB561" s="86"/>
      <c r="IC561" s="86"/>
      <c r="ID561" s="86"/>
      <c r="IE561" s="86"/>
      <c r="IF561" s="86"/>
      <c r="IG561" s="86"/>
      <c r="IH561" s="86"/>
      <c r="II561" s="86"/>
      <c r="IJ561" s="86"/>
      <c r="IK561" s="86"/>
      <c r="IL561" s="86"/>
      <c r="IM561" s="86"/>
      <c r="IN561" s="86"/>
      <c r="IO561" s="86"/>
      <c r="IP561" s="86"/>
      <c r="IQ561" s="86"/>
      <c r="IR561" s="86"/>
      <c r="IS561" s="86"/>
      <c r="IT561" s="86"/>
      <c r="IU561" s="86"/>
      <c r="IV561" s="106"/>
    </row>
    <row r="562" spans="235:256" ht="15.75" hidden="1" customHeight="1" x14ac:dyDescent="0.45">
      <c r="IA562" s="105"/>
      <c r="IB562" s="86"/>
      <c r="IC562" s="86"/>
      <c r="ID562" s="86"/>
      <c r="IE562" s="86"/>
      <c r="IF562" s="86"/>
      <c r="IG562" s="86"/>
      <c r="IH562" s="86"/>
      <c r="II562" s="86"/>
      <c r="IJ562" s="86"/>
      <c r="IK562" s="86"/>
      <c r="IL562" s="86"/>
      <c r="IM562" s="86"/>
      <c r="IN562" s="86"/>
      <c r="IO562" s="86"/>
      <c r="IP562" s="86"/>
      <c r="IQ562" s="86"/>
      <c r="IR562" s="86"/>
      <c r="IS562" s="86"/>
      <c r="IT562" s="86"/>
      <c r="IU562" s="86"/>
      <c r="IV562" s="106"/>
    </row>
    <row r="563" spans="235:256" ht="15.75" hidden="1" customHeight="1" x14ac:dyDescent="0.45">
      <c r="IA563" s="105"/>
      <c r="IB563" s="86"/>
      <c r="IC563" s="86"/>
      <c r="ID563" s="86"/>
      <c r="IE563" s="86"/>
      <c r="IF563" s="86"/>
      <c r="IG563" s="86"/>
      <c r="IH563" s="86"/>
      <c r="II563" s="86"/>
      <c r="IJ563" s="86"/>
      <c r="IK563" s="86"/>
      <c r="IL563" s="86"/>
      <c r="IM563" s="86"/>
      <c r="IN563" s="86"/>
      <c r="IO563" s="86"/>
      <c r="IP563" s="86"/>
      <c r="IQ563" s="86"/>
      <c r="IR563" s="86"/>
      <c r="IS563" s="86"/>
      <c r="IT563" s="86"/>
      <c r="IU563" s="86"/>
      <c r="IV563" s="106"/>
    </row>
    <row r="564" spans="235:256" ht="15.75" hidden="1" customHeight="1" x14ac:dyDescent="0.45">
      <c r="IA564" s="105"/>
      <c r="IB564" s="86"/>
      <c r="IC564" s="86"/>
      <c r="ID564" s="86"/>
      <c r="IE564" s="86"/>
      <c r="IF564" s="86"/>
      <c r="IG564" s="86"/>
      <c r="IH564" s="86"/>
      <c r="II564" s="86"/>
      <c r="IJ564" s="86"/>
      <c r="IK564" s="86"/>
      <c r="IL564" s="86"/>
      <c r="IM564" s="86"/>
      <c r="IN564" s="86"/>
      <c r="IO564" s="86"/>
      <c r="IP564" s="86"/>
      <c r="IQ564" s="86"/>
      <c r="IR564" s="86"/>
      <c r="IS564" s="86"/>
      <c r="IT564" s="86"/>
      <c r="IU564" s="86"/>
      <c r="IV564" s="106"/>
    </row>
    <row r="565" spans="235:256" ht="15.75" hidden="1" customHeight="1" x14ac:dyDescent="0.45">
      <c r="IA565" s="105"/>
      <c r="IB565" s="86"/>
      <c r="IC565" s="86"/>
      <c r="ID565" s="86"/>
      <c r="IE565" s="86"/>
      <c r="IF565" s="86"/>
      <c r="IG565" s="86"/>
      <c r="IH565" s="86"/>
      <c r="II565" s="86"/>
      <c r="IJ565" s="86"/>
      <c r="IK565" s="86"/>
      <c r="IL565" s="86"/>
      <c r="IM565" s="86"/>
      <c r="IN565" s="86"/>
      <c r="IO565" s="86"/>
      <c r="IP565" s="86"/>
      <c r="IQ565" s="86"/>
      <c r="IR565" s="86"/>
      <c r="IS565" s="86"/>
      <c r="IT565" s="86"/>
      <c r="IU565" s="86"/>
      <c r="IV565" s="106"/>
    </row>
    <row r="566" spans="235:256" ht="15.75" hidden="1" customHeight="1" x14ac:dyDescent="0.45">
      <c r="IA566" s="105"/>
      <c r="IB566" s="86"/>
      <c r="IC566" s="86"/>
      <c r="ID566" s="86"/>
      <c r="IE566" s="86"/>
      <c r="IF566" s="86"/>
      <c r="IG566" s="86"/>
      <c r="IH566" s="86"/>
      <c r="II566" s="86"/>
      <c r="IJ566" s="86"/>
      <c r="IK566" s="86"/>
      <c r="IL566" s="86"/>
      <c r="IM566" s="86"/>
      <c r="IN566" s="86"/>
      <c r="IO566" s="86"/>
      <c r="IP566" s="86"/>
      <c r="IQ566" s="86"/>
      <c r="IR566" s="86"/>
      <c r="IS566" s="86"/>
      <c r="IT566" s="86"/>
      <c r="IU566" s="86"/>
      <c r="IV566" s="106"/>
    </row>
    <row r="567" spans="235:256" ht="15.75" hidden="1" customHeight="1" x14ac:dyDescent="0.45">
      <c r="IA567" s="105"/>
      <c r="IB567" s="86"/>
      <c r="IC567" s="86"/>
      <c r="ID567" s="86"/>
      <c r="IE567" s="86"/>
      <c r="IF567" s="86"/>
      <c r="IG567" s="86"/>
      <c r="IH567" s="86"/>
      <c r="II567" s="86"/>
      <c r="IJ567" s="86"/>
      <c r="IK567" s="86"/>
      <c r="IL567" s="86"/>
      <c r="IM567" s="86"/>
      <c r="IN567" s="86"/>
      <c r="IO567" s="86"/>
      <c r="IP567" s="86"/>
      <c r="IQ567" s="86"/>
      <c r="IR567" s="86"/>
      <c r="IS567" s="86"/>
      <c r="IT567" s="86"/>
      <c r="IU567" s="86"/>
      <c r="IV567" s="106"/>
    </row>
    <row r="568" spans="235:256" ht="15.75" hidden="1" customHeight="1" x14ac:dyDescent="0.45">
      <c r="IA568" s="105"/>
      <c r="IB568" s="86"/>
      <c r="IC568" s="86"/>
      <c r="ID568" s="86"/>
      <c r="IE568" s="86"/>
      <c r="IF568" s="86"/>
      <c r="IG568" s="86"/>
      <c r="IH568" s="86"/>
      <c r="II568" s="86"/>
      <c r="IJ568" s="86"/>
      <c r="IK568" s="86"/>
      <c r="IL568" s="86"/>
      <c r="IM568" s="86"/>
      <c r="IN568" s="86"/>
      <c r="IO568" s="86"/>
      <c r="IP568" s="86"/>
      <c r="IQ568" s="86"/>
      <c r="IR568" s="86"/>
      <c r="IS568" s="86"/>
      <c r="IT568" s="86"/>
      <c r="IU568" s="86"/>
      <c r="IV568" s="106"/>
    </row>
    <row r="569" spans="235:256" ht="15.75" hidden="1" customHeight="1" x14ac:dyDescent="0.45">
      <c r="IA569" s="105"/>
      <c r="IB569" s="86"/>
      <c r="IC569" s="86"/>
      <c r="ID569" s="86"/>
      <c r="IE569" s="86"/>
      <c r="IF569" s="86"/>
      <c r="IG569" s="86"/>
      <c r="IH569" s="86"/>
      <c r="II569" s="86"/>
      <c r="IJ569" s="86"/>
      <c r="IK569" s="86"/>
      <c r="IL569" s="86"/>
      <c r="IM569" s="86"/>
      <c r="IN569" s="86"/>
      <c r="IO569" s="86"/>
      <c r="IP569" s="86"/>
      <c r="IQ569" s="86"/>
      <c r="IR569" s="86"/>
      <c r="IS569" s="86"/>
      <c r="IT569" s="86"/>
      <c r="IU569" s="86"/>
      <c r="IV569" s="106"/>
    </row>
    <row r="570" spans="235:256" ht="15.75" hidden="1" customHeight="1" x14ac:dyDescent="0.45">
      <c r="IA570" s="105"/>
      <c r="IB570" s="86"/>
      <c r="IC570" s="86"/>
      <c r="ID570" s="86"/>
      <c r="IE570" s="86"/>
      <c r="IF570" s="86"/>
      <c r="IG570" s="86"/>
      <c r="IH570" s="86"/>
      <c r="II570" s="86"/>
      <c r="IJ570" s="86"/>
      <c r="IK570" s="86"/>
      <c r="IL570" s="86"/>
      <c r="IM570" s="86"/>
      <c r="IN570" s="86"/>
      <c r="IO570" s="86"/>
      <c r="IP570" s="86"/>
      <c r="IQ570" s="86"/>
      <c r="IR570" s="86"/>
      <c r="IS570" s="86"/>
      <c r="IT570" s="86"/>
      <c r="IU570" s="86"/>
      <c r="IV570" s="106"/>
    </row>
    <row r="571" spans="235:256" ht="15.75" hidden="1" customHeight="1" x14ac:dyDescent="0.45">
      <c r="IA571" s="105"/>
      <c r="IB571" s="86"/>
      <c r="IC571" s="86"/>
      <c r="ID571" s="86"/>
      <c r="IE571" s="86"/>
      <c r="IF571" s="86"/>
      <c r="IG571" s="86"/>
      <c r="IH571" s="86"/>
      <c r="II571" s="86"/>
      <c r="IJ571" s="86"/>
      <c r="IK571" s="86"/>
      <c r="IL571" s="86"/>
      <c r="IM571" s="86"/>
      <c r="IN571" s="86"/>
      <c r="IO571" s="86"/>
      <c r="IP571" s="86"/>
      <c r="IQ571" s="86"/>
      <c r="IR571" s="86"/>
      <c r="IS571" s="86"/>
      <c r="IT571" s="86"/>
      <c r="IU571" s="86"/>
      <c r="IV571" s="106"/>
    </row>
    <row r="572" spans="235:256" ht="15.75" hidden="1" customHeight="1" x14ac:dyDescent="0.45">
      <c r="IA572" s="105"/>
      <c r="IB572" s="86"/>
      <c r="IC572" s="86"/>
      <c r="ID572" s="86"/>
      <c r="IE572" s="86"/>
      <c r="IF572" s="86"/>
      <c r="IG572" s="86"/>
      <c r="IH572" s="86"/>
      <c r="II572" s="86"/>
      <c r="IJ572" s="86"/>
      <c r="IK572" s="86"/>
      <c r="IL572" s="86"/>
      <c r="IM572" s="86"/>
      <c r="IN572" s="86"/>
      <c r="IO572" s="86"/>
      <c r="IP572" s="86"/>
      <c r="IQ572" s="86"/>
      <c r="IR572" s="86"/>
      <c r="IS572" s="86"/>
      <c r="IT572" s="86"/>
      <c r="IU572" s="86"/>
      <c r="IV572" s="106"/>
    </row>
    <row r="573" spans="235:256" ht="15.75" hidden="1" customHeight="1" x14ac:dyDescent="0.45">
      <c r="IA573" s="105"/>
      <c r="IB573" s="86"/>
      <c r="IC573" s="86"/>
      <c r="ID573" s="86"/>
      <c r="IE573" s="86"/>
      <c r="IF573" s="86"/>
      <c r="IG573" s="86"/>
      <c r="IH573" s="86"/>
      <c r="II573" s="86"/>
      <c r="IJ573" s="86"/>
      <c r="IK573" s="86"/>
      <c r="IL573" s="86"/>
      <c r="IM573" s="86"/>
      <c r="IN573" s="86"/>
      <c r="IO573" s="86"/>
      <c r="IP573" s="86"/>
      <c r="IQ573" s="86"/>
      <c r="IR573" s="86"/>
      <c r="IS573" s="86"/>
      <c r="IT573" s="86"/>
      <c r="IU573" s="86"/>
      <c r="IV573" s="106"/>
    </row>
    <row r="574" spans="235:256" ht="15.75" hidden="1" customHeight="1" x14ac:dyDescent="0.45">
      <c r="IA574" s="105"/>
      <c r="IB574" s="86"/>
      <c r="IC574" s="86"/>
      <c r="ID574" s="86"/>
      <c r="IE574" s="86"/>
      <c r="IF574" s="86"/>
      <c r="IG574" s="86"/>
      <c r="IH574" s="86"/>
      <c r="II574" s="86"/>
      <c r="IJ574" s="86"/>
      <c r="IK574" s="86"/>
      <c r="IL574" s="86"/>
      <c r="IM574" s="86"/>
      <c r="IN574" s="86"/>
      <c r="IO574" s="86"/>
      <c r="IP574" s="86"/>
      <c r="IQ574" s="86"/>
      <c r="IR574" s="86"/>
      <c r="IS574" s="86"/>
      <c r="IT574" s="86"/>
      <c r="IU574" s="86"/>
      <c r="IV574" s="106"/>
    </row>
    <row r="575" spans="235:256" ht="15.75" hidden="1" customHeight="1" x14ac:dyDescent="0.45">
      <c r="IA575" s="105"/>
      <c r="IB575" s="86"/>
      <c r="IC575" s="86"/>
      <c r="ID575" s="86"/>
      <c r="IE575" s="86"/>
      <c r="IF575" s="86"/>
      <c r="IG575" s="86"/>
      <c r="IH575" s="86"/>
      <c r="II575" s="86"/>
      <c r="IJ575" s="86"/>
      <c r="IK575" s="86"/>
      <c r="IL575" s="86"/>
      <c r="IM575" s="86"/>
      <c r="IN575" s="86"/>
      <c r="IO575" s="86"/>
      <c r="IP575" s="86"/>
      <c r="IQ575" s="86"/>
      <c r="IR575" s="86"/>
      <c r="IS575" s="86"/>
      <c r="IT575" s="86"/>
      <c r="IU575" s="86"/>
      <c r="IV575" s="106"/>
    </row>
    <row r="576" spans="235:256" ht="15.75" hidden="1" customHeight="1" x14ac:dyDescent="0.45">
      <c r="IA576" s="105"/>
      <c r="IB576" s="86"/>
      <c r="IC576" s="86"/>
      <c r="ID576" s="86"/>
      <c r="IE576" s="86"/>
      <c r="IF576" s="86"/>
      <c r="IG576" s="86"/>
      <c r="IH576" s="86"/>
      <c r="II576" s="86"/>
      <c r="IJ576" s="86"/>
      <c r="IK576" s="86"/>
      <c r="IL576" s="86"/>
      <c r="IM576" s="86"/>
      <c r="IN576" s="86"/>
      <c r="IO576" s="86"/>
      <c r="IP576" s="86"/>
      <c r="IQ576" s="86"/>
      <c r="IR576" s="86"/>
      <c r="IS576" s="86"/>
      <c r="IT576" s="86"/>
      <c r="IU576" s="86"/>
      <c r="IV576" s="106"/>
    </row>
    <row r="577" spans="235:256" ht="15.75" hidden="1" customHeight="1" x14ac:dyDescent="0.45">
      <c r="IA577" s="105"/>
      <c r="IB577" s="86"/>
      <c r="IC577" s="86"/>
      <c r="ID577" s="86"/>
      <c r="IE577" s="86"/>
      <c r="IF577" s="86"/>
      <c r="IG577" s="86"/>
      <c r="IH577" s="86"/>
      <c r="II577" s="86"/>
      <c r="IJ577" s="86"/>
      <c r="IK577" s="86"/>
      <c r="IL577" s="86"/>
      <c r="IM577" s="86"/>
      <c r="IN577" s="86"/>
      <c r="IO577" s="86"/>
      <c r="IP577" s="86"/>
      <c r="IQ577" s="86"/>
      <c r="IR577" s="86"/>
      <c r="IS577" s="86"/>
      <c r="IT577" s="86"/>
      <c r="IU577" s="86"/>
      <c r="IV577" s="106"/>
    </row>
    <row r="578" spans="235:256" ht="15.75" hidden="1" customHeight="1" x14ac:dyDescent="0.45">
      <c r="IA578" s="105"/>
      <c r="IB578" s="86"/>
      <c r="IC578" s="86"/>
      <c r="ID578" s="86"/>
      <c r="IE578" s="86"/>
      <c r="IF578" s="86"/>
      <c r="IG578" s="86"/>
      <c r="IH578" s="86"/>
      <c r="II578" s="86"/>
      <c r="IJ578" s="86"/>
      <c r="IK578" s="86"/>
      <c r="IL578" s="86"/>
      <c r="IM578" s="86"/>
      <c r="IN578" s="86"/>
      <c r="IO578" s="86"/>
      <c r="IP578" s="86"/>
      <c r="IQ578" s="86"/>
      <c r="IR578" s="86"/>
      <c r="IS578" s="86"/>
      <c r="IT578" s="86"/>
      <c r="IU578" s="86"/>
      <c r="IV578" s="106"/>
    </row>
    <row r="579" spans="235:256" ht="15.75" hidden="1" customHeight="1" x14ac:dyDescent="0.45">
      <c r="IA579" s="105"/>
      <c r="IB579" s="86"/>
      <c r="IC579" s="86"/>
      <c r="ID579" s="86"/>
      <c r="IE579" s="86"/>
      <c r="IF579" s="86"/>
      <c r="IG579" s="86"/>
      <c r="IH579" s="86"/>
      <c r="II579" s="86"/>
      <c r="IJ579" s="86"/>
      <c r="IK579" s="86"/>
      <c r="IL579" s="86"/>
      <c r="IM579" s="86"/>
      <c r="IN579" s="86"/>
      <c r="IO579" s="86"/>
      <c r="IP579" s="86"/>
      <c r="IQ579" s="86"/>
      <c r="IR579" s="86"/>
      <c r="IS579" s="86"/>
      <c r="IT579" s="86"/>
      <c r="IU579" s="86"/>
      <c r="IV579" s="106"/>
    </row>
    <row r="580" spans="235:256" ht="15.75" hidden="1" customHeight="1" x14ac:dyDescent="0.45">
      <c r="IA580" s="105"/>
      <c r="IB580" s="86"/>
      <c r="IC580" s="86"/>
      <c r="ID580" s="86"/>
      <c r="IE580" s="86"/>
      <c r="IF580" s="86"/>
      <c r="IG580" s="86"/>
      <c r="IH580" s="86"/>
      <c r="II580" s="86"/>
      <c r="IJ580" s="86"/>
      <c r="IK580" s="86"/>
      <c r="IL580" s="86"/>
      <c r="IM580" s="86"/>
      <c r="IN580" s="86"/>
      <c r="IO580" s="86"/>
      <c r="IP580" s="86"/>
      <c r="IQ580" s="86"/>
      <c r="IR580" s="86"/>
      <c r="IS580" s="86"/>
      <c r="IT580" s="86"/>
      <c r="IU580" s="86"/>
      <c r="IV580" s="106"/>
    </row>
    <row r="581" spans="235:256" ht="15.75" hidden="1" customHeight="1" x14ac:dyDescent="0.45">
      <c r="IA581" s="105"/>
      <c r="IB581" s="86"/>
      <c r="IC581" s="86"/>
      <c r="ID581" s="86"/>
      <c r="IE581" s="86"/>
      <c r="IF581" s="86"/>
      <c r="IG581" s="86"/>
      <c r="IH581" s="86"/>
      <c r="II581" s="86"/>
      <c r="IJ581" s="86"/>
      <c r="IK581" s="86"/>
      <c r="IL581" s="86"/>
      <c r="IM581" s="86"/>
      <c r="IN581" s="86"/>
      <c r="IO581" s="86"/>
      <c r="IP581" s="86"/>
      <c r="IQ581" s="86"/>
      <c r="IR581" s="86"/>
      <c r="IS581" s="86"/>
      <c r="IT581" s="86"/>
      <c r="IU581" s="86"/>
      <c r="IV581" s="106"/>
    </row>
    <row r="582" spans="235:256" ht="15.75" hidden="1" customHeight="1" x14ac:dyDescent="0.45">
      <c r="IA582" s="105"/>
      <c r="IB582" s="86"/>
      <c r="IC582" s="86"/>
      <c r="ID582" s="86"/>
      <c r="IE582" s="86"/>
      <c r="IF582" s="86"/>
      <c r="IG582" s="86"/>
      <c r="IH582" s="86"/>
      <c r="II582" s="86"/>
      <c r="IJ582" s="86"/>
      <c r="IK582" s="86"/>
      <c r="IL582" s="86"/>
      <c r="IM582" s="86"/>
      <c r="IN582" s="86"/>
      <c r="IO582" s="86"/>
      <c r="IP582" s="86"/>
      <c r="IQ582" s="86"/>
      <c r="IR582" s="86"/>
      <c r="IS582" s="86"/>
      <c r="IT582" s="86"/>
      <c r="IU582" s="86"/>
      <c r="IV582" s="106"/>
    </row>
    <row r="583" spans="235:256" ht="15.75" hidden="1" customHeight="1" x14ac:dyDescent="0.45">
      <c r="IA583" s="105"/>
      <c r="IB583" s="86"/>
      <c r="IC583" s="86"/>
      <c r="ID583" s="86"/>
      <c r="IE583" s="86"/>
      <c r="IF583" s="86"/>
      <c r="IG583" s="86"/>
      <c r="IH583" s="86"/>
      <c r="II583" s="86"/>
      <c r="IJ583" s="86"/>
      <c r="IK583" s="86"/>
      <c r="IL583" s="86"/>
      <c r="IM583" s="86"/>
      <c r="IN583" s="86"/>
      <c r="IO583" s="86"/>
      <c r="IP583" s="86"/>
      <c r="IQ583" s="86"/>
      <c r="IR583" s="86"/>
      <c r="IS583" s="86"/>
      <c r="IT583" s="86"/>
      <c r="IU583" s="86"/>
      <c r="IV583" s="106"/>
    </row>
    <row r="584" spans="235:256" ht="15.75" hidden="1" customHeight="1" x14ac:dyDescent="0.45">
      <c r="IA584" s="105"/>
      <c r="IB584" s="86"/>
      <c r="IC584" s="86"/>
      <c r="ID584" s="86"/>
      <c r="IE584" s="86"/>
      <c r="IF584" s="86"/>
      <c r="IG584" s="86"/>
      <c r="IH584" s="86"/>
      <c r="II584" s="86"/>
      <c r="IJ584" s="86"/>
      <c r="IK584" s="86"/>
      <c r="IL584" s="86"/>
      <c r="IM584" s="86"/>
      <c r="IN584" s="86"/>
      <c r="IO584" s="86"/>
      <c r="IP584" s="86"/>
      <c r="IQ584" s="86"/>
      <c r="IR584" s="86"/>
      <c r="IS584" s="86"/>
      <c r="IT584" s="86"/>
      <c r="IU584" s="86"/>
      <c r="IV584" s="106"/>
    </row>
    <row r="585" spans="235:256" ht="15.75" hidden="1" customHeight="1" x14ac:dyDescent="0.45">
      <c r="IA585" s="105"/>
      <c r="IB585" s="86"/>
      <c r="IC585" s="86"/>
      <c r="ID585" s="86"/>
      <c r="IE585" s="86"/>
      <c r="IF585" s="86"/>
      <c r="IG585" s="86"/>
      <c r="IH585" s="86"/>
      <c r="II585" s="86"/>
      <c r="IJ585" s="86"/>
      <c r="IK585" s="86"/>
      <c r="IL585" s="86"/>
      <c r="IM585" s="86"/>
      <c r="IN585" s="86"/>
      <c r="IO585" s="86"/>
      <c r="IP585" s="86"/>
      <c r="IQ585" s="86"/>
      <c r="IR585" s="86"/>
      <c r="IS585" s="86"/>
      <c r="IT585" s="86"/>
      <c r="IU585" s="86"/>
      <c r="IV585" s="106"/>
    </row>
    <row r="586" spans="235:256" ht="15.75" hidden="1" customHeight="1" x14ac:dyDescent="0.45">
      <c r="IA586" s="105"/>
      <c r="IB586" s="86"/>
      <c r="IC586" s="86"/>
      <c r="ID586" s="86"/>
      <c r="IE586" s="86"/>
      <c r="IF586" s="86"/>
      <c r="IG586" s="86"/>
      <c r="IH586" s="86"/>
      <c r="II586" s="86"/>
      <c r="IJ586" s="86"/>
      <c r="IK586" s="86"/>
      <c r="IL586" s="86"/>
      <c r="IM586" s="86"/>
      <c r="IN586" s="86"/>
      <c r="IO586" s="86"/>
      <c r="IP586" s="86"/>
      <c r="IQ586" s="86"/>
      <c r="IR586" s="86"/>
      <c r="IS586" s="86"/>
      <c r="IT586" s="86"/>
      <c r="IU586" s="86"/>
      <c r="IV586" s="106"/>
    </row>
    <row r="587" spans="235:256" ht="15.75" hidden="1" customHeight="1" x14ac:dyDescent="0.45">
      <c r="IA587" s="105"/>
      <c r="IB587" s="86"/>
      <c r="IC587" s="86"/>
      <c r="ID587" s="86"/>
      <c r="IE587" s="86"/>
      <c r="IF587" s="86"/>
      <c r="IG587" s="86"/>
      <c r="IH587" s="86"/>
      <c r="II587" s="86"/>
      <c r="IJ587" s="86"/>
      <c r="IK587" s="86"/>
      <c r="IL587" s="86"/>
      <c r="IM587" s="86"/>
      <c r="IN587" s="86"/>
      <c r="IO587" s="86"/>
      <c r="IP587" s="86"/>
      <c r="IQ587" s="86"/>
      <c r="IR587" s="86"/>
      <c r="IS587" s="86"/>
      <c r="IT587" s="86"/>
      <c r="IU587" s="86"/>
      <c r="IV587" s="106"/>
    </row>
    <row r="588" spans="235:256" ht="15.75" hidden="1" customHeight="1" x14ac:dyDescent="0.45">
      <c r="IA588" s="105"/>
      <c r="IB588" s="86"/>
      <c r="IC588" s="86"/>
      <c r="ID588" s="86"/>
      <c r="IE588" s="86"/>
      <c r="IF588" s="86"/>
      <c r="IG588" s="86"/>
      <c r="IH588" s="86"/>
      <c r="II588" s="86"/>
      <c r="IJ588" s="86"/>
      <c r="IK588" s="86"/>
      <c r="IL588" s="86"/>
      <c r="IM588" s="86"/>
      <c r="IN588" s="86"/>
      <c r="IO588" s="86"/>
      <c r="IP588" s="86"/>
      <c r="IQ588" s="86"/>
      <c r="IR588" s="86"/>
      <c r="IS588" s="86"/>
      <c r="IT588" s="86"/>
      <c r="IU588" s="86"/>
      <c r="IV588" s="106"/>
    </row>
    <row r="589" spans="235:256" ht="15.75" hidden="1" customHeight="1" x14ac:dyDescent="0.45">
      <c r="IA589" s="105"/>
      <c r="IB589" s="86"/>
      <c r="IC589" s="86"/>
      <c r="ID589" s="86"/>
      <c r="IE589" s="86"/>
      <c r="IF589" s="86"/>
      <c r="IG589" s="86"/>
      <c r="IH589" s="86"/>
      <c r="II589" s="86"/>
      <c r="IJ589" s="86"/>
      <c r="IK589" s="86"/>
      <c r="IL589" s="86"/>
      <c r="IM589" s="86"/>
      <c r="IN589" s="86"/>
      <c r="IO589" s="86"/>
      <c r="IP589" s="86"/>
      <c r="IQ589" s="86"/>
      <c r="IR589" s="86"/>
      <c r="IS589" s="86"/>
      <c r="IT589" s="86"/>
      <c r="IU589" s="86"/>
      <c r="IV589" s="106"/>
    </row>
    <row r="590" spans="235:256" ht="15.75" hidden="1" customHeight="1" x14ac:dyDescent="0.45">
      <c r="IA590" s="105"/>
      <c r="IB590" s="86"/>
      <c r="IC590" s="86"/>
      <c r="ID590" s="86"/>
      <c r="IE590" s="86"/>
      <c r="IF590" s="86"/>
      <c r="IG590" s="86"/>
      <c r="IH590" s="86"/>
      <c r="II590" s="86"/>
      <c r="IJ590" s="86"/>
      <c r="IK590" s="86"/>
      <c r="IL590" s="86"/>
      <c r="IM590" s="86"/>
      <c r="IN590" s="86"/>
      <c r="IO590" s="86"/>
      <c r="IP590" s="86"/>
      <c r="IQ590" s="86"/>
      <c r="IR590" s="86"/>
      <c r="IS590" s="86"/>
      <c r="IT590" s="86"/>
      <c r="IU590" s="86"/>
      <c r="IV590" s="106"/>
    </row>
    <row r="591" spans="235:256" ht="15.75" hidden="1" customHeight="1" x14ac:dyDescent="0.45">
      <c r="IA591" s="105"/>
      <c r="IB591" s="86"/>
      <c r="IC591" s="86"/>
      <c r="ID591" s="86"/>
      <c r="IE591" s="86"/>
      <c r="IF591" s="86"/>
      <c r="IG591" s="86"/>
      <c r="IH591" s="86"/>
      <c r="II591" s="86"/>
      <c r="IJ591" s="86"/>
      <c r="IK591" s="86"/>
      <c r="IL591" s="86"/>
      <c r="IM591" s="86"/>
      <c r="IN591" s="86"/>
      <c r="IO591" s="86"/>
      <c r="IP591" s="86"/>
      <c r="IQ591" s="86"/>
      <c r="IR591" s="86"/>
      <c r="IS591" s="86"/>
      <c r="IT591" s="86"/>
      <c r="IU591" s="86"/>
      <c r="IV591" s="106"/>
    </row>
    <row r="592" spans="235:256" ht="15.75" hidden="1" customHeight="1" x14ac:dyDescent="0.45">
      <c r="IA592" s="105"/>
      <c r="IB592" s="86"/>
      <c r="IC592" s="86"/>
      <c r="ID592" s="86"/>
      <c r="IE592" s="86"/>
      <c r="IF592" s="86"/>
      <c r="IG592" s="86"/>
      <c r="IH592" s="86"/>
      <c r="II592" s="86"/>
      <c r="IJ592" s="86"/>
      <c r="IK592" s="86"/>
      <c r="IL592" s="86"/>
      <c r="IM592" s="86"/>
      <c r="IN592" s="86"/>
      <c r="IO592" s="86"/>
      <c r="IP592" s="86"/>
      <c r="IQ592" s="86"/>
      <c r="IR592" s="86"/>
      <c r="IS592" s="86"/>
      <c r="IT592" s="86"/>
      <c r="IU592" s="86"/>
      <c r="IV592" s="106"/>
    </row>
    <row r="593" spans="235:256" ht="15.75" hidden="1" customHeight="1" x14ac:dyDescent="0.45">
      <c r="IA593" s="105"/>
      <c r="IB593" s="86"/>
      <c r="IC593" s="86"/>
      <c r="ID593" s="86"/>
      <c r="IE593" s="86"/>
      <c r="IF593" s="86"/>
      <c r="IG593" s="86"/>
      <c r="IH593" s="86"/>
      <c r="II593" s="86"/>
      <c r="IJ593" s="86"/>
      <c r="IK593" s="86"/>
      <c r="IL593" s="86"/>
      <c r="IM593" s="86"/>
      <c r="IN593" s="86"/>
      <c r="IO593" s="86"/>
      <c r="IP593" s="86"/>
      <c r="IQ593" s="86"/>
      <c r="IR593" s="86"/>
      <c r="IS593" s="86"/>
      <c r="IT593" s="86"/>
      <c r="IU593" s="86"/>
      <c r="IV593" s="106"/>
    </row>
    <row r="594" spans="235:256" ht="15.75" hidden="1" customHeight="1" x14ac:dyDescent="0.45">
      <c r="IA594" s="105"/>
      <c r="IB594" s="86"/>
      <c r="IC594" s="86"/>
      <c r="ID594" s="86"/>
      <c r="IE594" s="86"/>
      <c r="IF594" s="86"/>
      <c r="IG594" s="86"/>
      <c r="IH594" s="86"/>
      <c r="II594" s="86"/>
      <c r="IJ594" s="86"/>
      <c r="IK594" s="86"/>
      <c r="IL594" s="86"/>
      <c r="IM594" s="86"/>
      <c r="IN594" s="86"/>
      <c r="IO594" s="86"/>
      <c r="IP594" s="86"/>
      <c r="IQ594" s="86"/>
      <c r="IR594" s="86"/>
      <c r="IS594" s="86"/>
      <c r="IT594" s="86"/>
      <c r="IU594" s="86"/>
      <c r="IV594" s="106"/>
    </row>
    <row r="595" spans="235:256" ht="15.75" hidden="1" customHeight="1" x14ac:dyDescent="0.45">
      <c r="IA595" s="105"/>
      <c r="IB595" s="86"/>
      <c r="IC595" s="86"/>
      <c r="ID595" s="86"/>
      <c r="IE595" s="86"/>
      <c r="IF595" s="86"/>
      <c r="IG595" s="86"/>
      <c r="IH595" s="86"/>
      <c r="II595" s="86"/>
      <c r="IJ595" s="86"/>
      <c r="IK595" s="86"/>
      <c r="IL595" s="86"/>
      <c r="IM595" s="86"/>
      <c r="IN595" s="86"/>
      <c r="IO595" s="86"/>
      <c r="IP595" s="86"/>
      <c r="IQ595" s="86"/>
      <c r="IR595" s="86"/>
      <c r="IS595" s="86"/>
      <c r="IT595" s="86"/>
      <c r="IU595" s="86"/>
      <c r="IV595" s="106"/>
    </row>
    <row r="596" spans="235:256" ht="15.75" hidden="1" customHeight="1" x14ac:dyDescent="0.45">
      <c r="IA596" s="105"/>
      <c r="IB596" s="86"/>
      <c r="IC596" s="86"/>
      <c r="ID596" s="86"/>
      <c r="IE596" s="86"/>
      <c r="IF596" s="86"/>
      <c r="IG596" s="86"/>
      <c r="IH596" s="86"/>
      <c r="II596" s="86"/>
      <c r="IJ596" s="86"/>
      <c r="IK596" s="86"/>
      <c r="IL596" s="86"/>
      <c r="IM596" s="86"/>
      <c r="IN596" s="86"/>
      <c r="IO596" s="86"/>
      <c r="IP596" s="86"/>
      <c r="IQ596" s="86"/>
      <c r="IR596" s="86"/>
      <c r="IS596" s="86"/>
      <c r="IT596" s="86"/>
      <c r="IU596" s="86"/>
      <c r="IV596" s="106"/>
    </row>
    <row r="597" spans="235:256" ht="15.75" hidden="1" customHeight="1" x14ac:dyDescent="0.45">
      <c r="IA597" s="105"/>
      <c r="IB597" s="86"/>
      <c r="IC597" s="86"/>
      <c r="ID597" s="86"/>
      <c r="IE597" s="86"/>
      <c r="IF597" s="86"/>
      <c r="IG597" s="86"/>
      <c r="IH597" s="86"/>
      <c r="II597" s="86"/>
      <c r="IJ597" s="86"/>
      <c r="IK597" s="86"/>
      <c r="IL597" s="86"/>
      <c r="IM597" s="86"/>
      <c r="IN597" s="86"/>
      <c r="IO597" s="86"/>
      <c r="IP597" s="86"/>
      <c r="IQ597" s="86"/>
      <c r="IR597" s="86"/>
      <c r="IS597" s="86"/>
      <c r="IT597" s="86"/>
      <c r="IU597" s="86"/>
      <c r="IV597" s="106"/>
    </row>
    <row r="598" spans="235:256" ht="15.75" hidden="1" customHeight="1" x14ac:dyDescent="0.45">
      <c r="IA598" s="105"/>
      <c r="IB598" s="86"/>
      <c r="IC598" s="86"/>
      <c r="ID598" s="86"/>
      <c r="IE598" s="86"/>
      <c r="IF598" s="86"/>
      <c r="IG598" s="86"/>
      <c r="IH598" s="86"/>
      <c r="II598" s="86"/>
      <c r="IJ598" s="86"/>
      <c r="IK598" s="86"/>
      <c r="IL598" s="86"/>
      <c r="IM598" s="86"/>
      <c r="IN598" s="86"/>
      <c r="IO598" s="86"/>
      <c r="IP598" s="86"/>
      <c r="IQ598" s="86"/>
      <c r="IR598" s="86"/>
      <c r="IS598" s="86"/>
      <c r="IT598" s="86"/>
      <c r="IU598" s="86"/>
      <c r="IV598" s="106"/>
    </row>
    <row r="599" spans="235:256" ht="15.75" hidden="1" customHeight="1" x14ac:dyDescent="0.45">
      <c r="IA599" s="105"/>
      <c r="IB599" s="86"/>
      <c r="IC599" s="86"/>
      <c r="ID599" s="86"/>
      <c r="IE599" s="86"/>
      <c r="IF599" s="86"/>
      <c r="IG599" s="86"/>
      <c r="IH599" s="86"/>
      <c r="II599" s="86"/>
      <c r="IJ599" s="86"/>
      <c r="IK599" s="86"/>
      <c r="IL599" s="86"/>
      <c r="IM599" s="86"/>
      <c r="IN599" s="86"/>
      <c r="IO599" s="86"/>
      <c r="IP599" s="86"/>
      <c r="IQ599" s="86"/>
      <c r="IR599" s="86"/>
      <c r="IS599" s="86"/>
      <c r="IT599" s="86"/>
      <c r="IU599" s="86"/>
      <c r="IV599" s="106"/>
    </row>
    <row r="600" spans="235:256" ht="15.75" hidden="1" customHeight="1" x14ac:dyDescent="0.45">
      <c r="IA600" s="105"/>
      <c r="IB600" s="86"/>
      <c r="IC600" s="86"/>
      <c r="ID600" s="86"/>
      <c r="IE600" s="86"/>
      <c r="IF600" s="86"/>
      <c r="IG600" s="86"/>
      <c r="IH600" s="86"/>
      <c r="II600" s="86"/>
      <c r="IJ600" s="86"/>
      <c r="IK600" s="86"/>
      <c r="IL600" s="86"/>
      <c r="IM600" s="86"/>
      <c r="IN600" s="86"/>
      <c r="IO600" s="86"/>
      <c r="IP600" s="86"/>
      <c r="IQ600" s="86"/>
      <c r="IR600" s="86"/>
      <c r="IS600" s="86"/>
      <c r="IT600" s="86"/>
      <c r="IU600" s="86"/>
      <c r="IV600" s="106"/>
    </row>
    <row r="601" spans="235:256" ht="15.75" hidden="1" customHeight="1" x14ac:dyDescent="0.45">
      <c r="IA601" s="105"/>
      <c r="IB601" s="86"/>
      <c r="IC601" s="86"/>
      <c r="ID601" s="86"/>
      <c r="IE601" s="86"/>
      <c r="IF601" s="86"/>
      <c r="IG601" s="86"/>
      <c r="IH601" s="86"/>
      <c r="II601" s="86"/>
      <c r="IJ601" s="86"/>
      <c r="IK601" s="86"/>
      <c r="IL601" s="86"/>
      <c r="IM601" s="86"/>
      <c r="IN601" s="86"/>
      <c r="IO601" s="86"/>
      <c r="IP601" s="86"/>
      <c r="IQ601" s="86"/>
      <c r="IR601" s="86"/>
      <c r="IS601" s="86"/>
      <c r="IT601" s="86"/>
      <c r="IU601" s="86"/>
      <c r="IV601" s="106"/>
    </row>
    <row r="602" spans="235:256" ht="15.75" hidden="1" customHeight="1" x14ac:dyDescent="0.45">
      <c r="IA602" s="105"/>
      <c r="IB602" s="86"/>
      <c r="IC602" s="86"/>
      <c r="ID602" s="86"/>
      <c r="IE602" s="86"/>
      <c r="IF602" s="86"/>
      <c r="IG602" s="86"/>
      <c r="IH602" s="86"/>
      <c r="II602" s="86"/>
      <c r="IJ602" s="86"/>
      <c r="IK602" s="86"/>
      <c r="IL602" s="86"/>
      <c r="IM602" s="86"/>
      <c r="IN602" s="86"/>
      <c r="IO602" s="86"/>
      <c r="IP602" s="86"/>
      <c r="IQ602" s="86"/>
      <c r="IR602" s="86"/>
      <c r="IS602" s="86"/>
      <c r="IT602" s="86"/>
      <c r="IU602" s="86"/>
      <c r="IV602" s="106"/>
    </row>
    <row r="603" spans="235:256" ht="15.75" hidden="1" customHeight="1" x14ac:dyDescent="0.45">
      <c r="IA603" s="105"/>
      <c r="IB603" s="86"/>
      <c r="IC603" s="86"/>
      <c r="ID603" s="86"/>
      <c r="IE603" s="86"/>
      <c r="IF603" s="86"/>
      <c r="IG603" s="86"/>
      <c r="IH603" s="86"/>
      <c r="II603" s="86"/>
      <c r="IJ603" s="86"/>
      <c r="IK603" s="86"/>
      <c r="IL603" s="86"/>
      <c r="IM603" s="86"/>
      <c r="IN603" s="86"/>
      <c r="IO603" s="86"/>
      <c r="IP603" s="86"/>
      <c r="IQ603" s="86"/>
      <c r="IR603" s="86"/>
      <c r="IS603" s="86"/>
      <c r="IT603" s="86"/>
      <c r="IU603" s="86"/>
      <c r="IV603" s="106"/>
    </row>
    <row r="604" spans="235:256" ht="15.75" hidden="1" customHeight="1" x14ac:dyDescent="0.45">
      <c r="IA604" s="105"/>
      <c r="IB604" s="86"/>
      <c r="IC604" s="86"/>
      <c r="ID604" s="86"/>
      <c r="IE604" s="86"/>
      <c r="IF604" s="86"/>
      <c r="IG604" s="86"/>
      <c r="IH604" s="86"/>
      <c r="II604" s="86"/>
      <c r="IJ604" s="86"/>
      <c r="IK604" s="86"/>
      <c r="IL604" s="86"/>
      <c r="IM604" s="86"/>
      <c r="IN604" s="86"/>
      <c r="IO604" s="86"/>
      <c r="IP604" s="86"/>
      <c r="IQ604" s="86"/>
      <c r="IR604" s="86"/>
      <c r="IS604" s="86"/>
      <c r="IT604" s="86"/>
      <c r="IU604" s="86"/>
      <c r="IV604" s="106"/>
    </row>
    <row r="605" spans="235:256" ht="15.75" hidden="1" customHeight="1" x14ac:dyDescent="0.45">
      <c r="IA605" s="105"/>
      <c r="IB605" s="86"/>
      <c r="IC605" s="86"/>
      <c r="ID605" s="86"/>
      <c r="IE605" s="86"/>
      <c r="IF605" s="86"/>
      <c r="IG605" s="86"/>
      <c r="IH605" s="86"/>
      <c r="II605" s="86"/>
      <c r="IJ605" s="86"/>
      <c r="IK605" s="86"/>
      <c r="IL605" s="86"/>
      <c r="IM605" s="86"/>
      <c r="IN605" s="86"/>
      <c r="IO605" s="86"/>
      <c r="IP605" s="86"/>
      <c r="IQ605" s="86"/>
      <c r="IR605" s="86"/>
      <c r="IS605" s="86"/>
      <c r="IT605" s="86"/>
      <c r="IU605" s="86"/>
      <c r="IV605" s="106"/>
    </row>
    <row r="606" spans="235:256" ht="15.75" hidden="1" customHeight="1" thickBot="1" x14ac:dyDescent="0.5">
      <c r="IA606" s="105"/>
      <c r="IB606" s="86"/>
      <c r="IC606" s="86"/>
      <c r="ID606" s="86"/>
      <c r="IE606" s="86"/>
      <c r="IF606" s="86"/>
      <c r="IG606" s="86"/>
      <c r="IH606" s="86"/>
      <c r="II606" s="86"/>
      <c r="IJ606" s="86"/>
      <c r="IK606" s="86"/>
      <c r="IL606" s="86"/>
      <c r="IM606" s="86"/>
      <c r="IN606" s="86"/>
      <c r="IO606" s="86"/>
      <c r="IP606" s="86"/>
      <c r="IQ606" s="86"/>
      <c r="IR606" s="86"/>
      <c r="IS606" s="86"/>
      <c r="IT606" s="86"/>
      <c r="IU606" s="86"/>
      <c r="IV606" s="106"/>
    </row>
    <row r="607" spans="235:256" ht="15.75" hidden="1" customHeight="1" x14ac:dyDescent="0.45">
      <c r="IA607" s="145"/>
      <c r="IB607" s="110"/>
      <c r="IC607" s="110"/>
      <c r="ID607" s="110"/>
      <c r="IE607" s="110"/>
      <c r="IF607" s="110"/>
      <c r="IG607" s="110"/>
      <c r="IH607" s="110"/>
      <c r="II607" s="110"/>
      <c r="IJ607" s="110"/>
      <c r="IK607" s="110"/>
      <c r="IL607" s="110"/>
      <c r="IM607" s="110"/>
      <c r="IN607" s="110"/>
      <c r="IO607" s="110"/>
      <c r="IP607" s="110"/>
      <c r="IQ607" s="110"/>
      <c r="IR607" s="110"/>
      <c r="IS607" s="110"/>
      <c r="IT607" s="110"/>
      <c r="IU607" s="111"/>
      <c r="IV607" s="106"/>
    </row>
    <row r="608" spans="235:256" ht="15.75" hidden="1" customHeight="1" x14ac:dyDescent="0.45">
      <c r="IA608" s="105"/>
      <c r="IB608" s="86"/>
      <c r="IC608" s="86"/>
      <c r="ID608" s="86"/>
      <c r="IE608" s="86"/>
      <c r="IF608" s="86"/>
      <c r="IG608" s="86"/>
      <c r="IH608" s="86"/>
      <c r="II608" s="86"/>
      <c r="IJ608" s="86"/>
      <c r="IK608" s="86"/>
      <c r="IL608" s="86"/>
      <c r="IM608" s="86"/>
      <c r="IN608" s="86"/>
      <c r="IO608" s="86"/>
      <c r="IP608" s="86"/>
      <c r="IQ608" s="86"/>
      <c r="IR608" s="86"/>
      <c r="IS608" s="86"/>
      <c r="IT608" s="86"/>
      <c r="IU608" s="106"/>
      <c r="IV608" s="106"/>
    </row>
    <row r="609" spans="235:256" ht="15.75" hidden="1" customHeight="1" x14ac:dyDescent="0.45">
      <c r="IA609" s="105"/>
      <c r="IB609" s="86"/>
      <c r="IC609" s="86"/>
      <c r="ID609" s="86"/>
      <c r="IE609" s="86"/>
      <c r="IF609" s="86"/>
      <c r="IG609" s="86"/>
      <c r="IH609" s="86"/>
      <c r="II609" s="86"/>
      <c r="IJ609" s="86"/>
      <c r="IK609" s="86"/>
      <c r="IL609" s="86"/>
      <c r="IM609" s="86"/>
      <c r="IN609" s="86"/>
      <c r="IO609" s="86"/>
      <c r="IP609" s="86"/>
      <c r="IQ609" s="86"/>
      <c r="IR609" s="86"/>
      <c r="IS609" s="86"/>
      <c r="IT609" s="86"/>
      <c r="IU609" s="106"/>
      <c r="IV609" s="106"/>
    </row>
    <row r="610" spans="235:256" ht="15.75" hidden="1" customHeight="1" x14ac:dyDescent="0.45">
      <c r="IA610" s="105"/>
      <c r="IB610" s="86"/>
      <c r="IC610" s="86"/>
      <c r="ID610" s="86"/>
      <c r="IE610" s="86"/>
      <c r="IF610" s="86"/>
      <c r="IG610" s="86"/>
      <c r="IH610" s="86"/>
      <c r="II610" s="86"/>
      <c r="IJ610" s="86"/>
      <c r="IK610" s="86"/>
      <c r="IL610" s="86"/>
      <c r="IM610" s="86"/>
      <c r="IN610" s="86"/>
      <c r="IO610" s="86"/>
      <c r="IP610" s="86"/>
      <c r="IQ610" s="86"/>
      <c r="IR610" s="86"/>
      <c r="IS610" s="86"/>
      <c r="IT610" s="86"/>
      <c r="IU610" s="106"/>
      <c r="IV610" s="106"/>
    </row>
    <row r="611" spans="235:256" ht="15.75" customHeight="1" x14ac:dyDescent="0.45">
      <c r="IA611" s="105"/>
      <c r="IB611" s="86"/>
      <c r="IC611" s="86"/>
      <c r="ID611" s="86"/>
      <c r="IE611" s="86"/>
      <c r="IF611" s="86"/>
      <c r="IG611" s="86"/>
      <c r="IH611" s="86"/>
      <c r="II611" s="86"/>
      <c r="IJ611" s="86"/>
      <c r="IK611" s="86"/>
      <c r="IL611" s="86"/>
      <c r="IM611" s="86"/>
      <c r="IN611" s="86"/>
      <c r="IO611" s="86"/>
      <c r="IP611" s="86"/>
      <c r="IQ611" s="86"/>
      <c r="IR611" s="86"/>
      <c r="IS611" s="86"/>
      <c r="IT611" s="86"/>
      <c r="IU611" s="106"/>
      <c r="IV611" s="106"/>
    </row>
    <row r="612" spans="235:256" ht="15.75" customHeight="1" x14ac:dyDescent="0.45">
      <c r="IA612" s="105"/>
      <c r="IB612" s="86"/>
      <c r="IC612" s="148" t="s">
        <v>486</v>
      </c>
      <c r="ID612" s="709" t="s">
        <v>488</v>
      </c>
      <c r="IE612" s="709"/>
      <c r="IF612" s="709" t="s">
        <v>489</v>
      </c>
      <c r="IG612" s="709"/>
      <c r="IH612" s="709" t="s">
        <v>490</v>
      </c>
      <c r="II612" s="709"/>
      <c r="IJ612" s="709" t="s">
        <v>685</v>
      </c>
      <c r="IK612" s="709"/>
      <c r="IL612" s="709"/>
      <c r="IM612" s="709" t="s">
        <v>686</v>
      </c>
      <c r="IN612" s="709"/>
      <c r="IO612" s="709"/>
      <c r="IP612" s="709" t="s">
        <v>492</v>
      </c>
      <c r="IQ612" s="709"/>
      <c r="IR612" s="86"/>
      <c r="IS612" s="86"/>
      <c r="IT612" s="86"/>
      <c r="IU612" s="106"/>
      <c r="IV612" s="106"/>
    </row>
    <row r="613" spans="235:256" ht="15.75" customHeight="1" x14ac:dyDescent="0.45">
      <c r="IA613" s="105"/>
      <c r="IB613" s="86"/>
      <c r="IC613" s="148" t="s">
        <v>487</v>
      </c>
      <c r="ID613" s="709">
        <f>IF(分析依頼!EX113=1,"OK",1)</f>
        <v>1</v>
      </c>
      <c r="IE613" s="709"/>
      <c r="IF613" s="709">
        <f>IF(分析依頼!FB130=0,"OK",分析依頼!FB130)</f>
        <v>6</v>
      </c>
      <c r="IG613" s="709"/>
      <c r="IH613" s="709">
        <f>IF(分析依頼!FB140&gt;98,"要確認",IF(分析依頼!FB142=0,"OK",分析依頼!FB142))</f>
        <v>5</v>
      </c>
      <c r="II613" s="709"/>
      <c r="IJ613" s="709" t="str">
        <f>IF(分析依頼!DA253&lt;&gt;1,"-",IF(AND(分析依頼!DA253=1,分析依頼!FH130=0),"OK",分析依頼!FH130))</f>
        <v>-</v>
      </c>
      <c r="IK613" s="709"/>
      <c r="IL613" s="709"/>
      <c r="IM613" s="709" t="str">
        <f>IF(分析依頼!DA254&lt;&gt;1,"-",IF(AND(分析依頼!DA254=1,分析依頼!FH146=0),"OK",分析依頼!FH146))</f>
        <v>-</v>
      </c>
      <c r="IN613" s="709"/>
      <c r="IO613" s="709"/>
      <c r="IP613" s="709">
        <f>IF(分析依頼!FB275=0,"OK",分析依頼!FB275)</f>
        <v>1</v>
      </c>
      <c r="IQ613" s="709"/>
      <c r="IR613" s="86"/>
      <c r="IS613" s="86"/>
      <c r="IT613" s="86">
        <f>SUM(ID613:IQ613)</f>
        <v>13</v>
      </c>
      <c r="IU613" s="106"/>
      <c r="IV613" s="106"/>
    </row>
    <row r="614" spans="235:256" ht="10.5" customHeight="1" x14ac:dyDescent="0.45">
      <c r="IA614" s="105"/>
      <c r="IB614" s="86"/>
      <c r="IC614" s="709" t="s">
        <v>493</v>
      </c>
      <c r="ID614" s="1069">
        <f>分析依頼!DS390</f>
        <v>0</v>
      </c>
      <c r="IE614" s="1069"/>
      <c r="IF614" s="711" t="str">
        <f>IF(IT613&gt;3,IF626,IF(IT613&gt;0,IF618&amp;IT613&amp;IF620,IF(AND(IT613=0,ID614=0),IF628,IF(AND(分析依頼!DS38="特急",分析依頼!DS40&gt;21),"特急納期の上限数20を超えていますので別途お問合せください",IF622&amp;分析依頼!DS35&amp;IF624))))</f>
        <v>各項目入力をお願い致します。</v>
      </c>
      <c r="IG614" s="711"/>
      <c r="IH614" s="711"/>
      <c r="II614" s="711"/>
      <c r="IJ614" s="711"/>
      <c r="IK614" s="711"/>
      <c r="IL614" s="711"/>
      <c r="IM614" s="711"/>
      <c r="IN614" s="711"/>
      <c r="IO614" s="711"/>
      <c r="IP614" s="711"/>
      <c r="IQ614" s="711"/>
      <c r="IR614" s="86"/>
      <c r="IS614" s="86"/>
      <c r="IT614" s="86"/>
      <c r="IU614" s="106"/>
      <c r="IV614" s="106"/>
    </row>
    <row r="615" spans="235:256" ht="13.65" customHeight="1" x14ac:dyDescent="0.45">
      <c r="IA615" s="105"/>
      <c r="IB615" s="86"/>
      <c r="IC615" s="709"/>
      <c r="ID615" s="1069"/>
      <c r="IE615" s="1069"/>
      <c r="IF615" s="711"/>
      <c r="IG615" s="711"/>
      <c r="IH615" s="711"/>
      <c r="II615" s="711"/>
      <c r="IJ615" s="711"/>
      <c r="IK615" s="711"/>
      <c r="IL615" s="711"/>
      <c r="IM615" s="711"/>
      <c r="IN615" s="711"/>
      <c r="IO615" s="711"/>
      <c r="IP615" s="711"/>
      <c r="IQ615" s="711"/>
      <c r="IR615" s="86"/>
      <c r="IS615" s="86"/>
      <c r="IT615" s="86"/>
      <c r="IU615" s="106"/>
      <c r="IV615" s="106"/>
    </row>
    <row r="616" spans="235:256" ht="15.75" customHeight="1" x14ac:dyDescent="0.45">
      <c r="IA616" s="105"/>
      <c r="IB616" s="86"/>
      <c r="IC616" s="86"/>
      <c r="ID616" s="86"/>
      <c r="IE616" s="86"/>
      <c r="IF616" s="86"/>
      <c r="IG616" s="86"/>
      <c r="IH616" s="86"/>
      <c r="II616" s="86"/>
      <c r="IJ616" s="86"/>
      <c r="IK616" s="86"/>
      <c r="IL616" s="86"/>
      <c r="IM616" s="86"/>
      <c r="IN616" s="86"/>
      <c r="IO616" s="86"/>
      <c r="IP616" s="86"/>
      <c r="IQ616" s="86"/>
      <c r="IR616" s="86"/>
      <c r="IS616" s="86"/>
      <c r="IT616" s="86"/>
      <c r="IU616" s="106"/>
      <c r="IV616" s="106"/>
    </row>
    <row r="617" spans="235:256" ht="15.75" customHeight="1" x14ac:dyDescent="0.45">
      <c r="IA617" s="105"/>
      <c r="IB617" s="86"/>
      <c r="IC617" s="86"/>
      <c r="ID617" s="86"/>
      <c r="IE617" s="86"/>
      <c r="IF617" s="86"/>
      <c r="IG617" s="86"/>
      <c r="IH617" s="86"/>
      <c r="II617" s="86"/>
      <c r="IJ617" s="86"/>
      <c r="IK617" s="86"/>
      <c r="IL617" s="86"/>
      <c r="IM617" s="86"/>
      <c r="IN617" s="86"/>
      <c r="IO617" s="86"/>
      <c r="IP617" s="86"/>
      <c r="IQ617" s="86"/>
      <c r="IR617" s="86"/>
      <c r="IS617" s="86"/>
      <c r="IT617" s="86"/>
      <c r="IU617" s="106"/>
      <c r="IV617" s="106"/>
    </row>
    <row r="618" spans="235:256" ht="15.75" customHeight="1" x14ac:dyDescent="0.45">
      <c r="IA618" s="105"/>
      <c r="IB618" s="86"/>
      <c r="IC618" s="86"/>
      <c r="ID618" s="86"/>
      <c r="IE618" s="102"/>
      <c r="IF618" s="533" t="s">
        <v>498</v>
      </c>
      <c r="IG618" s="533"/>
      <c r="IH618" s="533"/>
      <c r="II618" s="533"/>
      <c r="IJ618" s="533"/>
      <c r="IK618" s="533"/>
      <c r="IL618" s="533"/>
      <c r="IM618" s="533"/>
      <c r="IN618" s="533"/>
      <c r="IO618" s="533"/>
      <c r="IP618" s="533"/>
      <c r="IQ618" s="533"/>
      <c r="IR618" s="86"/>
      <c r="IS618" s="86"/>
      <c r="IT618" s="86"/>
      <c r="IU618" s="106"/>
      <c r="IV618" s="106"/>
    </row>
    <row r="619" spans="235:256" ht="15.75" customHeight="1" x14ac:dyDescent="0.45">
      <c r="IA619" s="105"/>
      <c r="IB619" s="86"/>
      <c r="IC619" s="86"/>
      <c r="ID619" s="86"/>
      <c r="IE619" s="146"/>
      <c r="IF619" s="533"/>
      <c r="IG619" s="533"/>
      <c r="IH619" s="533"/>
      <c r="II619" s="533"/>
      <c r="IJ619" s="533"/>
      <c r="IK619" s="533"/>
      <c r="IL619" s="533"/>
      <c r="IM619" s="533"/>
      <c r="IN619" s="533"/>
      <c r="IO619" s="533"/>
      <c r="IP619" s="533"/>
      <c r="IQ619" s="533"/>
      <c r="IR619" s="86"/>
      <c r="IS619" s="86"/>
      <c r="IT619" s="86"/>
      <c r="IU619" s="106"/>
      <c r="IV619" s="106"/>
    </row>
    <row r="620" spans="235:256" ht="15.75" customHeight="1" x14ac:dyDescent="0.45">
      <c r="IA620" s="105"/>
      <c r="IB620" s="86"/>
      <c r="IC620" s="86"/>
      <c r="ID620" s="86"/>
      <c r="IE620" s="146"/>
      <c r="IF620" s="533" t="s">
        <v>499</v>
      </c>
      <c r="IG620" s="533"/>
      <c r="IH620" s="533"/>
      <c r="II620" s="533"/>
      <c r="IJ620" s="533"/>
      <c r="IK620" s="533"/>
      <c r="IL620" s="533"/>
      <c r="IM620" s="533"/>
      <c r="IN620" s="533"/>
      <c r="IO620" s="533"/>
      <c r="IP620" s="533"/>
      <c r="IQ620" s="533"/>
      <c r="IR620" s="86"/>
      <c r="IS620" s="86"/>
      <c r="IT620" s="86"/>
      <c r="IU620" s="106"/>
      <c r="IV620" s="106"/>
    </row>
    <row r="621" spans="235:256" ht="15.75" customHeight="1" x14ac:dyDescent="0.45">
      <c r="IA621" s="105"/>
      <c r="IB621" s="86"/>
      <c r="IC621" s="86"/>
      <c r="ID621" s="86"/>
      <c r="IE621" s="147"/>
      <c r="IF621" s="533"/>
      <c r="IG621" s="533"/>
      <c r="IH621" s="533"/>
      <c r="II621" s="533"/>
      <c r="IJ621" s="533"/>
      <c r="IK621" s="533"/>
      <c r="IL621" s="533"/>
      <c r="IM621" s="533"/>
      <c r="IN621" s="533"/>
      <c r="IO621" s="533"/>
      <c r="IP621" s="533"/>
      <c r="IQ621" s="533"/>
      <c r="IR621" s="86"/>
      <c r="IS621" s="86"/>
      <c r="IT621" s="86"/>
      <c r="IU621" s="106"/>
      <c r="IV621" s="106"/>
    </row>
    <row r="622" spans="235:256" ht="15.75" customHeight="1" x14ac:dyDescent="0.45">
      <c r="IA622" s="105"/>
      <c r="IB622" s="86"/>
      <c r="IC622" s="86"/>
      <c r="ID622" s="86"/>
      <c r="IE622" s="86"/>
      <c r="IF622" s="533" t="s">
        <v>495</v>
      </c>
      <c r="IG622" s="533"/>
      <c r="IH622" s="533"/>
      <c r="II622" s="533"/>
      <c r="IJ622" s="533"/>
      <c r="IK622" s="533"/>
      <c r="IL622" s="533"/>
      <c r="IM622" s="533"/>
      <c r="IN622" s="533"/>
      <c r="IO622" s="533"/>
      <c r="IP622" s="533"/>
      <c r="IQ622" s="533"/>
      <c r="IR622" s="86"/>
      <c r="IS622" s="86"/>
      <c r="IT622" s="86"/>
      <c r="IU622" s="106"/>
      <c r="IV622" s="106"/>
    </row>
    <row r="623" spans="235:256" ht="15.75" customHeight="1" x14ac:dyDescent="0.45">
      <c r="IA623" s="105"/>
      <c r="IB623" s="86"/>
      <c r="IC623" s="86"/>
      <c r="ID623" s="86"/>
      <c r="IE623" s="86"/>
      <c r="IF623" s="533"/>
      <c r="IG623" s="533"/>
      <c r="IH623" s="533"/>
      <c r="II623" s="533"/>
      <c r="IJ623" s="533"/>
      <c r="IK623" s="533"/>
      <c r="IL623" s="533"/>
      <c r="IM623" s="533"/>
      <c r="IN623" s="533"/>
      <c r="IO623" s="533"/>
      <c r="IP623" s="533"/>
      <c r="IQ623" s="533"/>
      <c r="IR623" s="86"/>
      <c r="IS623" s="86"/>
      <c r="IT623" s="86"/>
      <c r="IU623" s="106"/>
      <c r="IV623" s="106"/>
    </row>
    <row r="624" spans="235:256" ht="15.75" customHeight="1" x14ac:dyDescent="0.45">
      <c r="IA624" s="105"/>
      <c r="IB624" s="86"/>
      <c r="IC624" s="86"/>
      <c r="ID624" s="86"/>
      <c r="IE624" s="86"/>
      <c r="IF624" s="533" t="e">
        <f ca="1">IF(分析依頼!DS35=1," 営業日[当日速報]（目安）",IF(分析依頼!DS35=2," 営業日[翌日速報]（目安）"," 営業日（目安）"))</f>
        <v>#REF!</v>
      </c>
      <c r="IG624" s="533"/>
      <c r="IH624" s="533"/>
      <c r="II624" s="533"/>
      <c r="IJ624" s="533"/>
      <c r="IK624" s="533"/>
      <c r="IL624" s="533"/>
      <c r="IM624" s="533"/>
      <c r="IN624" s="533"/>
      <c r="IO624" s="533"/>
      <c r="IP624" s="533"/>
      <c r="IQ624" s="533"/>
      <c r="IR624" s="86"/>
      <c r="IS624" s="86"/>
      <c r="IT624" s="86"/>
      <c r="IU624" s="106"/>
      <c r="IV624" s="106"/>
    </row>
    <row r="625" spans="235:256" ht="15.75" customHeight="1" x14ac:dyDescent="0.45">
      <c r="IA625" s="105"/>
      <c r="IB625" s="86"/>
      <c r="IC625" s="86"/>
      <c r="ID625" s="86"/>
      <c r="IE625" s="86"/>
      <c r="IF625" s="533"/>
      <c r="IG625" s="533"/>
      <c r="IH625" s="533"/>
      <c r="II625" s="533"/>
      <c r="IJ625" s="533"/>
      <c r="IK625" s="533"/>
      <c r="IL625" s="533"/>
      <c r="IM625" s="533"/>
      <c r="IN625" s="533"/>
      <c r="IO625" s="533"/>
      <c r="IP625" s="533"/>
      <c r="IQ625" s="533"/>
      <c r="IR625" s="86"/>
      <c r="IS625" s="86"/>
      <c r="IT625" s="86"/>
      <c r="IU625" s="106"/>
      <c r="IV625" s="106"/>
    </row>
    <row r="626" spans="235:256" ht="15.75" customHeight="1" x14ac:dyDescent="0.45">
      <c r="IA626" s="105"/>
      <c r="IB626" s="86"/>
      <c r="IC626" s="86"/>
      <c r="ID626" s="86"/>
      <c r="IE626" s="102"/>
      <c r="IF626" s="533" t="s">
        <v>496</v>
      </c>
      <c r="IG626" s="533"/>
      <c r="IH626" s="533"/>
      <c r="II626" s="533"/>
      <c r="IJ626" s="533"/>
      <c r="IK626" s="533"/>
      <c r="IL626" s="533"/>
      <c r="IM626" s="533"/>
      <c r="IN626" s="533"/>
      <c r="IO626" s="533"/>
      <c r="IP626" s="533"/>
      <c r="IQ626" s="533"/>
      <c r="IR626" s="86"/>
      <c r="IS626" s="86"/>
      <c r="IT626" s="86"/>
      <c r="IU626" s="106"/>
      <c r="IV626" s="106"/>
    </row>
    <row r="627" spans="235:256" ht="15.75" customHeight="1" x14ac:dyDescent="0.45">
      <c r="IA627" s="105"/>
      <c r="IB627" s="86"/>
      <c r="IC627" s="86"/>
      <c r="ID627" s="86"/>
      <c r="IE627" s="147"/>
      <c r="IF627" s="533"/>
      <c r="IG627" s="533"/>
      <c r="IH627" s="533"/>
      <c r="II627" s="533"/>
      <c r="IJ627" s="533"/>
      <c r="IK627" s="533"/>
      <c r="IL627" s="533"/>
      <c r="IM627" s="533"/>
      <c r="IN627" s="533"/>
      <c r="IO627" s="533"/>
      <c r="IP627" s="533"/>
      <c r="IQ627" s="533"/>
      <c r="IR627" s="86"/>
      <c r="IS627" s="86"/>
      <c r="IT627" s="86"/>
      <c r="IU627" s="106"/>
      <c r="IV627" s="106"/>
    </row>
    <row r="628" spans="235:256" ht="15.75" customHeight="1" x14ac:dyDescent="0.45">
      <c r="IA628" s="105"/>
      <c r="IB628" s="86"/>
      <c r="IC628" s="86"/>
      <c r="ID628" s="86"/>
      <c r="IE628" s="102"/>
      <c r="IF628" s="533" t="s">
        <v>497</v>
      </c>
      <c r="IG628" s="533"/>
      <c r="IH628" s="533"/>
      <c r="II628" s="533"/>
      <c r="IJ628" s="533"/>
      <c r="IK628" s="533"/>
      <c r="IL628" s="533"/>
      <c r="IM628" s="533"/>
      <c r="IN628" s="533"/>
      <c r="IO628" s="533"/>
      <c r="IP628" s="533"/>
      <c r="IQ628" s="533"/>
      <c r="IR628" s="86"/>
      <c r="IS628" s="86"/>
      <c r="IT628" s="86"/>
      <c r="IU628" s="106"/>
      <c r="IV628" s="106"/>
    </row>
    <row r="629" spans="235:256" ht="15.75" customHeight="1" x14ac:dyDescent="0.45">
      <c r="IA629" s="105"/>
      <c r="IB629" s="86"/>
      <c r="IC629" s="86"/>
      <c r="ID629" s="86"/>
      <c r="IE629" s="147"/>
      <c r="IF629" s="533"/>
      <c r="IG629" s="533"/>
      <c r="IH629" s="533"/>
      <c r="II629" s="533"/>
      <c r="IJ629" s="533"/>
      <c r="IK629" s="533"/>
      <c r="IL629" s="533"/>
      <c r="IM629" s="533"/>
      <c r="IN629" s="533"/>
      <c r="IO629" s="533"/>
      <c r="IP629" s="533"/>
      <c r="IQ629" s="533"/>
      <c r="IR629" s="86"/>
      <c r="IS629" s="86"/>
      <c r="IT629" s="86"/>
      <c r="IU629" s="106"/>
      <c r="IV629" s="106"/>
    </row>
    <row r="630" spans="235:256" ht="15.75" customHeight="1" x14ac:dyDescent="0.45">
      <c r="IA630" s="153"/>
      <c r="IB630" s="154"/>
      <c r="IC630" s="154"/>
      <c r="ID630" s="154"/>
      <c r="IE630" s="154"/>
      <c r="IF630" s="642"/>
      <c r="IG630" s="642"/>
      <c r="IH630" s="642"/>
      <c r="II630" s="642"/>
      <c r="IJ630" s="642"/>
      <c r="IK630" s="642"/>
      <c r="IL630" s="642"/>
      <c r="IM630" s="642"/>
      <c r="IN630" s="642"/>
      <c r="IO630" s="642"/>
      <c r="IP630" s="642"/>
      <c r="IQ630" s="642"/>
      <c r="IR630" s="154"/>
      <c r="IS630" s="154"/>
      <c r="IT630" s="154"/>
      <c r="IU630" s="155"/>
      <c r="IV630" s="106"/>
    </row>
    <row r="631" spans="235:256" ht="15.75" customHeight="1" x14ac:dyDescent="0.45">
      <c r="IA631" s="105"/>
      <c r="IB631" s="86"/>
      <c r="IC631" s="86"/>
      <c r="ID631" s="86"/>
      <c r="IE631" s="86"/>
      <c r="IF631" s="521"/>
      <c r="IG631" s="521"/>
      <c r="IH631" s="521"/>
      <c r="II631" s="521"/>
      <c r="IJ631" s="521"/>
      <c r="IK631" s="521"/>
      <c r="IL631" s="521"/>
      <c r="IM631" s="521"/>
      <c r="IN631" s="521"/>
      <c r="IO631" s="521"/>
      <c r="IP631" s="521"/>
      <c r="IQ631" s="521"/>
      <c r="IR631" s="86"/>
      <c r="IS631" s="86"/>
      <c r="IT631" s="86"/>
      <c r="IU631" s="86"/>
      <c r="IV631" s="106"/>
    </row>
    <row r="632" spans="235:256" ht="15.75" customHeight="1" x14ac:dyDescent="0.45">
      <c r="IA632" s="105"/>
      <c r="IB632" s="86"/>
      <c r="IC632" s="86"/>
      <c r="ID632" s="86"/>
      <c r="IE632" s="86"/>
      <c r="IF632" s="86"/>
      <c r="IG632" s="86"/>
      <c r="IH632" s="86"/>
      <c r="II632" s="86"/>
      <c r="IJ632" s="86"/>
      <c r="IK632" s="86"/>
      <c r="IL632" s="86"/>
      <c r="IM632" s="86"/>
      <c r="IN632" s="86"/>
      <c r="IO632" s="86"/>
      <c r="IP632" s="86"/>
      <c r="IQ632" s="86"/>
      <c r="IR632" s="86"/>
      <c r="IS632" s="86"/>
      <c r="IT632" s="86"/>
      <c r="IU632" s="86"/>
      <c r="IV632" s="106"/>
    </row>
    <row r="633" spans="235:256" ht="15.75" customHeight="1" thickBot="1" x14ac:dyDescent="0.5">
      <c r="IA633" s="47"/>
      <c r="IB633" s="17"/>
      <c r="IC633" s="17"/>
      <c r="ID633" s="17"/>
      <c r="IE633" s="17"/>
      <c r="IF633" s="17"/>
      <c r="IG633" s="17"/>
      <c r="IH633" s="17"/>
      <c r="II633" s="17"/>
      <c r="IJ633" s="17"/>
      <c r="IK633" s="17"/>
      <c r="IL633" s="17"/>
      <c r="IM633" s="17"/>
      <c r="IN633" s="17"/>
      <c r="IO633" s="17"/>
      <c r="IP633" s="17"/>
      <c r="IQ633" s="17"/>
      <c r="IR633" s="17"/>
      <c r="IS633" s="17"/>
      <c r="IT633" s="17"/>
      <c r="IU633" s="17"/>
      <c r="IV633" s="29"/>
    </row>
    <row r="634" spans="235:256" ht="15.75" customHeight="1" x14ac:dyDescent="0.45"/>
    <row r="635" spans="235:256" ht="15.75" customHeight="1" x14ac:dyDescent="0.45"/>
    <row r="636" spans="235:256" ht="15.75" customHeight="1" x14ac:dyDescent="0.45"/>
    <row r="637" spans="235:256" ht="15.75" customHeight="1" x14ac:dyDescent="0.45"/>
    <row r="638" spans="235:256" ht="15.75" customHeight="1" x14ac:dyDescent="0.45"/>
    <row r="639" spans="235:256" ht="15.75" customHeight="1" x14ac:dyDescent="0.45"/>
    <row r="640" spans="235:256" ht="15.75" customHeight="1" x14ac:dyDescent="0.45"/>
    <row r="641" ht="15.75" customHeight="1" x14ac:dyDescent="0.45"/>
    <row r="642" ht="15.75" customHeight="1" x14ac:dyDescent="0.45"/>
    <row r="643" ht="15.75" customHeight="1" x14ac:dyDescent="0.45"/>
    <row r="644" ht="15.75" customHeight="1" x14ac:dyDescent="0.45"/>
    <row r="645" ht="15.75" customHeight="1" x14ac:dyDescent="0.45"/>
    <row r="646" ht="15.75" customHeight="1" x14ac:dyDescent="0.45"/>
    <row r="647" ht="15.75" customHeight="1" x14ac:dyDescent="0.45"/>
    <row r="648" ht="15.75" customHeight="1" x14ac:dyDescent="0.45"/>
    <row r="649" ht="15.75" customHeight="1" x14ac:dyDescent="0.45"/>
    <row r="650" ht="15.75" customHeight="1" x14ac:dyDescent="0.45"/>
    <row r="651" ht="15.75" customHeight="1" x14ac:dyDescent="0.45"/>
    <row r="652" ht="15.75" customHeight="1" x14ac:dyDescent="0.45"/>
    <row r="653" ht="15.75" customHeight="1" x14ac:dyDescent="0.45"/>
    <row r="654" ht="15.75" customHeight="1" x14ac:dyDescent="0.45"/>
    <row r="655" ht="15.75" customHeight="1" x14ac:dyDescent="0.45"/>
    <row r="656" ht="15.75" customHeight="1" x14ac:dyDescent="0.45"/>
    <row r="657" ht="15.75" customHeight="1" x14ac:dyDescent="0.45"/>
    <row r="658" ht="15.75" customHeight="1" x14ac:dyDescent="0.45"/>
    <row r="659" ht="15.75" customHeight="1" x14ac:dyDescent="0.45"/>
    <row r="660" ht="15.75" customHeight="1" x14ac:dyDescent="0.45"/>
    <row r="661" ht="15.75" customHeight="1" x14ac:dyDescent="0.45"/>
    <row r="662" ht="15.75" customHeight="1" x14ac:dyDescent="0.45"/>
    <row r="663" ht="15.75" customHeight="1" x14ac:dyDescent="0.45"/>
    <row r="664" ht="15.75" customHeight="1" x14ac:dyDescent="0.45"/>
    <row r="665" ht="15.75" customHeight="1" x14ac:dyDescent="0.45"/>
    <row r="666" ht="15.75" customHeight="1" x14ac:dyDescent="0.45"/>
    <row r="667" ht="15.75" customHeight="1" x14ac:dyDescent="0.45"/>
    <row r="668" ht="15.75" customHeight="1" x14ac:dyDescent="0.45"/>
    <row r="669" ht="15.75" customHeight="1" x14ac:dyDescent="0.45"/>
    <row r="670" ht="15.75" customHeight="1" x14ac:dyDescent="0.45"/>
    <row r="671" ht="15.75" customHeight="1" x14ac:dyDescent="0.45"/>
    <row r="672" ht="15.75" customHeight="1" x14ac:dyDescent="0.45"/>
    <row r="673" ht="15.75" customHeight="1" x14ac:dyDescent="0.45"/>
    <row r="674" ht="15.75" customHeight="1" x14ac:dyDescent="0.45"/>
    <row r="675" ht="15.75" customHeight="1" x14ac:dyDescent="0.45"/>
    <row r="676" ht="15.75" customHeight="1" x14ac:dyDescent="0.45"/>
    <row r="677" ht="15.75" customHeight="1" x14ac:dyDescent="0.45"/>
    <row r="678" ht="15.75" customHeight="1" x14ac:dyDescent="0.45"/>
    <row r="679" ht="15.75" customHeight="1" x14ac:dyDescent="0.45"/>
    <row r="680" ht="15.75" customHeight="1" x14ac:dyDescent="0.45"/>
    <row r="681" ht="15.75" customHeight="1" x14ac:dyDescent="0.45"/>
    <row r="682" ht="15.75" customHeight="1" x14ac:dyDescent="0.45"/>
    <row r="683" ht="15.75" customHeight="1" x14ac:dyDescent="0.45"/>
    <row r="684" ht="15.75" customHeight="1" x14ac:dyDescent="0.45"/>
    <row r="685" ht="15.75" customHeight="1" x14ac:dyDescent="0.45"/>
    <row r="686" ht="15.75" customHeight="1" x14ac:dyDescent="0.45"/>
    <row r="687" ht="15.75" customHeight="1" x14ac:dyDescent="0.45"/>
    <row r="688" ht="15.75" customHeight="1" x14ac:dyDescent="0.45"/>
    <row r="689" ht="15.75" customHeight="1" x14ac:dyDescent="0.45"/>
    <row r="690" ht="15.75" customHeight="1" x14ac:dyDescent="0.45"/>
    <row r="691" ht="15.75" customHeight="1" x14ac:dyDescent="0.45"/>
    <row r="692" ht="15.75" customHeight="1" x14ac:dyDescent="0.45"/>
    <row r="693" ht="15.75" customHeight="1" x14ac:dyDescent="0.45"/>
    <row r="694" ht="15.75" customHeight="1" x14ac:dyDescent="0.45"/>
    <row r="695" ht="15.75" customHeight="1" x14ac:dyDescent="0.45"/>
    <row r="696" ht="15.75" customHeight="1" x14ac:dyDescent="0.45"/>
    <row r="697" ht="15.75" customHeight="1" x14ac:dyDescent="0.45"/>
    <row r="698" ht="15.75" customHeight="1" x14ac:dyDescent="0.45"/>
    <row r="699" ht="15.75" customHeight="1" x14ac:dyDescent="0.45"/>
    <row r="700" ht="15.75" customHeight="1" x14ac:dyDescent="0.45"/>
    <row r="701" ht="15.75" customHeight="1" x14ac:dyDescent="0.45"/>
    <row r="702" ht="15.75" customHeight="1" x14ac:dyDescent="0.45"/>
    <row r="703" ht="15.75" customHeight="1" x14ac:dyDescent="0.45"/>
    <row r="704" ht="15.75" customHeight="1" x14ac:dyDescent="0.45"/>
    <row r="705" ht="15.75" customHeight="1" x14ac:dyDescent="0.45"/>
    <row r="706" ht="15.75" customHeight="1" x14ac:dyDescent="0.45"/>
    <row r="707" ht="15.75" customHeight="1" x14ac:dyDescent="0.45"/>
    <row r="708" ht="15.75" customHeight="1" x14ac:dyDescent="0.45"/>
    <row r="709" ht="15.75" customHeight="1" x14ac:dyDescent="0.45"/>
    <row r="710" ht="15.75" customHeight="1" x14ac:dyDescent="0.45"/>
    <row r="711" ht="15.75" customHeight="1" x14ac:dyDescent="0.45"/>
    <row r="712" ht="15.75" customHeight="1" x14ac:dyDescent="0.45"/>
    <row r="713" ht="15.75" customHeight="1" x14ac:dyDescent="0.45"/>
    <row r="714" ht="15.75" customHeight="1" x14ac:dyDescent="0.45"/>
    <row r="715" ht="15.75" customHeight="1" x14ac:dyDescent="0.45"/>
    <row r="716" ht="15.75" customHeight="1" x14ac:dyDescent="0.45"/>
    <row r="717" ht="15.75" customHeight="1" x14ac:dyDescent="0.45"/>
    <row r="718" ht="15.75" customHeight="1" x14ac:dyDescent="0.45"/>
    <row r="719" ht="15.75" customHeight="1" x14ac:dyDescent="0.45"/>
    <row r="720" ht="15.75" customHeight="1" x14ac:dyDescent="0.45"/>
    <row r="721" ht="15.75" customHeight="1" x14ac:dyDescent="0.45"/>
    <row r="722" ht="15.75" customHeight="1" x14ac:dyDescent="0.45"/>
    <row r="723" ht="15.75" customHeight="1" x14ac:dyDescent="0.45"/>
    <row r="724" ht="15.75" customHeight="1" x14ac:dyDescent="0.45"/>
    <row r="725" ht="15.75" customHeight="1" x14ac:dyDescent="0.45"/>
    <row r="726" ht="15.75" customHeight="1" x14ac:dyDescent="0.45"/>
    <row r="727" ht="15.75" customHeight="1" x14ac:dyDescent="0.45"/>
    <row r="728" ht="15.75" customHeight="1" x14ac:dyDescent="0.45"/>
    <row r="729" ht="15.75" customHeight="1" x14ac:dyDescent="0.45"/>
    <row r="730" ht="15.75" customHeight="1" x14ac:dyDescent="0.45"/>
    <row r="731" ht="15.75" customHeight="1" x14ac:dyDescent="0.45"/>
    <row r="732" ht="15.75" customHeight="1" x14ac:dyDescent="0.45"/>
    <row r="733" ht="15.75" customHeight="1" x14ac:dyDescent="0.45"/>
    <row r="734" ht="15.75" customHeight="1" x14ac:dyDescent="0.45"/>
    <row r="735" ht="15.75" customHeight="1" x14ac:dyDescent="0.45"/>
    <row r="736" ht="15.75" customHeight="1" x14ac:dyDescent="0.45"/>
    <row r="737" ht="15.75" customHeight="1" x14ac:dyDescent="0.45"/>
    <row r="738" ht="15.75" customHeight="1" x14ac:dyDescent="0.45"/>
    <row r="739" ht="15.75" customHeight="1" x14ac:dyDescent="0.45"/>
    <row r="740" ht="15.75" customHeight="1" x14ac:dyDescent="0.45"/>
    <row r="741" ht="15.75" customHeight="1" x14ac:dyDescent="0.45"/>
    <row r="742" ht="15.75" customHeight="1" x14ac:dyDescent="0.45"/>
    <row r="743" ht="15.75" customHeight="1" x14ac:dyDescent="0.45"/>
    <row r="744" ht="15.75" customHeight="1" x14ac:dyDescent="0.45"/>
    <row r="745" ht="15.75" customHeight="1" x14ac:dyDescent="0.45"/>
    <row r="746" ht="15.75" customHeight="1" x14ac:dyDescent="0.45"/>
    <row r="747" ht="15.75" customHeight="1" x14ac:dyDescent="0.45"/>
    <row r="748" ht="15.75" customHeight="1" x14ac:dyDescent="0.45"/>
    <row r="749" ht="15.75" customHeight="1" x14ac:dyDescent="0.45"/>
    <row r="750" ht="15.75" customHeight="1" x14ac:dyDescent="0.45"/>
    <row r="751" ht="15.75" customHeight="1" x14ac:dyDescent="0.45"/>
    <row r="752" ht="15.75" customHeight="1" x14ac:dyDescent="0.45"/>
    <row r="753" ht="15.75" customHeight="1" x14ac:dyDescent="0.45"/>
    <row r="754" ht="15.75" customHeight="1" x14ac:dyDescent="0.45"/>
    <row r="755" ht="15.75" customHeight="1" x14ac:dyDescent="0.45"/>
    <row r="756" ht="15.75" customHeight="1" x14ac:dyDescent="0.45"/>
    <row r="757" ht="15.75" customHeight="1" x14ac:dyDescent="0.45"/>
    <row r="758" ht="15.75" customHeight="1" x14ac:dyDescent="0.45"/>
    <row r="759" ht="15.75" customHeight="1" x14ac:dyDescent="0.45"/>
    <row r="760" ht="15.75" customHeight="1" x14ac:dyDescent="0.45"/>
    <row r="761" ht="15.75" customHeight="1" x14ac:dyDescent="0.45"/>
    <row r="762" ht="15.75" customHeight="1" x14ac:dyDescent="0.45"/>
    <row r="763" ht="15.75" customHeight="1" x14ac:dyDescent="0.45"/>
    <row r="764" ht="15.75" customHeight="1" x14ac:dyDescent="0.45"/>
    <row r="765" ht="15.75" customHeight="1" x14ac:dyDescent="0.45"/>
    <row r="766" ht="15.75" customHeight="1" x14ac:dyDescent="0.45"/>
    <row r="767" ht="15.75" customHeight="1" x14ac:dyDescent="0.45"/>
    <row r="768" ht="15.75" customHeight="1" x14ac:dyDescent="0.45"/>
    <row r="769" ht="15.75" customHeight="1" x14ac:dyDescent="0.45"/>
    <row r="770" ht="15.75" customHeight="1" x14ac:dyDescent="0.45"/>
    <row r="771" ht="15.75" customHeight="1" x14ac:dyDescent="0.45"/>
    <row r="772" ht="15.75" customHeight="1" x14ac:dyDescent="0.45"/>
    <row r="773" ht="15.75" customHeight="1" x14ac:dyDescent="0.45"/>
    <row r="774" ht="15.75" customHeight="1" x14ac:dyDescent="0.45"/>
    <row r="775" ht="15.75" customHeight="1" x14ac:dyDescent="0.45"/>
    <row r="776" ht="15.75" customHeight="1" x14ac:dyDescent="0.45"/>
    <row r="777" ht="15.75" customHeight="1" x14ac:dyDescent="0.45"/>
    <row r="778" ht="15.75" customHeight="1" x14ac:dyDescent="0.45"/>
    <row r="779" ht="15.75" customHeight="1" x14ac:dyDescent="0.45"/>
    <row r="780" ht="15.75" customHeight="1" x14ac:dyDescent="0.45"/>
    <row r="781" ht="15.75" customHeight="1" x14ac:dyDescent="0.45"/>
    <row r="782" ht="15.75" customHeight="1" x14ac:dyDescent="0.45"/>
    <row r="783" ht="15.75" customHeight="1" x14ac:dyDescent="0.45"/>
    <row r="784" ht="15.75" customHeight="1" x14ac:dyDescent="0.45"/>
    <row r="785" ht="15.75" customHeight="1" x14ac:dyDescent="0.45"/>
    <row r="786" ht="15.75" customHeight="1" x14ac:dyDescent="0.45"/>
    <row r="787" ht="15.75" customHeight="1" x14ac:dyDescent="0.45"/>
    <row r="788" ht="15.75" customHeight="1" x14ac:dyDescent="0.45"/>
    <row r="789" ht="15.75" customHeight="1" x14ac:dyDescent="0.45"/>
    <row r="790" ht="15.75" customHeight="1" x14ac:dyDescent="0.45"/>
    <row r="791" ht="15.75" customHeight="1" x14ac:dyDescent="0.45"/>
    <row r="792" ht="15.75" customHeight="1" x14ac:dyDescent="0.45"/>
    <row r="793" ht="15.75" customHeight="1" x14ac:dyDescent="0.45"/>
    <row r="794" ht="15.75" customHeight="1" x14ac:dyDescent="0.45"/>
    <row r="795" ht="15.75" customHeight="1" x14ac:dyDescent="0.45"/>
    <row r="796" ht="15.75" customHeight="1" x14ac:dyDescent="0.45"/>
    <row r="797" ht="15.75" customHeight="1" x14ac:dyDescent="0.45"/>
    <row r="798" ht="15.75" customHeight="1" x14ac:dyDescent="0.45"/>
    <row r="799" ht="15.75" customHeight="1" x14ac:dyDescent="0.45"/>
    <row r="800" ht="15.75" customHeight="1" x14ac:dyDescent="0.45"/>
    <row r="801" ht="15.75" customHeight="1" x14ac:dyDescent="0.45"/>
    <row r="802" ht="15.75" customHeight="1" x14ac:dyDescent="0.45"/>
    <row r="803" ht="15.75" customHeight="1" x14ac:dyDescent="0.45"/>
    <row r="804" ht="15.75" customHeight="1" x14ac:dyDescent="0.45"/>
    <row r="805" ht="15.75" customHeight="1" x14ac:dyDescent="0.45"/>
    <row r="806" ht="15.75" customHeight="1" x14ac:dyDescent="0.45"/>
    <row r="807" ht="15.75" customHeight="1" x14ac:dyDescent="0.45"/>
    <row r="808" ht="15.75" customHeight="1" x14ac:dyDescent="0.45"/>
    <row r="809" ht="15.75" customHeight="1" x14ac:dyDescent="0.45"/>
    <row r="810" ht="15.75" customHeight="1" x14ac:dyDescent="0.45"/>
    <row r="811" ht="15.75" customHeight="1" x14ac:dyDescent="0.45"/>
    <row r="812" ht="15.75" customHeight="1" x14ac:dyDescent="0.45"/>
    <row r="813" ht="15.75" customHeight="1" x14ac:dyDescent="0.45"/>
    <row r="814" ht="15.75" customHeight="1" x14ac:dyDescent="0.45"/>
    <row r="815" ht="15.75" customHeight="1" x14ac:dyDescent="0.45"/>
    <row r="816" ht="15.75" customHeight="1" x14ac:dyDescent="0.45"/>
    <row r="817" ht="15.75" customHeight="1" x14ac:dyDescent="0.45"/>
    <row r="818" ht="15.75" customHeight="1" x14ac:dyDescent="0.45"/>
    <row r="819" ht="15.75" customHeight="1" x14ac:dyDescent="0.45"/>
    <row r="820" ht="15.75" customHeight="1" x14ac:dyDescent="0.45"/>
    <row r="821" ht="15.75" customHeight="1" x14ac:dyDescent="0.45"/>
    <row r="822" ht="15.75" customHeight="1" x14ac:dyDescent="0.45"/>
    <row r="823" ht="15.75" customHeight="1" x14ac:dyDescent="0.45"/>
    <row r="824" ht="15.75" customHeight="1" x14ac:dyDescent="0.45"/>
    <row r="825" ht="15.75" customHeight="1" x14ac:dyDescent="0.45"/>
    <row r="826" ht="15.75" customHeight="1" x14ac:dyDescent="0.45"/>
    <row r="827" ht="15.75" customHeight="1" x14ac:dyDescent="0.45"/>
    <row r="828" ht="15.75" customHeight="1" x14ac:dyDescent="0.45"/>
    <row r="829" ht="15.75" customHeight="1" x14ac:dyDescent="0.45"/>
    <row r="830" ht="15.75" customHeight="1" x14ac:dyDescent="0.45"/>
    <row r="831" ht="15.75" customHeight="1" x14ac:dyDescent="0.45"/>
    <row r="832" ht="15.75" customHeight="1" x14ac:dyDescent="0.45"/>
    <row r="833" ht="15.75" customHeight="1" x14ac:dyDescent="0.45"/>
    <row r="834" ht="15.75" customHeight="1" x14ac:dyDescent="0.45"/>
    <row r="835" ht="15.75" customHeight="1" x14ac:dyDescent="0.45"/>
    <row r="836" ht="15.75" customHeight="1" x14ac:dyDescent="0.45"/>
    <row r="837" ht="15.75" customHeight="1" x14ac:dyDescent="0.45"/>
    <row r="838" ht="15.75" customHeight="1" x14ac:dyDescent="0.45"/>
    <row r="839" ht="15.75" customHeight="1" x14ac:dyDescent="0.45"/>
    <row r="840" ht="15.75" customHeight="1" x14ac:dyDescent="0.45"/>
    <row r="841" ht="15.75" customHeight="1" x14ac:dyDescent="0.45"/>
    <row r="842" ht="15.75" customHeight="1" x14ac:dyDescent="0.45"/>
    <row r="843" ht="15.75" customHeight="1" x14ac:dyDescent="0.45"/>
    <row r="844" ht="15.75" customHeight="1" x14ac:dyDescent="0.45"/>
    <row r="845" ht="15.75" customHeight="1" x14ac:dyDescent="0.45"/>
    <row r="846" ht="15.75" customHeight="1" x14ac:dyDescent="0.45"/>
    <row r="847" ht="15.75" customHeight="1" x14ac:dyDescent="0.45"/>
    <row r="848" ht="15.75" customHeight="1" x14ac:dyDescent="0.45"/>
    <row r="849" ht="15.75" customHeight="1" x14ac:dyDescent="0.45"/>
    <row r="850" ht="15.75" customHeight="1" x14ac:dyDescent="0.45"/>
    <row r="851" ht="15.75" customHeight="1" x14ac:dyDescent="0.45"/>
    <row r="852" ht="15.75" customHeight="1" x14ac:dyDescent="0.45"/>
    <row r="853" ht="15.75" customHeight="1" x14ac:dyDescent="0.45"/>
    <row r="854" ht="15.75" customHeight="1" x14ac:dyDescent="0.45"/>
    <row r="855" ht="15.75" customHeight="1" x14ac:dyDescent="0.45"/>
    <row r="856" ht="15.75" customHeight="1" x14ac:dyDescent="0.45"/>
    <row r="857" ht="15.75" customHeight="1" x14ac:dyDescent="0.45"/>
    <row r="858" ht="15.75" customHeight="1" x14ac:dyDescent="0.45"/>
    <row r="859" ht="15.75" customHeight="1" x14ac:dyDescent="0.45"/>
    <row r="860" ht="15.75" customHeight="1" x14ac:dyDescent="0.45"/>
    <row r="861" ht="15.75" customHeight="1" x14ac:dyDescent="0.45"/>
    <row r="862" ht="15.75" customHeight="1" x14ac:dyDescent="0.45"/>
    <row r="863" ht="15.75" customHeight="1" x14ac:dyDescent="0.45"/>
    <row r="864" ht="15.75" customHeight="1" x14ac:dyDescent="0.45"/>
    <row r="865" ht="15.75" customHeight="1" x14ac:dyDescent="0.45"/>
    <row r="866" ht="15.75" customHeight="1" x14ac:dyDescent="0.45"/>
    <row r="867" ht="15.75" customHeight="1" x14ac:dyDescent="0.45"/>
    <row r="868" ht="15.75" customHeight="1" x14ac:dyDescent="0.45"/>
    <row r="869" ht="15.75" customHeight="1" x14ac:dyDescent="0.45"/>
    <row r="870" ht="15.75" customHeight="1" x14ac:dyDescent="0.45"/>
    <row r="871" ht="15.75" customHeight="1" x14ac:dyDescent="0.45"/>
    <row r="872" ht="15.75" customHeight="1" x14ac:dyDescent="0.45"/>
    <row r="873" ht="15.75" customHeight="1" x14ac:dyDescent="0.45"/>
    <row r="874" ht="15.75" customHeight="1" x14ac:dyDescent="0.45"/>
    <row r="875" ht="15.75" customHeight="1" x14ac:dyDescent="0.45"/>
    <row r="876" ht="15.75" customHeight="1" x14ac:dyDescent="0.45"/>
    <row r="877" ht="15.75" customHeight="1" x14ac:dyDescent="0.45"/>
    <row r="878" ht="15.75" customHeight="1" x14ac:dyDescent="0.45"/>
    <row r="879" ht="15.75" customHeight="1" x14ac:dyDescent="0.45"/>
    <row r="880" ht="15.75" customHeight="1" x14ac:dyDescent="0.45"/>
    <row r="881" ht="15.75" customHeight="1" x14ac:dyDescent="0.45"/>
    <row r="882" ht="15.75" customHeight="1" x14ac:dyDescent="0.45"/>
    <row r="883" ht="15.75" customHeight="1" x14ac:dyDescent="0.45"/>
    <row r="884" ht="15.75" customHeight="1" x14ac:dyDescent="0.45"/>
    <row r="885" ht="15.75" customHeight="1" x14ac:dyDescent="0.45"/>
    <row r="886" ht="15.75" customHeight="1" x14ac:dyDescent="0.45"/>
    <row r="887" ht="15.75" customHeight="1" x14ac:dyDescent="0.45"/>
    <row r="888" ht="15.75" customHeight="1" x14ac:dyDescent="0.45"/>
    <row r="889" ht="15.75" customHeight="1" x14ac:dyDescent="0.45"/>
    <row r="890" ht="15.75" customHeight="1" x14ac:dyDescent="0.45"/>
    <row r="891" ht="15.75" customHeight="1" x14ac:dyDescent="0.45"/>
    <row r="892" ht="15.75" customHeight="1" x14ac:dyDescent="0.45"/>
    <row r="893" ht="15.75" customHeight="1" x14ac:dyDescent="0.45"/>
    <row r="894" ht="15.75" customHeight="1" x14ac:dyDescent="0.45"/>
    <row r="895" ht="15.75" customHeight="1" x14ac:dyDescent="0.45"/>
    <row r="896" ht="15.75" customHeight="1" x14ac:dyDescent="0.45"/>
    <row r="897" ht="15.75" customHeight="1" x14ac:dyDescent="0.45"/>
    <row r="898" ht="15.75" customHeight="1" x14ac:dyDescent="0.45"/>
    <row r="899" ht="15.75" customHeight="1" x14ac:dyDescent="0.45"/>
    <row r="900" ht="15.75" customHeight="1" x14ac:dyDescent="0.45"/>
    <row r="901" ht="15.75" customHeight="1" x14ac:dyDescent="0.45"/>
    <row r="902" ht="15.75" customHeight="1" x14ac:dyDescent="0.45"/>
    <row r="903" ht="15.75" customHeight="1" x14ac:dyDescent="0.45"/>
    <row r="904" ht="15.75" customHeight="1" x14ac:dyDescent="0.45"/>
    <row r="905" ht="15.75" customHeight="1" x14ac:dyDescent="0.45"/>
    <row r="906" ht="15.75" customHeight="1" x14ac:dyDescent="0.45"/>
    <row r="907" ht="15.75" customHeight="1" x14ac:dyDescent="0.45"/>
    <row r="908" ht="15.75" customHeight="1" x14ac:dyDescent="0.45"/>
    <row r="909" ht="15.75" customHeight="1" x14ac:dyDescent="0.45"/>
    <row r="910" ht="15.75" customHeight="1" x14ac:dyDescent="0.45"/>
    <row r="911" ht="15.75" customHeight="1" x14ac:dyDescent="0.45"/>
    <row r="912" ht="15.75" customHeight="1" x14ac:dyDescent="0.45"/>
    <row r="913" ht="15.75" customHeight="1" x14ac:dyDescent="0.45"/>
    <row r="914" ht="15.75" customHeight="1" x14ac:dyDescent="0.45"/>
    <row r="915" ht="15.75" customHeight="1" x14ac:dyDescent="0.45"/>
    <row r="916" ht="15.75" customHeight="1" x14ac:dyDescent="0.45"/>
    <row r="917" ht="15.75" customHeight="1" x14ac:dyDescent="0.45"/>
    <row r="918" ht="15.75" customHeight="1" x14ac:dyDescent="0.45"/>
    <row r="919" ht="15.75" customHeight="1" x14ac:dyDescent="0.45"/>
    <row r="920" ht="15.75" customHeight="1" x14ac:dyDescent="0.45"/>
    <row r="921" ht="15.75" customHeight="1" x14ac:dyDescent="0.45"/>
    <row r="922" ht="15.75" customHeight="1" x14ac:dyDescent="0.45"/>
    <row r="923" ht="15.75" customHeight="1" x14ac:dyDescent="0.45"/>
    <row r="924" ht="15.75" customHeight="1" x14ac:dyDescent="0.45"/>
    <row r="925" ht="15.75" customHeight="1" x14ac:dyDescent="0.45"/>
    <row r="926" ht="15.75" customHeight="1" x14ac:dyDescent="0.45"/>
    <row r="927" ht="15.75" customHeight="1" x14ac:dyDescent="0.45"/>
    <row r="928" ht="15.75" customHeight="1" x14ac:dyDescent="0.45"/>
    <row r="929" ht="15.75" customHeight="1" x14ac:dyDescent="0.45"/>
    <row r="930" ht="15.75" customHeight="1" x14ac:dyDescent="0.45"/>
    <row r="931" ht="15.75" customHeight="1" x14ac:dyDescent="0.45"/>
    <row r="932" ht="15.75" customHeight="1" x14ac:dyDescent="0.45"/>
    <row r="933" ht="15.75" customHeight="1" x14ac:dyDescent="0.45"/>
    <row r="934" ht="15.75" customHeight="1" x14ac:dyDescent="0.45"/>
    <row r="935" ht="15.75" customHeight="1" x14ac:dyDescent="0.45"/>
    <row r="936" ht="15.75" customHeight="1" x14ac:dyDescent="0.45"/>
    <row r="937" ht="15.75" customHeight="1" x14ac:dyDescent="0.45"/>
    <row r="938" ht="15.75" customHeight="1" x14ac:dyDescent="0.45"/>
    <row r="939" ht="15.75" customHeight="1" x14ac:dyDescent="0.45"/>
    <row r="940" ht="15.75" customHeight="1" x14ac:dyDescent="0.45"/>
    <row r="941" ht="15.75" customHeight="1" x14ac:dyDescent="0.45"/>
    <row r="942" ht="15.75" customHeight="1" x14ac:dyDescent="0.45"/>
    <row r="943" ht="15.75" customHeight="1" x14ac:dyDescent="0.45"/>
    <row r="944" ht="15.75" customHeight="1" x14ac:dyDescent="0.45"/>
    <row r="945" ht="15.75" customHeight="1" x14ac:dyDescent="0.45"/>
    <row r="946" ht="15.75" customHeight="1" x14ac:dyDescent="0.45"/>
    <row r="947" ht="15.75" customHeight="1" x14ac:dyDescent="0.45"/>
    <row r="948" ht="15.75" customHeight="1" x14ac:dyDescent="0.45"/>
    <row r="949" ht="15.75" customHeight="1" x14ac:dyDescent="0.45"/>
    <row r="950" ht="15.75" customHeight="1" x14ac:dyDescent="0.45"/>
    <row r="951" ht="15.75" customHeight="1" x14ac:dyDescent="0.45"/>
    <row r="952" ht="15.75" customHeight="1" x14ac:dyDescent="0.45"/>
    <row r="953" ht="15.75" customHeight="1" x14ac:dyDescent="0.45"/>
    <row r="954" ht="15.75" customHeight="1" x14ac:dyDescent="0.45"/>
    <row r="955" ht="15.75" customHeight="1" x14ac:dyDescent="0.45"/>
    <row r="956" ht="15.75" customHeight="1" x14ac:dyDescent="0.45"/>
    <row r="957" ht="15.75" customHeight="1" x14ac:dyDescent="0.45"/>
    <row r="958" ht="15.75" customHeight="1" x14ac:dyDescent="0.45"/>
    <row r="959" ht="15.75" customHeight="1" x14ac:dyDescent="0.45"/>
    <row r="960" ht="15.75" customHeight="1" x14ac:dyDescent="0.45"/>
    <row r="961" ht="15.75" customHeight="1" x14ac:dyDescent="0.45"/>
    <row r="962" ht="15.75" customHeight="1" x14ac:dyDescent="0.45"/>
    <row r="963" ht="15.75" customHeight="1" x14ac:dyDescent="0.45"/>
    <row r="964" ht="15.75" customHeight="1" x14ac:dyDescent="0.45"/>
    <row r="965" ht="15.75" customHeight="1" x14ac:dyDescent="0.45"/>
    <row r="966" ht="15.75" customHeight="1" x14ac:dyDescent="0.45"/>
    <row r="967" ht="15.75" customHeight="1" x14ac:dyDescent="0.45"/>
    <row r="968" ht="15.75" customHeight="1" x14ac:dyDescent="0.45"/>
    <row r="969" ht="15.75" customHeight="1" x14ac:dyDescent="0.45"/>
    <row r="970" ht="15.75" customHeight="1" x14ac:dyDescent="0.45"/>
    <row r="971" ht="15.75" customHeight="1" x14ac:dyDescent="0.45"/>
    <row r="972" ht="15.75" customHeight="1" x14ac:dyDescent="0.45"/>
    <row r="973" ht="15.75" customHeight="1" x14ac:dyDescent="0.45"/>
    <row r="974" ht="15.75" customHeight="1" x14ac:dyDescent="0.45"/>
    <row r="975" ht="15.75" customHeight="1" x14ac:dyDescent="0.45"/>
    <row r="976" ht="15.75" customHeight="1" x14ac:dyDescent="0.45"/>
    <row r="977" ht="15.75" customHeight="1" x14ac:dyDescent="0.45"/>
    <row r="978" ht="15.75" customHeight="1" x14ac:dyDescent="0.45"/>
    <row r="979" ht="15.75" customHeight="1" x14ac:dyDescent="0.45"/>
    <row r="980" ht="15.75" customHeight="1" x14ac:dyDescent="0.45"/>
    <row r="981" ht="15.75" customHeight="1" x14ac:dyDescent="0.45"/>
    <row r="982" ht="15.75" customHeight="1" x14ac:dyDescent="0.45"/>
    <row r="983" ht="15.75" customHeight="1" x14ac:dyDescent="0.45"/>
    <row r="984" ht="15.75" customHeight="1" x14ac:dyDescent="0.45"/>
    <row r="985" ht="15.75" customHeight="1" x14ac:dyDescent="0.45"/>
    <row r="986" ht="15.75" customHeight="1" x14ac:dyDescent="0.45"/>
    <row r="987" ht="15.75" customHeight="1" x14ac:dyDescent="0.45"/>
    <row r="988" ht="15.75" customHeight="1" x14ac:dyDescent="0.45"/>
    <row r="989" ht="15.75" customHeight="1" x14ac:dyDescent="0.45"/>
    <row r="990" ht="15.75" customHeight="1" x14ac:dyDescent="0.45"/>
    <row r="991" ht="15.75" customHeight="1" x14ac:dyDescent="0.45"/>
    <row r="992" ht="15.75" customHeight="1" x14ac:dyDescent="0.45"/>
    <row r="993" ht="15.75" customHeight="1" x14ac:dyDescent="0.45"/>
    <row r="994" ht="15.75" customHeight="1" x14ac:dyDescent="0.45"/>
    <row r="995" ht="15.75" customHeight="1" x14ac:dyDescent="0.45"/>
    <row r="996" ht="15.75" customHeight="1" x14ac:dyDescent="0.45"/>
    <row r="997" ht="15.75" customHeight="1" x14ac:dyDescent="0.45"/>
    <row r="998" ht="15.75" customHeight="1" x14ac:dyDescent="0.45"/>
    <row r="999" ht="15.75" customHeight="1" x14ac:dyDescent="0.45"/>
    <row r="1000" ht="15.75" customHeight="1" x14ac:dyDescent="0.45"/>
    <row r="1001" ht="15.75" customHeight="1" x14ac:dyDescent="0.45"/>
    <row r="1002" ht="15.75" customHeight="1" x14ac:dyDescent="0.45"/>
    <row r="1003" ht="15.75" customHeight="1" x14ac:dyDescent="0.45"/>
    <row r="1004" ht="15.75" customHeight="1" x14ac:dyDescent="0.45"/>
    <row r="1005" ht="15.75" customHeight="1" x14ac:dyDescent="0.45"/>
    <row r="1006" ht="15.75" customHeight="1" x14ac:dyDescent="0.45"/>
    <row r="1007" ht="15.75" customHeight="1" x14ac:dyDescent="0.45"/>
    <row r="1008" ht="15.75" customHeight="1" x14ac:dyDescent="0.45"/>
    <row r="1009" ht="15.75" customHeight="1" x14ac:dyDescent="0.45"/>
    <row r="1010" ht="15.75" customHeight="1" x14ac:dyDescent="0.45"/>
    <row r="1011" ht="15.75" customHeight="1" x14ac:dyDescent="0.45"/>
    <row r="1012" ht="15.75" customHeight="1" x14ac:dyDescent="0.45"/>
    <row r="1013" ht="15.75" customHeight="1" x14ac:dyDescent="0.45"/>
    <row r="1014" ht="15.75" customHeight="1" x14ac:dyDescent="0.45"/>
    <row r="1015" ht="15.75" customHeight="1" x14ac:dyDescent="0.45"/>
    <row r="1016" ht="15.75" customHeight="1" x14ac:dyDescent="0.45"/>
    <row r="1017" ht="15.75" customHeight="1" x14ac:dyDescent="0.45"/>
    <row r="1018" ht="15.75" customHeight="1" x14ac:dyDescent="0.45"/>
    <row r="1019" ht="15.75" customHeight="1" x14ac:dyDescent="0.45"/>
    <row r="1020" ht="15.75" customHeight="1" x14ac:dyDescent="0.45"/>
    <row r="1021" ht="15.75" customHeight="1" x14ac:dyDescent="0.45"/>
    <row r="1022" ht="15.75" customHeight="1" x14ac:dyDescent="0.45"/>
    <row r="1023" ht="15.75" customHeight="1" x14ac:dyDescent="0.45"/>
    <row r="1024" ht="15.75" customHeight="1" x14ac:dyDescent="0.45"/>
    <row r="1025" ht="15.75" customHeight="1" x14ac:dyDescent="0.45"/>
    <row r="1026" ht="15.75" customHeight="1" x14ac:dyDescent="0.45"/>
    <row r="1027" ht="15.75" customHeight="1" x14ac:dyDescent="0.45"/>
    <row r="1028" ht="15.75" customHeight="1" x14ac:dyDescent="0.45"/>
    <row r="1029" ht="15.75" customHeight="1" x14ac:dyDescent="0.45"/>
    <row r="1030" ht="15.75" customHeight="1" x14ac:dyDescent="0.45"/>
    <row r="1031" ht="15.75" customHeight="1" x14ac:dyDescent="0.45"/>
    <row r="1032" ht="15.75" customHeight="1" x14ac:dyDescent="0.45"/>
    <row r="1033" ht="15.75" customHeight="1" x14ac:dyDescent="0.45"/>
    <row r="1034" ht="15.75" customHeight="1" x14ac:dyDescent="0.45"/>
    <row r="1035" ht="15.75" customHeight="1" x14ac:dyDescent="0.45"/>
    <row r="1036" ht="15.75" customHeight="1" x14ac:dyDescent="0.45"/>
    <row r="1037" ht="15.75" customHeight="1" x14ac:dyDescent="0.45"/>
    <row r="1038" ht="15.75" customHeight="1" x14ac:dyDescent="0.45"/>
    <row r="1039" ht="15.75" customHeight="1" x14ac:dyDescent="0.45"/>
    <row r="1040" ht="15.75" customHeight="1" x14ac:dyDescent="0.45"/>
    <row r="1041" ht="15.75" customHeight="1" x14ac:dyDescent="0.45"/>
    <row r="1042" ht="15.75" customHeight="1" x14ac:dyDescent="0.45"/>
    <row r="1043" ht="15.75" customHeight="1" x14ac:dyDescent="0.45"/>
    <row r="1044" ht="15.75" customHeight="1" x14ac:dyDescent="0.45"/>
    <row r="1045" ht="15.75" customHeight="1" x14ac:dyDescent="0.45"/>
    <row r="1046" ht="15.75" customHeight="1" x14ac:dyDescent="0.45"/>
    <row r="1047" ht="15.75" customHeight="1" x14ac:dyDescent="0.45"/>
    <row r="1048" ht="15.75" customHeight="1" x14ac:dyDescent="0.45"/>
    <row r="1049" ht="15.75" customHeight="1" x14ac:dyDescent="0.45"/>
    <row r="1050" ht="15.75" customHeight="1" x14ac:dyDescent="0.45"/>
    <row r="1051" ht="15.75" customHeight="1" x14ac:dyDescent="0.45"/>
    <row r="1052" ht="15.75" customHeight="1" x14ac:dyDescent="0.45"/>
    <row r="1053" ht="15.75" customHeight="1" x14ac:dyDescent="0.45"/>
    <row r="1054" ht="15.75" customHeight="1" x14ac:dyDescent="0.45"/>
    <row r="1055" ht="15.75" customHeight="1" x14ac:dyDescent="0.45"/>
    <row r="1056" ht="15.75" customHeight="1" x14ac:dyDescent="0.45"/>
    <row r="1057" ht="15.75" customHeight="1" x14ac:dyDescent="0.45"/>
    <row r="1058" ht="15.75" customHeight="1" x14ac:dyDescent="0.45"/>
    <row r="1059" ht="15.75" customHeight="1" x14ac:dyDescent="0.45"/>
    <row r="1060" ht="15.75" customHeight="1" x14ac:dyDescent="0.45"/>
    <row r="1061" ht="15.75" customHeight="1" x14ac:dyDescent="0.45"/>
    <row r="1062" ht="15.75" customHeight="1" x14ac:dyDescent="0.45"/>
    <row r="1063" ht="15.75" customHeight="1" x14ac:dyDescent="0.45"/>
    <row r="1064" ht="15.75" customHeight="1" x14ac:dyDescent="0.45"/>
    <row r="1065" ht="15.75" customHeight="1" x14ac:dyDescent="0.45"/>
    <row r="1066" ht="15.75" customHeight="1" x14ac:dyDescent="0.45"/>
    <row r="1067" ht="15.75" customHeight="1" x14ac:dyDescent="0.45"/>
    <row r="1068" ht="15.75" customHeight="1" x14ac:dyDescent="0.45"/>
    <row r="1069" ht="15.75" customHeight="1" x14ac:dyDescent="0.45"/>
    <row r="1070" ht="15.75" customHeight="1" x14ac:dyDescent="0.45"/>
    <row r="1071" ht="15.75" customHeight="1" x14ac:dyDescent="0.45"/>
    <row r="1072" ht="15.75" customHeight="1" x14ac:dyDescent="0.45"/>
    <row r="1073" ht="15.75" customHeight="1" x14ac:dyDescent="0.45"/>
    <row r="1074" ht="15.75" customHeight="1" x14ac:dyDescent="0.45"/>
    <row r="1075" ht="15.75" customHeight="1" x14ac:dyDescent="0.45"/>
    <row r="1076" ht="15.75" customHeight="1" x14ac:dyDescent="0.45"/>
    <row r="1077" ht="15.75" customHeight="1" x14ac:dyDescent="0.45"/>
    <row r="1078" ht="15.75" customHeight="1" x14ac:dyDescent="0.45"/>
    <row r="1079" ht="15.75" customHeight="1" x14ac:dyDescent="0.45"/>
    <row r="1080" ht="15.75" customHeight="1" x14ac:dyDescent="0.45"/>
    <row r="1081" ht="15.75" customHeight="1" x14ac:dyDescent="0.45"/>
    <row r="1082" ht="15.75" customHeight="1" x14ac:dyDescent="0.45"/>
    <row r="1083" ht="15.75" customHeight="1" x14ac:dyDescent="0.45"/>
    <row r="1084" ht="15.75" customHeight="1" x14ac:dyDescent="0.45"/>
    <row r="1085" ht="15.75" customHeight="1" x14ac:dyDescent="0.45"/>
    <row r="1086" ht="15.75" customHeight="1" x14ac:dyDescent="0.45"/>
    <row r="1087" ht="15.75" customHeight="1" x14ac:dyDescent="0.45"/>
    <row r="1088" ht="15.75" customHeight="1" x14ac:dyDescent="0.45"/>
    <row r="1089" ht="15.75" customHeight="1" x14ac:dyDescent="0.45"/>
    <row r="1090" ht="15.75" customHeight="1" x14ac:dyDescent="0.45"/>
    <row r="1091" ht="15.75" customHeight="1" x14ac:dyDescent="0.45"/>
    <row r="1092" ht="15.75" customHeight="1" x14ac:dyDescent="0.45"/>
    <row r="1093" ht="15.75" customHeight="1" x14ac:dyDescent="0.45"/>
    <row r="1094" ht="15.75" customHeight="1" x14ac:dyDescent="0.45"/>
    <row r="1095" ht="15.75" customHeight="1" x14ac:dyDescent="0.45"/>
    <row r="1096" ht="15.75" customHeight="1" x14ac:dyDescent="0.45"/>
    <row r="1097" ht="15.75" customHeight="1" x14ac:dyDescent="0.45"/>
    <row r="1098" ht="15.75" customHeight="1" x14ac:dyDescent="0.45"/>
    <row r="1099" ht="15.75" customHeight="1" x14ac:dyDescent="0.45"/>
    <row r="1100" ht="15.75" customHeight="1" x14ac:dyDescent="0.45"/>
    <row r="1101" ht="15.75" customHeight="1" x14ac:dyDescent="0.45"/>
    <row r="1102" ht="15.75" customHeight="1" x14ac:dyDescent="0.45"/>
    <row r="1103" ht="15.75" customHeight="1" x14ac:dyDescent="0.45"/>
    <row r="1104" ht="15.75" customHeight="1" x14ac:dyDescent="0.45"/>
    <row r="1105" ht="15.75" customHeight="1" x14ac:dyDescent="0.45"/>
    <row r="1106" ht="15.75" customHeight="1" x14ac:dyDescent="0.45"/>
    <row r="1107" ht="15.75" customHeight="1" x14ac:dyDescent="0.45"/>
    <row r="1108" ht="15.75" customHeight="1" x14ac:dyDescent="0.45"/>
    <row r="1109" ht="15.75" customHeight="1" x14ac:dyDescent="0.45"/>
    <row r="1110" ht="15.75" customHeight="1" x14ac:dyDescent="0.45"/>
    <row r="1111" ht="15.75" customHeight="1" x14ac:dyDescent="0.45"/>
    <row r="1112" ht="15.75" customHeight="1" x14ac:dyDescent="0.45"/>
    <row r="1113" ht="15.75" customHeight="1" x14ac:dyDescent="0.45"/>
    <row r="1114" ht="15.75" customHeight="1" x14ac:dyDescent="0.45"/>
    <row r="1115" ht="15.75" customHeight="1" x14ac:dyDescent="0.45"/>
    <row r="1116" ht="15.75" customHeight="1" x14ac:dyDescent="0.45"/>
    <row r="1117" ht="15.75" customHeight="1" x14ac:dyDescent="0.45"/>
    <row r="1118" ht="15.75" customHeight="1" x14ac:dyDescent="0.45"/>
    <row r="1119" ht="15.75" customHeight="1" x14ac:dyDescent="0.45"/>
    <row r="1120" ht="15.75" customHeight="1" x14ac:dyDescent="0.45"/>
    <row r="1121" ht="15.75" customHeight="1" x14ac:dyDescent="0.45"/>
    <row r="1122" ht="15.75" customHeight="1" x14ac:dyDescent="0.45"/>
    <row r="1123" ht="15.75" customHeight="1" x14ac:dyDescent="0.45"/>
    <row r="1124" ht="15.75" customHeight="1" x14ac:dyDescent="0.45"/>
    <row r="1125" ht="15.75" customHeight="1" x14ac:dyDescent="0.45"/>
    <row r="1126" ht="15.75" customHeight="1" x14ac:dyDescent="0.45"/>
    <row r="1127" ht="15.75" customHeight="1" x14ac:dyDescent="0.45"/>
    <row r="1128" ht="15.75" customHeight="1" x14ac:dyDescent="0.45"/>
    <row r="1129" ht="15.75" customHeight="1" x14ac:dyDescent="0.45"/>
    <row r="1130" ht="15.75" customHeight="1" x14ac:dyDescent="0.45"/>
    <row r="1131" ht="15.75" customHeight="1" x14ac:dyDescent="0.45"/>
    <row r="1132" ht="15.75" customHeight="1" x14ac:dyDescent="0.45"/>
    <row r="1133" ht="15.75" customHeight="1" x14ac:dyDescent="0.45"/>
    <row r="1134" ht="15.75" customHeight="1" x14ac:dyDescent="0.45"/>
    <row r="1135" ht="15.75" customHeight="1" x14ac:dyDescent="0.45"/>
    <row r="1136" ht="15.75" customHeight="1" x14ac:dyDescent="0.45"/>
    <row r="1137" ht="15.75" customHeight="1" x14ac:dyDescent="0.45"/>
    <row r="1138" ht="15.75" customHeight="1" x14ac:dyDescent="0.45"/>
    <row r="1139" ht="15.75" customHeight="1" x14ac:dyDescent="0.45"/>
    <row r="1140" ht="15.75" customHeight="1" x14ac:dyDescent="0.45"/>
    <row r="1141" ht="15.75" customHeight="1" x14ac:dyDescent="0.45"/>
    <row r="1142" ht="15.75" customHeight="1" x14ac:dyDescent="0.45"/>
    <row r="1143" ht="15.75" customHeight="1" x14ac:dyDescent="0.45"/>
    <row r="1144" ht="15.75" customHeight="1" x14ac:dyDescent="0.45"/>
    <row r="1145" ht="15.75" customHeight="1" x14ac:dyDescent="0.45"/>
    <row r="1146" ht="15.75" customHeight="1" x14ac:dyDescent="0.45"/>
    <row r="1147" ht="15.75" customHeight="1" x14ac:dyDescent="0.45"/>
    <row r="1148" ht="15.75" customHeight="1" x14ac:dyDescent="0.45"/>
    <row r="1149" ht="15.75" customHeight="1" x14ac:dyDescent="0.45"/>
    <row r="1150" ht="15.75" customHeight="1" x14ac:dyDescent="0.45"/>
    <row r="1151" ht="15.75" customHeight="1" x14ac:dyDescent="0.45"/>
    <row r="1152" ht="15.75" customHeight="1" x14ac:dyDescent="0.45"/>
    <row r="1153" ht="15.75" customHeight="1" x14ac:dyDescent="0.45"/>
    <row r="1154" ht="15.75" customHeight="1" x14ac:dyDescent="0.45"/>
    <row r="1155" ht="15.75" customHeight="1" x14ac:dyDescent="0.45"/>
    <row r="1156" ht="15.75" customHeight="1" x14ac:dyDescent="0.45"/>
    <row r="1157" ht="15.75" customHeight="1" x14ac:dyDescent="0.45"/>
    <row r="1158" ht="15.75" customHeight="1" x14ac:dyDescent="0.45"/>
    <row r="1159" ht="15.75" customHeight="1" x14ac:dyDescent="0.45"/>
    <row r="1160" ht="15.75" customHeight="1" x14ac:dyDescent="0.45"/>
    <row r="1161" ht="15.75" customHeight="1" x14ac:dyDescent="0.45"/>
    <row r="1162" ht="15.75" customHeight="1" x14ac:dyDescent="0.45"/>
    <row r="1163" ht="15.75" customHeight="1" x14ac:dyDescent="0.45"/>
    <row r="1164" ht="15.75" customHeight="1" x14ac:dyDescent="0.45"/>
    <row r="1165" ht="15.75" customHeight="1" x14ac:dyDescent="0.45"/>
    <row r="1166" ht="15.75" customHeight="1" x14ac:dyDescent="0.45"/>
    <row r="1167" ht="15.75" customHeight="1" x14ac:dyDescent="0.45"/>
    <row r="1168" ht="15.75" customHeight="1" x14ac:dyDescent="0.45"/>
    <row r="1169" ht="15.75" customHeight="1" x14ac:dyDescent="0.45"/>
    <row r="1170" ht="15.75" customHeight="1" x14ac:dyDescent="0.45"/>
    <row r="1171" ht="15.75" customHeight="1" x14ac:dyDescent="0.45"/>
    <row r="1172" ht="15.75" customHeight="1" x14ac:dyDescent="0.45"/>
    <row r="1173" ht="15.75" customHeight="1" x14ac:dyDescent="0.45"/>
    <row r="1174" ht="15.75" customHeight="1" x14ac:dyDescent="0.45"/>
    <row r="1175" ht="15.75" customHeight="1" x14ac:dyDescent="0.45"/>
    <row r="1176" ht="15.75" customHeight="1" x14ac:dyDescent="0.45"/>
    <row r="1177" ht="15.75" customHeight="1" x14ac:dyDescent="0.45"/>
    <row r="1178" ht="15.75" customHeight="1" x14ac:dyDescent="0.45"/>
    <row r="1179" ht="15.75" customHeight="1" x14ac:dyDescent="0.45"/>
    <row r="1180" ht="15.75" customHeight="1" x14ac:dyDescent="0.45"/>
    <row r="1181" ht="15.75" customHeight="1" x14ac:dyDescent="0.45"/>
    <row r="1182" ht="15.75" customHeight="1" x14ac:dyDescent="0.45"/>
    <row r="1183" ht="15.75" customHeight="1" x14ac:dyDescent="0.45"/>
    <row r="1184" ht="15.75" customHeight="1" x14ac:dyDescent="0.45"/>
    <row r="1185" ht="15.75" customHeight="1" x14ac:dyDescent="0.45"/>
    <row r="1186" ht="15.75" customHeight="1" x14ac:dyDescent="0.45"/>
    <row r="1187" ht="15.75" customHeight="1" x14ac:dyDescent="0.45"/>
    <row r="1188" ht="15.75" customHeight="1" x14ac:dyDescent="0.45"/>
    <row r="1189" ht="15.75" customHeight="1" x14ac:dyDescent="0.45"/>
    <row r="1190" ht="15.75" customHeight="1" x14ac:dyDescent="0.45"/>
  </sheetData>
  <mergeCells count="1422">
    <mergeCell ref="IF630:IQ631"/>
    <mergeCell ref="J10:T10"/>
    <mergeCell ref="J11:T11"/>
    <mergeCell ref="W31:AE31"/>
    <mergeCell ref="K32:O32"/>
    <mergeCell ref="W32:AL33"/>
    <mergeCell ref="K33:L33"/>
    <mergeCell ref="M33:T33"/>
    <mergeCell ref="K38:L38"/>
    <mergeCell ref="M38:T38"/>
    <mergeCell ref="W38:AL39"/>
    <mergeCell ref="K39:L39"/>
    <mergeCell ref="M39:T39"/>
    <mergeCell ref="K52:O52"/>
    <mergeCell ref="X52:Z53"/>
    <mergeCell ref="AB52:AB53"/>
    <mergeCell ref="AC52:AF53"/>
    <mergeCell ref="K53:L53"/>
    <mergeCell ref="K34:L34"/>
    <mergeCell ref="M34:T34"/>
    <mergeCell ref="W34:AL35"/>
    <mergeCell ref="K35:L35"/>
    <mergeCell ref="M35:T35"/>
    <mergeCell ref="K36:L36"/>
    <mergeCell ref="M36:T36"/>
    <mergeCell ref="W36:AL37"/>
    <mergeCell ref="K37:L37"/>
    <mergeCell ref="M37:T37"/>
    <mergeCell ref="EX113:EX114"/>
    <mergeCell ref="K127:M127"/>
    <mergeCell ref="P127:X127"/>
    <mergeCell ref="AG127:AO127"/>
    <mergeCell ref="K128:M128"/>
    <mergeCell ref="P128:X128"/>
    <mergeCell ref="AG128:AO128"/>
    <mergeCell ref="X58:AG59"/>
    <mergeCell ref="K113:K114"/>
    <mergeCell ref="L113:X114"/>
    <mergeCell ref="DA113:DA114"/>
    <mergeCell ref="DB113:DB114"/>
    <mergeCell ref="DC113:DC114"/>
    <mergeCell ref="M53:T53"/>
    <mergeCell ref="M54:T54"/>
    <mergeCell ref="X54:AG55"/>
    <mergeCell ref="M55:T55"/>
    <mergeCell ref="M56:T57"/>
    <mergeCell ref="X56:AG57"/>
    <mergeCell ref="K133:M133"/>
    <mergeCell ref="P133:X133"/>
    <mergeCell ref="AG133:AO133"/>
    <mergeCell ref="K134:M134"/>
    <mergeCell ref="P134:X134"/>
    <mergeCell ref="AG134:AO134"/>
    <mergeCell ref="K131:M131"/>
    <mergeCell ref="P131:X131"/>
    <mergeCell ref="AG131:AO131"/>
    <mergeCell ref="K132:M132"/>
    <mergeCell ref="P132:X132"/>
    <mergeCell ref="AG132:AO132"/>
    <mergeCell ref="K129:M129"/>
    <mergeCell ref="P129:X129"/>
    <mergeCell ref="AG129:AO129"/>
    <mergeCell ref="K130:M130"/>
    <mergeCell ref="P130:X130"/>
    <mergeCell ref="AG130:AO130"/>
    <mergeCell ref="AB145:AD145"/>
    <mergeCell ref="AG145:AO145"/>
    <mergeCell ref="K146:M146"/>
    <mergeCell ref="AB146:AD146"/>
    <mergeCell ref="AG146:AO146"/>
    <mergeCell ref="AB147:AF159"/>
    <mergeCell ref="AG147:AO159"/>
    <mergeCell ref="K135:M135"/>
    <mergeCell ref="P135:X135"/>
    <mergeCell ref="AB143:AD143"/>
    <mergeCell ref="AG143:AO143"/>
    <mergeCell ref="K144:M145"/>
    <mergeCell ref="N144:N145"/>
    <mergeCell ref="O144:O145"/>
    <mergeCell ref="P144:X145"/>
    <mergeCell ref="AB144:AD144"/>
    <mergeCell ref="AG144:AO144"/>
    <mergeCell ref="T162:V163"/>
    <mergeCell ref="W162:W163"/>
    <mergeCell ref="X162:X163"/>
    <mergeCell ref="AB162:AD162"/>
    <mergeCell ref="AG162:AO162"/>
    <mergeCell ref="AB163:AD163"/>
    <mergeCell ref="AG163:AO163"/>
    <mergeCell ref="AB160:AD160"/>
    <mergeCell ref="AG160:AO160"/>
    <mergeCell ref="AB161:AD161"/>
    <mergeCell ref="AG161:AO161"/>
    <mergeCell ref="K162:M163"/>
    <mergeCell ref="N162:N163"/>
    <mergeCell ref="O162:O163"/>
    <mergeCell ref="P162:P163"/>
    <mergeCell ref="Q162:R163"/>
    <mergeCell ref="S162:S163"/>
    <mergeCell ref="AB182:AD182"/>
    <mergeCell ref="AE182:AF182"/>
    <mergeCell ref="AB183:AD183"/>
    <mergeCell ref="AE183:AF183"/>
    <mergeCell ref="AH183:AO183"/>
    <mergeCell ref="P184:X184"/>
    <mergeCell ref="AB184:AD184"/>
    <mergeCell ref="AE184:AF184"/>
    <mergeCell ref="AH184:AO184"/>
    <mergeCell ref="V164:X165"/>
    <mergeCell ref="K166:M167"/>
    <mergeCell ref="N166:N167"/>
    <mergeCell ref="O166:O167"/>
    <mergeCell ref="P166:X167"/>
    <mergeCell ref="P182:X182"/>
    <mergeCell ref="K164:M165"/>
    <mergeCell ref="N164:N165"/>
    <mergeCell ref="O164:O165"/>
    <mergeCell ref="P164:Q165"/>
    <mergeCell ref="R164:T165"/>
    <mergeCell ref="U164:U165"/>
    <mergeCell ref="P203:X203"/>
    <mergeCell ref="AB203:AD203"/>
    <mergeCell ref="AE203:AF203"/>
    <mergeCell ref="AH203:AO203"/>
    <mergeCell ref="P204:X204"/>
    <mergeCell ref="K206:Z207"/>
    <mergeCell ref="AB201:AD201"/>
    <mergeCell ref="AE201:AF201"/>
    <mergeCell ref="AH201:AO201"/>
    <mergeCell ref="P202:X202"/>
    <mergeCell ref="AB202:AD202"/>
    <mergeCell ref="AE202:AF202"/>
    <mergeCell ref="AH202:AO202"/>
    <mergeCell ref="AB185:AD199"/>
    <mergeCell ref="AE185:AF199"/>
    <mergeCell ref="AG185:AG199"/>
    <mergeCell ref="AH185:AO199"/>
    <mergeCell ref="AB200:AD200"/>
    <mergeCell ref="AE200:AF200"/>
    <mergeCell ref="AH200:AO200"/>
    <mergeCell ref="JC222:JR223"/>
    <mergeCell ref="P223:X223"/>
    <mergeCell ref="P224:X224"/>
    <mergeCell ref="P253:U253"/>
    <mergeCell ref="V253:Z253"/>
    <mergeCell ref="P254:U254"/>
    <mergeCell ref="V254:Z254"/>
    <mergeCell ref="JC206:JR207"/>
    <mergeCell ref="AB207:AO270"/>
    <mergeCell ref="K208:Z209"/>
    <mergeCell ref="JC208:JR209"/>
    <mergeCell ref="K210:Z211"/>
    <mergeCell ref="JC210:JR211"/>
    <mergeCell ref="DR211:DR220"/>
    <mergeCell ref="DS211:DS220"/>
    <mergeCell ref="JC220:JR221"/>
    <mergeCell ref="N221:Z222"/>
    <mergeCell ref="AF385:AT386"/>
    <mergeCell ref="AU385:AV386"/>
    <mergeCell ref="AW385:AW386"/>
    <mergeCell ref="AF387:AJ387"/>
    <mergeCell ref="AK387:AT388"/>
    <mergeCell ref="AV387:AW387"/>
    <mergeCell ref="AF388:AJ388"/>
    <mergeCell ref="AV388:AW388"/>
    <mergeCell ref="K284:M284"/>
    <mergeCell ref="P284:X284"/>
    <mergeCell ref="K285:M285"/>
    <mergeCell ref="P285:X285"/>
    <mergeCell ref="K286:M286"/>
    <mergeCell ref="P286:X286"/>
    <mergeCell ref="AB271:AO271"/>
    <mergeCell ref="AB272:AO277"/>
    <mergeCell ref="K274:M275"/>
    <mergeCell ref="N274:N275"/>
    <mergeCell ref="O274:O275"/>
    <mergeCell ref="P274:Z275"/>
    <mergeCell ref="K276:M277"/>
    <mergeCell ref="N276:N277"/>
    <mergeCell ref="O276:O277"/>
    <mergeCell ref="P276:Z277"/>
    <mergeCell ref="AZ399:BB399"/>
    <mergeCell ref="BC399:BE399"/>
    <mergeCell ref="AA400:AB400"/>
    <mergeCell ref="AH400:AK400"/>
    <mergeCell ref="AL400:AM400"/>
    <mergeCell ref="AO400:AR400"/>
    <mergeCell ref="AS400:AV400"/>
    <mergeCell ref="AW400:AY400"/>
    <mergeCell ref="AZ400:BB400"/>
    <mergeCell ref="BC400:BE400"/>
    <mergeCell ref="L391:W391"/>
    <mergeCell ref="L392:W392"/>
    <mergeCell ref="AE394:BD395"/>
    <mergeCell ref="L399:P400"/>
    <mergeCell ref="Q399:Q400"/>
    <mergeCell ref="R399:S400"/>
    <mergeCell ref="T399:Y400"/>
    <mergeCell ref="Z399:Z400"/>
    <mergeCell ref="AL399:AV399"/>
    <mergeCell ref="AW399:AY399"/>
    <mergeCell ref="AL402:AN402"/>
    <mergeCell ref="AO402:AR402"/>
    <mergeCell ref="AS402:AV402"/>
    <mergeCell ref="AW402:AY402"/>
    <mergeCell ref="AZ402:BB402"/>
    <mergeCell ref="BC402:BE402"/>
    <mergeCell ref="L402:Q402"/>
    <mergeCell ref="R402:S402"/>
    <mergeCell ref="T402:Z402"/>
    <mergeCell ref="AA402:AC402"/>
    <mergeCell ref="AD402:AG402"/>
    <mergeCell ref="AH402:AK402"/>
    <mergeCell ref="AL401:AN401"/>
    <mergeCell ref="AO401:AR401"/>
    <mergeCell ref="AS401:AV401"/>
    <mergeCell ref="AW401:AY401"/>
    <mergeCell ref="AZ401:BB401"/>
    <mergeCell ref="BC401:BE401"/>
    <mergeCell ref="L401:Q401"/>
    <mergeCell ref="R401:S401"/>
    <mergeCell ref="T401:Z401"/>
    <mergeCell ref="AA401:AC401"/>
    <mergeCell ref="AD401:AG401"/>
    <mergeCell ref="AH401:AK401"/>
    <mergeCell ref="AL404:AN404"/>
    <mergeCell ref="AO404:AR404"/>
    <mergeCell ref="AS404:AV404"/>
    <mergeCell ref="AW404:AY404"/>
    <mergeCell ref="AZ404:BB404"/>
    <mergeCell ref="BC404:BE404"/>
    <mergeCell ref="L404:Q404"/>
    <mergeCell ref="R404:S404"/>
    <mergeCell ref="T404:Z404"/>
    <mergeCell ref="AA404:AC404"/>
    <mergeCell ref="AD404:AG404"/>
    <mergeCell ref="AH404:AK404"/>
    <mergeCell ref="AL403:AN403"/>
    <mergeCell ref="AO403:AR403"/>
    <mergeCell ref="AS403:AV403"/>
    <mergeCell ref="AW403:AY403"/>
    <mergeCell ref="AZ403:BB403"/>
    <mergeCell ref="BC403:BE403"/>
    <mergeCell ref="L403:Q403"/>
    <mergeCell ref="R403:S403"/>
    <mergeCell ref="T403:Z403"/>
    <mergeCell ref="AA403:AC403"/>
    <mergeCell ref="AD403:AG403"/>
    <mergeCell ref="AH403:AK403"/>
    <mergeCell ref="AL406:AN406"/>
    <mergeCell ref="AO406:AR406"/>
    <mergeCell ref="AS406:AV406"/>
    <mergeCell ref="AW406:AY406"/>
    <mergeCell ref="AZ406:BB406"/>
    <mergeCell ref="BC406:BE406"/>
    <mergeCell ref="L406:Q406"/>
    <mergeCell ref="R406:S406"/>
    <mergeCell ref="T406:Z406"/>
    <mergeCell ref="AA406:AC406"/>
    <mergeCell ref="AD406:AG406"/>
    <mergeCell ref="AH406:AK406"/>
    <mergeCell ref="AL405:AN405"/>
    <mergeCell ref="AO405:AR405"/>
    <mergeCell ref="AS405:AV405"/>
    <mergeCell ref="AW405:AY405"/>
    <mergeCell ref="AZ405:BB405"/>
    <mergeCell ref="BC405:BE405"/>
    <mergeCell ref="L405:Q405"/>
    <mergeCell ref="R405:S405"/>
    <mergeCell ref="T405:Z405"/>
    <mergeCell ref="AA405:AC405"/>
    <mergeCell ref="AD405:AG405"/>
    <mergeCell ref="AH405:AK405"/>
    <mergeCell ref="AL408:AN408"/>
    <mergeCell ref="AO408:AR408"/>
    <mergeCell ref="AS408:AV408"/>
    <mergeCell ref="AW408:AY408"/>
    <mergeCell ref="AZ408:BB408"/>
    <mergeCell ref="BC408:BE408"/>
    <mergeCell ref="L408:Q408"/>
    <mergeCell ref="R408:S408"/>
    <mergeCell ref="T408:Z408"/>
    <mergeCell ref="AA408:AC408"/>
    <mergeCell ref="AD408:AG408"/>
    <mergeCell ref="AH408:AK408"/>
    <mergeCell ref="AL407:AN407"/>
    <mergeCell ref="AO407:AR407"/>
    <mergeCell ref="AS407:AV407"/>
    <mergeCell ref="AW407:AY407"/>
    <mergeCell ref="AZ407:BB407"/>
    <mergeCell ref="BC407:BE407"/>
    <mergeCell ref="L407:Q407"/>
    <mergeCell ref="R407:S407"/>
    <mergeCell ref="T407:Z407"/>
    <mergeCell ref="AA407:AC407"/>
    <mergeCell ref="AD407:AG407"/>
    <mergeCell ref="AH407:AK407"/>
    <mergeCell ref="AL410:AN410"/>
    <mergeCell ref="AO410:AR410"/>
    <mergeCell ref="AS410:AV410"/>
    <mergeCell ref="AW410:AY410"/>
    <mergeCell ref="AZ410:BB410"/>
    <mergeCell ref="BC410:BE410"/>
    <mergeCell ref="L410:Q410"/>
    <mergeCell ref="R410:S410"/>
    <mergeCell ref="T410:Z410"/>
    <mergeCell ref="AA410:AC410"/>
    <mergeCell ref="AD410:AG410"/>
    <mergeCell ref="AH410:AK410"/>
    <mergeCell ref="AL409:AN409"/>
    <mergeCell ref="AO409:AR409"/>
    <mergeCell ref="AS409:AV409"/>
    <mergeCell ref="AW409:AY409"/>
    <mergeCell ref="AZ409:BB409"/>
    <mergeCell ref="BC409:BE409"/>
    <mergeCell ref="L409:Q409"/>
    <mergeCell ref="R409:S409"/>
    <mergeCell ref="T409:Z409"/>
    <mergeCell ref="AA409:AC409"/>
    <mergeCell ref="AD409:AG409"/>
    <mergeCell ref="AH409:AK409"/>
    <mergeCell ref="AL412:AN412"/>
    <mergeCell ref="AO412:AR412"/>
    <mergeCell ref="AS412:AV412"/>
    <mergeCell ref="AW412:AY412"/>
    <mergeCell ref="AZ412:BB412"/>
    <mergeCell ref="BC412:BE412"/>
    <mergeCell ref="L412:Q412"/>
    <mergeCell ref="R412:S412"/>
    <mergeCell ref="T412:Z412"/>
    <mergeCell ref="AA412:AC412"/>
    <mergeCell ref="AD412:AG412"/>
    <mergeCell ref="AH412:AK412"/>
    <mergeCell ref="AL411:AN411"/>
    <mergeCell ref="AO411:AR411"/>
    <mergeCell ref="AS411:AV411"/>
    <mergeCell ref="AW411:AY411"/>
    <mergeCell ref="AZ411:BB411"/>
    <mergeCell ref="BC411:BE411"/>
    <mergeCell ref="L411:Q411"/>
    <mergeCell ref="R411:S411"/>
    <mergeCell ref="T411:Z411"/>
    <mergeCell ref="AA411:AC411"/>
    <mergeCell ref="AD411:AG411"/>
    <mergeCell ref="AH411:AK411"/>
    <mergeCell ref="AL414:AN414"/>
    <mergeCell ref="AO414:AR414"/>
    <mergeCell ref="AS414:AV414"/>
    <mergeCell ref="AW414:AY414"/>
    <mergeCell ref="AZ414:BB414"/>
    <mergeCell ref="BC414:BE414"/>
    <mergeCell ref="L414:Q414"/>
    <mergeCell ref="R414:S414"/>
    <mergeCell ref="T414:Z414"/>
    <mergeCell ref="AA414:AC414"/>
    <mergeCell ref="AD414:AG414"/>
    <mergeCell ref="AH414:AK414"/>
    <mergeCell ref="AL413:AN413"/>
    <mergeCell ref="AO413:AR413"/>
    <mergeCell ref="AS413:AV413"/>
    <mergeCell ref="AW413:AY413"/>
    <mergeCell ref="AZ413:BB413"/>
    <mergeCell ref="BC413:BE413"/>
    <mergeCell ref="L413:Q413"/>
    <mergeCell ref="R413:S413"/>
    <mergeCell ref="T413:Z413"/>
    <mergeCell ref="AA413:AC413"/>
    <mergeCell ref="AD413:AG413"/>
    <mergeCell ref="AH413:AK413"/>
    <mergeCell ref="AL416:AN416"/>
    <mergeCell ref="AO416:AR416"/>
    <mergeCell ref="AS416:AV416"/>
    <mergeCell ref="AW416:AY416"/>
    <mergeCell ref="AZ416:BB416"/>
    <mergeCell ref="BC416:BE416"/>
    <mergeCell ref="L416:Q416"/>
    <mergeCell ref="R416:S416"/>
    <mergeCell ref="T416:Z416"/>
    <mergeCell ref="AA416:AC416"/>
    <mergeCell ref="AD416:AG416"/>
    <mergeCell ref="AH416:AK416"/>
    <mergeCell ref="AL415:AN415"/>
    <mergeCell ref="AO415:AR415"/>
    <mergeCell ref="AS415:AV415"/>
    <mergeCell ref="AW415:AY415"/>
    <mergeCell ref="AZ415:BB415"/>
    <mergeCell ref="BC415:BE415"/>
    <mergeCell ref="L415:Q415"/>
    <mergeCell ref="R415:S415"/>
    <mergeCell ref="T415:Z415"/>
    <mergeCell ref="AA415:AC415"/>
    <mergeCell ref="AD415:AG415"/>
    <mergeCell ref="AH415:AK415"/>
    <mergeCell ref="AL418:AN418"/>
    <mergeCell ref="AO418:AR418"/>
    <mergeCell ref="AS418:AV418"/>
    <mergeCell ref="AW418:AY418"/>
    <mergeCell ref="AZ418:BB418"/>
    <mergeCell ref="BC418:BE418"/>
    <mergeCell ref="L418:Q418"/>
    <mergeCell ref="R418:S418"/>
    <mergeCell ref="T418:Z418"/>
    <mergeCell ref="AA418:AC418"/>
    <mergeCell ref="AD418:AG418"/>
    <mergeCell ref="AH418:AK418"/>
    <mergeCell ref="AL417:AN417"/>
    <mergeCell ref="AO417:AR417"/>
    <mergeCell ref="AS417:AV417"/>
    <mergeCell ref="AW417:AY417"/>
    <mergeCell ref="AZ417:BB417"/>
    <mergeCell ref="BC417:BE417"/>
    <mergeCell ref="L417:Q417"/>
    <mergeCell ref="R417:S417"/>
    <mergeCell ref="T417:Z417"/>
    <mergeCell ref="AA417:AC417"/>
    <mergeCell ref="AD417:AG417"/>
    <mergeCell ref="AH417:AK417"/>
    <mergeCell ref="AL420:AN420"/>
    <mergeCell ref="AO420:AR420"/>
    <mergeCell ref="AS420:AV420"/>
    <mergeCell ref="AW420:AY420"/>
    <mergeCell ref="AZ420:BB420"/>
    <mergeCell ref="BC420:BE420"/>
    <mergeCell ref="L420:Q420"/>
    <mergeCell ref="R420:S420"/>
    <mergeCell ref="T420:Z420"/>
    <mergeCell ref="AA420:AC420"/>
    <mergeCell ref="AD420:AG420"/>
    <mergeCell ref="AH420:AK420"/>
    <mergeCell ref="AL419:AN419"/>
    <mergeCell ref="AO419:AR419"/>
    <mergeCell ref="AS419:AV419"/>
    <mergeCell ref="AW419:AY419"/>
    <mergeCell ref="AZ419:BB419"/>
    <mergeCell ref="BC419:BE419"/>
    <mergeCell ref="L419:Q419"/>
    <mergeCell ref="R419:S419"/>
    <mergeCell ref="T419:Z419"/>
    <mergeCell ref="AA419:AC419"/>
    <mergeCell ref="AD419:AG419"/>
    <mergeCell ref="AH419:AK419"/>
    <mergeCell ref="AL422:AN422"/>
    <mergeCell ref="AO422:AR422"/>
    <mergeCell ref="AS422:AV422"/>
    <mergeCell ref="AW422:AY422"/>
    <mergeCell ref="AZ422:BB422"/>
    <mergeCell ref="BC422:BE422"/>
    <mergeCell ref="L422:Q422"/>
    <mergeCell ref="R422:S422"/>
    <mergeCell ref="T422:Z422"/>
    <mergeCell ref="AA422:AC422"/>
    <mergeCell ref="AD422:AG422"/>
    <mergeCell ref="AH422:AK422"/>
    <mergeCell ref="AL421:AN421"/>
    <mergeCell ref="AO421:AR421"/>
    <mergeCell ref="AS421:AV421"/>
    <mergeCell ref="AW421:AY421"/>
    <mergeCell ref="AZ421:BB421"/>
    <mergeCell ref="BC421:BE421"/>
    <mergeCell ref="L421:Q421"/>
    <mergeCell ref="R421:S421"/>
    <mergeCell ref="T421:Z421"/>
    <mergeCell ref="AA421:AC421"/>
    <mergeCell ref="AD421:AG421"/>
    <mergeCell ref="AH421:AK421"/>
    <mergeCell ref="AL424:AN424"/>
    <mergeCell ref="AO424:AR424"/>
    <mergeCell ref="AS424:AV424"/>
    <mergeCell ref="AW424:AY424"/>
    <mergeCell ref="AZ424:BB424"/>
    <mergeCell ref="BC424:BE424"/>
    <mergeCell ref="L424:Q424"/>
    <mergeCell ref="R424:S424"/>
    <mergeCell ref="T424:Z424"/>
    <mergeCell ref="AA424:AC424"/>
    <mergeCell ref="AD424:AG424"/>
    <mergeCell ref="AH424:AK424"/>
    <mergeCell ref="AL423:AN423"/>
    <mergeCell ref="AO423:AR423"/>
    <mergeCell ref="AS423:AV423"/>
    <mergeCell ref="AW423:AY423"/>
    <mergeCell ref="AZ423:BB423"/>
    <mergeCell ref="BC423:BE423"/>
    <mergeCell ref="L423:Q423"/>
    <mergeCell ref="R423:S423"/>
    <mergeCell ref="T423:Z423"/>
    <mergeCell ref="AA423:AC423"/>
    <mergeCell ref="AD423:AG423"/>
    <mergeCell ref="AH423:AK423"/>
    <mergeCell ref="AL426:AN426"/>
    <mergeCell ref="AO426:AR426"/>
    <mergeCell ref="AS426:AV426"/>
    <mergeCell ref="AW426:AY426"/>
    <mergeCell ref="AZ426:BB426"/>
    <mergeCell ref="BC426:BE426"/>
    <mergeCell ref="L426:Q426"/>
    <mergeCell ref="R426:S426"/>
    <mergeCell ref="T426:Z426"/>
    <mergeCell ref="AA426:AC426"/>
    <mergeCell ref="AD426:AG426"/>
    <mergeCell ref="AH426:AK426"/>
    <mergeCell ref="AL425:AN425"/>
    <mergeCell ref="AO425:AR425"/>
    <mergeCell ref="AS425:AV425"/>
    <mergeCell ref="AW425:AY425"/>
    <mergeCell ref="AZ425:BB425"/>
    <mergeCell ref="BC425:BE425"/>
    <mergeCell ref="L425:Q425"/>
    <mergeCell ref="R425:S425"/>
    <mergeCell ref="T425:Z425"/>
    <mergeCell ref="AA425:AC425"/>
    <mergeCell ref="AD425:AG425"/>
    <mergeCell ref="AH425:AK425"/>
    <mergeCell ref="AL428:AN428"/>
    <mergeCell ref="AO428:AR428"/>
    <mergeCell ref="AS428:AV428"/>
    <mergeCell ref="AW428:AY428"/>
    <mergeCell ref="AZ428:BB428"/>
    <mergeCell ref="BC428:BE428"/>
    <mergeCell ref="L428:Q428"/>
    <mergeCell ref="R428:S428"/>
    <mergeCell ref="T428:Z428"/>
    <mergeCell ref="AA428:AC428"/>
    <mergeCell ref="AD428:AG428"/>
    <mergeCell ref="AH428:AK428"/>
    <mergeCell ref="AL427:AN427"/>
    <mergeCell ref="AO427:AR427"/>
    <mergeCell ref="AS427:AV427"/>
    <mergeCell ref="AW427:AY427"/>
    <mergeCell ref="AZ427:BB427"/>
    <mergeCell ref="BC427:BE427"/>
    <mergeCell ref="L427:Q427"/>
    <mergeCell ref="R427:S427"/>
    <mergeCell ref="T427:Z427"/>
    <mergeCell ref="AA427:AC427"/>
    <mergeCell ref="AD427:AG427"/>
    <mergeCell ref="AH427:AK427"/>
    <mergeCell ref="AL430:AN430"/>
    <mergeCell ref="AO430:AR430"/>
    <mergeCell ref="AS430:AV430"/>
    <mergeCell ref="AW430:AY430"/>
    <mergeCell ref="AZ430:BB430"/>
    <mergeCell ref="BC430:BE430"/>
    <mergeCell ref="L430:Q430"/>
    <mergeCell ref="R430:S430"/>
    <mergeCell ref="T430:Z430"/>
    <mergeCell ref="AA430:AC430"/>
    <mergeCell ref="AD430:AG430"/>
    <mergeCell ref="AH430:AK430"/>
    <mergeCell ref="AL429:AN429"/>
    <mergeCell ref="AO429:AR429"/>
    <mergeCell ref="AS429:AV429"/>
    <mergeCell ref="AW429:AY429"/>
    <mergeCell ref="AZ429:BB429"/>
    <mergeCell ref="BC429:BE429"/>
    <mergeCell ref="L429:Q429"/>
    <mergeCell ref="R429:S429"/>
    <mergeCell ref="T429:Z429"/>
    <mergeCell ref="AA429:AC429"/>
    <mergeCell ref="AD429:AG429"/>
    <mergeCell ref="AH429:AK429"/>
    <mergeCell ref="AL432:AN432"/>
    <mergeCell ref="AO432:AR432"/>
    <mergeCell ref="AS432:AV432"/>
    <mergeCell ref="AW432:AY432"/>
    <mergeCell ref="AZ432:BB432"/>
    <mergeCell ref="BC432:BE432"/>
    <mergeCell ref="L432:Q432"/>
    <mergeCell ref="R432:S432"/>
    <mergeCell ref="T432:Z432"/>
    <mergeCell ref="AA432:AC432"/>
    <mergeCell ref="AD432:AG432"/>
    <mergeCell ref="AH432:AK432"/>
    <mergeCell ref="AL431:AN431"/>
    <mergeCell ref="AO431:AR431"/>
    <mergeCell ref="AS431:AV431"/>
    <mergeCell ref="AW431:AY431"/>
    <mergeCell ref="AZ431:BB431"/>
    <mergeCell ref="BC431:BE431"/>
    <mergeCell ref="L431:Q431"/>
    <mergeCell ref="R431:S431"/>
    <mergeCell ref="T431:Z431"/>
    <mergeCell ref="AA431:AC431"/>
    <mergeCell ref="AD431:AG431"/>
    <mergeCell ref="AH431:AK431"/>
    <mergeCell ref="AL434:AN434"/>
    <mergeCell ref="AO434:AR434"/>
    <mergeCell ref="AS434:AV434"/>
    <mergeCell ref="AW434:AY434"/>
    <mergeCell ref="AZ434:BB434"/>
    <mergeCell ref="BC434:BE434"/>
    <mergeCell ref="L434:Q434"/>
    <mergeCell ref="R434:S434"/>
    <mergeCell ref="T434:Z434"/>
    <mergeCell ref="AA434:AC434"/>
    <mergeCell ref="AD434:AG434"/>
    <mergeCell ref="AH434:AK434"/>
    <mergeCell ref="AL433:AN433"/>
    <mergeCell ref="AO433:AR433"/>
    <mergeCell ref="AS433:AV433"/>
    <mergeCell ref="AW433:AY433"/>
    <mergeCell ref="AZ433:BB433"/>
    <mergeCell ref="BC433:BE433"/>
    <mergeCell ref="L433:Q433"/>
    <mergeCell ref="R433:S433"/>
    <mergeCell ref="T433:Z433"/>
    <mergeCell ref="AA433:AC433"/>
    <mergeCell ref="AD433:AG433"/>
    <mergeCell ref="AH433:AK433"/>
    <mergeCell ref="AL436:AN436"/>
    <mergeCell ref="AO436:AR436"/>
    <mergeCell ref="AS436:AV436"/>
    <mergeCell ref="AW436:AY436"/>
    <mergeCell ref="AZ436:BB436"/>
    <mergeCell ref="BC436:BE436"/>
    <mergeCell ref="L436:Q436"/>
    <mergeCell ref="R436:S436"/>
    <mergeCell ref="T436:Z436"/>
    <mergeCell ref="AA436:AC436"/>
    <mergeCell ref="AD436:AG436"/>
    <mergeCell ref="AH436:AK436"/>
    <mergeCell ref="AL435:AN435"/>
    <mergeCell ref="AO435:AR435"/>
    <mergeCell ref="AS435:AV435"/>
    <mergeCell ref="AW435:AY435"/>
    <mergeCell ref="AZ435:BB435"/>
    <mergeCell ref="BC435:BE435"/>
    <mergeCell ref="L435:Q435"/>
    <mergeCell ref="R435:S435"/>
    <mergeCell ref="T435:Z435"/>
    <mergeCell ref="AA435:AC435"/>
    <mergeCell ref="AD435:AG435"/>
    <mergeCell ref="AH435:AK435"/>
    <mergeCell ref="AL438:AN438"/>
    <mergeCell ref="AO438:AR438"/>
    <mergeCell ref="AS438:AV438"/>
    <mergeCell ref="AW438:AY438"/>
    <mergeCell ref="AZ438:BB438"/>
    <mergeCell ref="BC438:BE438"/>
    <mergeCell ref="L438:Q438"/>
    <mergeCell ref="R438:S438"/>
    <mergeCell ref="T438:Z438"/>
    <mergeCell ref="AA438:AC438"/>
    <mergeCell ref="AD438:AG438"/>
    <mergeCell ref="AH438:AK438"/>
    <mergeCell ref="AL437:AN437"/>
    <mergeCell ref="AO437:AR437"/>
    <mergeCell ref="AS437:AV437"/>
    <mergeCell ref="AW437:AY437"/>
    <mergeCell ref="AZ437:BB437"/>
    <mergeCell ref="BC437:BE437"/>
    <mergeCell ref="L437:Q437"/>
    <mergeCell ref="R437:S437"/>
    <mergeCell ref="T437:Z437"/>
    <mergeCell ref="AA437:AC437"/>
    <mergeCell ref="AD437:AG437"/>
    <mergeCell ref="AH437:AK437"/>
    <mergeCell ref="AL440:AN440"/>
    <mergeCell ref="AO440:AR440"/>
    <mergeCell ref="AS440:AV440"/>
    <mergeCell ref="AW440:AY440"/>
    <mergeCell ref="AZ440:BB440"/>
    <mergeCell ref="BC440:BE440"/>
    <mergeCell ref="L440:Q440"/>
    <mergeCell ref="R440:S440"/>
    <mergeCell ref="T440:Z440"/>
    <mergeCell ref="AA440:AC440"/>
    <mergeCell ref="AD440:AG440"/>
    <mergeCell ref="AH440:AK440"/>
    <mergeCell ref="AL439:AN439"/>
    <mergeCell ref="AO439:AR439"/>
    <mergeCell ref="AS439:AV439"/>
    <mergeCell ref="AW439:AY439"/>
    <mergeCell ref="AZ439:BB439"/>
    <mergeCell ref="BC439:BE439"/>
    <mergeCell ref="L439:Q439"/>
    <mergeCell ref="R439:S439"/>
    <mergeCell ref="T439:Z439"/>
    <mergeCell ref="AA439:AC439"/>
    <mergeCell ref="AD439:AG439"/>
    <mergeCell ref="AH439:AK439"/>
    <mergeCell ref="AL442:AN442"/>
    <mergeCell ref="AO442:AR442"/>
    <mergeCell ref="AS442:AV442"/>
    <mergeCell ref="AW442:AY442"/>
    <mergeCell ref="AZ442:BB442"/>
    <mergeCell ref="BC442:BE442"/>
    <mergeCell ref="L442:Q442"/>
    <mergeCell ref="R442:S442"/>
    <mergeCell ref="T442:Z442"/>
    <mergeCell ref="AA442:AC442"/>
    <mergeCell ref="AD442:AG442"/>
    <mergeCell ref="AH442:AK442"/>
    <mergeCell ref="AL441:AN441"/>
    <mergeCell ref="AO441:AR441"/>
    <mergeCell ref="AS441:AV441"/>
    <mergeCell ref="AW441:AY441"/>
    <mergeCell ref="AZ441:BB441"/>
    <mergeCell ref="BC441:BE441"/>
    <mergeCell ref="L441:Q441"/>
    <mergeCell ref="R441:S441"/>
    <mergeCell ref="T441:Z441"/>
    <mergeCell ref="AA441:AC441"/>
    <mergeCell ref="AD441:AG441"/>
    <mergeCell ref="AH441:AK441"/>
    <mergeCell ref="AL444:AN444"/>
    <mergeCell ref="AO444:AR444"/>
    <mergeCell ref="AS444:AV444"/>
    <mergeCell ref="AW444:AY444"/>
    <mergeCell ref="AZ444:BB444"/>
    <mergeCell ref="BC444:BE444"/>
    <mergeCell ref="L444:Q444"/>
    <mergeCell ref="R444:S444"/>
    <mergeCell ref="T444:Z444"/>
    <mergeCell ref="AA444:AC444"/>
    <mergeCell ref="AD444:AG444"/>
    <mergeCell ref="AH444:AK444"/>
    <mergeCell ref="AL443:AN443"/>
    <mergeCell ref="AO443:AR443"/>
    <mergeCell ref="AS443:AV443"/>
    <mergeCell ref="AW443:AY443"/>
    <mergeCell ref="AZ443:BB443"/>
    <mergeCell ref="BC443:BE443"/>
    <mergeCell ref="L443:Q443"/>
    <mergeCell ref="R443:S443"/>
    <mergeCell ref="T443:Z443"/>
    <mergeCell ref="AA443:AC443"/>
    <mergeCell ref="AD443:AG443"/>
    <mergeCell ref="AH443:AK443"/>
    <mergeCell ref="AL446:AN446"/>
    <mergeCell ref="AO446:AR446"/>
    <mergeCell ref="AS446:AV446"/>
    <mergeCell ref="AW446:AY446"/>
    <mergeCell ref="AZ446:BB446"/>
    <mergeCell ref="BC446:BE446"/>
    <mergeCell ref="L446:Q446"/>
    <mergeCell ref="R446:S446"/>
    <mergeCell ref="T446:Z446"/>
    <mergeCell ref="AA446:AC446"/>
    <mergeCell ref="AD446:AG446"/>
    <mergeCell ref="AH446:AK446"/>
    <mergeCell ref="AL445:AN445"/>
    <mergeCell ref="AO445:AR445"/>
    <mergeCell ref="AS445:AV445"/>
    <mergeCell ref="AW445:AY445"/>
    <mergeCell ref="AZ445:BB445"/>
    <mergeCell ref="BC445:BE445"/>
    <mergeCell ref="L445:Q445"/>
    <mergeCell ref="R445:S445"/>
    <mergeCell ref="T445:Z445"/>
    <mergeCell ref="AA445:AC445"/>
    <mergeCell ref="AD445:AG445"/>
    <mergeCell ref="AH445:AK445"/>
    <mergeCell ref="AL448:AN448"/>
    <mergeCell ref="AO448:AR448"/>
    <mergeCell ref="AS448:AV448"/>
    <mergeCell ref="AW448:AY448"/>
    <mergeCell ref="AZ448:BB448"/>
    <mergeCell ref="BC448:BE448"/>
    <mergeCell ref="L448:Q448"/>
    <mergeCell ref="R448:S448"/>
    <mergeCell ref="T448:Z448"/>
    <mergeCell ref="AA448:AC448"/>
    <mergeCell ref="AD448:AG448"/>
    <mergeCell ref="AH448:AK448"/>
    <mergeCell ref="AL447:AN447"/>
    <mergeCell ref="AO447:AR447"/>
    <mergeCell ref="AS447:AV447"/>
    <mergeCell ref="AW447:AY447"/>
    <mergeCell ref="AZ447:BB447"/>
    <mergeCell ref="BC447:BE447"/>
    <mergeCell ref="L447:Q447"/>
    <mergeCell ref="R447:S447"/>
    <mergeCell ref="T447:Z447"/>
    <mergeCell ref="AA447:AC447"/>
    <mergeCell ref="AD447:AG447"/>
    <mergeCell ref="AH447:AK447"/>
    <mergeCell ref="AL450:AN450"/>
    <mergeCell ref="AO450:AR450"/>
    <mergeCell ref="AS450:AV450"/>
    <mergeCell ref="AW450:AY450"/>
    <mergeCell ref="AZ450:BB450"/>
    <mergeCell ref="BC450:BE450"/>
    <mergeCell ref="L450:Q450"/>
    <mergeCell ref="R450:S450"/>
    <mergeCell ref="T450:Z450"/>
    <mergeCell ref="AA450:AC450"/>
    <mergeCell ref="AD450:AG450"/>
    <mergeCell ref="AH450:AK450"/>
    <mergeCell ref="AL449:AN449"/>
    <mergeCell ref="AO449:AR449"/>
    <mergeCell ref="AS449:AV449"/>
    <mergeCell ref="AW449:AY449"/>
    <mergeCell ref="AZ449:BB449"/>
    <mergeCell ref="BC449:BE449"/>
    <mergeCell ref="L449:Q449"/>
    <mergeCell ref="R449:S449"/>
    <mergeCell ref="T449:Z449"/>
    <mergeCell ref="AA449:AC449"/>
    <mergeCell ref="AD449:AG449"/>
    <mergeCell ref="AH449:AK449"/>
    <mergeCell ref="AL452:AN452"/>
    <mergeCell ref="AO452:AR452"/>
    <mergeCell ref="AS452:AV452"/>
    <mergeCell ref="AW452:AY452"/>
    <mergeCell ref="AZ452:BB452"/>
    <mergeCell ref="BC452:BE452"/>
    <mergeCell ref="L452:Q452"/>
    <mergeCell ref="R452:S452"/>
    <mergeCell ref="T452:Z452"/>
    <mergeCell ref="AA452:AC452"/>
    <mergeCell ref="AD452:AG452"/>
    <mergeCell ref="AH452:AK452"/>
    <mergeCell ref="AL451:AN451"/>
    <mergeCell ref="AO451:AR451"/>
    <mergeCell ref="AS451:AV451"/>
    <mergeCell ref="AW451:AY451"/>
    <mergeCell ref="AZ451:BB451"/>
    <mergeCell ref="BC451:BE451"/>
    <mergeCell ref="L451:Q451"/>
    <mergeCell ref="R451:S451"/>
    <mergeCell ref="T451:Z451"/>
    <mergeCell ref="AA451:AC451"/>
    <mergeCell ref="AD451:AG451"/>
    <mergeCell ref="AH451:AK451"/>
    <mergeCell ref="AL454:AN454"/>
    <mergeCell ref="AO454:AR454"/>
    <mergeCell ref="AS454:AV454"/>
    <mergeCell ref="AW454:AY454"/>
    <mergeCell ref="AZ454:BB454"/>
    <mergeCell ref="BC454:BE454"/>
    <mergeCell ref="L454:Q454"/>
    <mergeCell ref="R454:S454"/>
    <mergeCell ref="T454:Z454"/>
    <mergeCell ref="AA454:AC454"/>
    <mergeCell ref="AD454:AG454"/>
    <mergeCell ref="AH454:AK454"/>
    <mergeCell ref="AL453:AN453"/>
    <mergeCell ref="AO453:AR453"/>
    <mergeCell ref="AS453:AV453"/>
    <mergeCell ref="AW453:AY453"/>
    <mergeCell ref="AZ453:BB453"/>
    <mergeCell ref="BC453:BE453"/>
    <mergeCell ref="L453:Q453"/>
    <mergeCell ref="R453:S453"/>
    <mergeCell ref="T453:Z453"/>
    <mergeCell ref="AA453:AC453"/>
    <mergeCell ref="AD453:AG453"/>
    <mergeCell ref="AH453:AK453"/>
    <mergeCell ref="AL456:AN456"/>
    <mergeCell ref="AO456:AR456"/>
    <mergeCell ref="AS456:AV456"/>
    <mergeCell ref="AW456:AY456"/>
    <mergeCell ref="AZ456:BB456"/>
    <mergeCell ref="BC456:BE456"/>
    <mergeCell ref="L456:Q456"/>
    <mergeCell ref="R456:S456"/>
    <mergeCell ref="T456:Z456"/>
    <mergeCell ref="AA456:AC456"/>
    <mergeCell ref="AD456:AG456"/>
    <mergeCell ref="AH456:AK456"/>
    <mergeCell ref="AL455:AN455"/>
    <mergeCell ref="AO455:AR455"/>
    <mergeCell ref="AS455:AV455"/>
    <mergeCell ref="AW455:AY455"/>
    <mergeCell ref="AZ455:BB455"/>
    <mergeCell ref="BC455:BE455"/>
    <mergeCell ref="L455:Q455"/>
    <mergeCell ref="R455:S455"/>
    <mergeCell ref="T455:Z455"/>
    <mergeCell ref="AA455:AC455"/>
    <mergeCell ref="AD455:AG455"/>
    <mergeCell ref="AH455:AK455"/>
    <mergeCell ref="AL458:AN458"/>
    <mergeCell ref="AO458:AR458"/>
    <mergeCell ref="AS458:AV458"/>
    <mergeCell ref="AW458:AY458"/>
    <mergeCell ref="AZ458:BB458"/>
    <mergeCell ref="BC458:BE458"/>
    <mergeCell ref="L458:Q458"/>
    <mergeCell ref="R458:S458"/>
    <mergeCell ref="T458:Z458"/>
    <mergeCell ref="AA458:AC458"/>
    <mergeCell ref="AD458:AG458"/>
    <mergeCell ref="AH458:AK458"/>
    <mergeCell ref="AL457:AN457"/>
    <mergeCell ref="AO457:AR457"/>
    <mergeCell ref="AS457:AV457"/>
    <mergeCell ref="AW457:AY457"/>
    <mergeCell ref="AZ457:BB457"/>
    <mergeCell ref="BC457:BE457"/>
    <mergeCell ref="L457:Q457"/>
    <mergeCell ref="R457:S457"/>
    <mergeCell ref="T457:Z457"/>
    <mergeCell ref="AA457:AC457"/>
    <mergeCell ref="AD457:AG457"/>
    <mergeCell ref="AH457:AK457"/>
    <mergeCell ref="AL460:AN460"/>
    <mergeCell ref="AO460:AR460"/>
    <mergeCell ref="AS460:AV460"/>
    <mergeCell ref="AW460:AY460"/>
    <mergeCell ref="AZ460:BB460"/>
    <mergeCell ref="BC460:BE460"/>
    <mergeCell ref="L460:Q460"/>
    <mergeCell ref="R460:S460"/>
    <mergeCell ref="T460:Z460"/>
    <mergeCell ref="AA460:AC460"/>
    <mergeCell ref="AD460:AG460"/>
    <mergeCell ref="AH460:AK460"/>
    <mergeCell ref="AL459:AN459"/>
    <mergeCell ref="AO459:AR459"/>
    <mergeCell ref="AS459:AV459"/>
    <mergeCell ref="AW459:AY459"/>
    <mergeCell ref="AZ459:BB459"/>
    <mergeCell ref="BC459:BE459"/>
    <mergeCell ref="L459:Q459"/>
    <mergeCell ref="R459:S459"/>
    <mergeCell ref="T459:Z459"/>
    <mergeCell ref="AA459:AC459"/>
    <mergeCell ref="AD459:AG459"/>
    <mergeCell ref="AH459:AK459"/>
    <mergeCell ref="AL462:AN462"/>
    <mergeCell ref="AO462:AR462"/>
    <mergeCell ref="AS462:AV462"/>
    <mergeCell ref="AW462:AY462"/>
    <mergeCell ref="AZ462:BB462"/>
    <mergeCell ref="BC462:BE462"/>
    <mergeCell ref="L462:Q462"/>
    <mergeCell ref="R462:S462"/>
    <mergeCell ref="T462:Z462"/>
    <mergeCell ref="AA462:AC462"/>
    <mergeCell ref="AD462:AG462"/>
    <mergeCell ref="AH462:AK462"/>
    <mergeCell ref="AL461:AN461"/>
    <mergeCell ref="AO461:AR461"/>
    <mergeCell ref="AS461:AV461"/>
    <mergeCell ref="AW461:AY461"/>
    <mergeCell ref="AZ461:BB461"/>
    <mergeCell ref="BC461:BE461"/>
    <mergeCell ref="L461:Q461"/>
    <mergeCell ref="R461:S461"/>
    <mergeCell ref="T461:Z461"/>
    <mergeCell ref="AA461:AC461"/>
    <mergeCell ref="AD461:AG461"/>
    <mergeCell ref="AH461:AK461"/>
    <mergeCell ref="AL464:AN464"/>
    <mergeCell ref="AO464:AR464"/>
    <mergeCell ref="AS464:AV464"/>
    <mergeCell ref="AW464:AY464"/>
    <mergeCell ref="AZ464:BB464"/>
    <mergeCell ref="BC464:BE464"/>
    <mergeCell ref="L464:Q464"/>
    <mergeCell ref="R464:S464"/>
    <mergeCell ref="T464:Z464"/>
    <mergeCell ref="AA464:AC464"/>
    <mergeCell ref="AD464:AG464"/>
    <mergeCell ref="AH464:AK464"/>
    <mergeCell ref="AL463:AN463"/>
    <mergeCell ref="AO463:AR463"/>
    <mergeCell ref="AS463:AV463"/>
    <mergeCell ref="AW463:AY463"/>
    <mergeCell ref="AZ463:BB463"/>
    <mergeCell ref="BC463:BE463"/>
    <mergeCell ref="L463:Q463"/>
    <mergeCell ref="R463:S463"/>
    <mergeCell ref="T463:Z463"/>
    <mergeCell ref="AA463:AC463"/>
    <mergeCell ref="AD463:AG463"/>
    <mergeCell ref="AH463:AK463"/>
    <mergeCell ref="AL466:AN466"/>
    <mergeCell ref="AO466:AR466"/>
    <mergeCell ref="AS466:AV466"/>
    <mergeCell ref="AW466:AY466"/>
    <mergeCell ref="AZ466:BB466"/>
    <mergeCell ref="BC466:BE466"/>
    <mergeCell ref="L466:Q466"/>
    <mergeCell ref="R466:S466"/>
    <mergeCell ref="T466:Z466"/>
    <mergeCell ref="AA466:AC466"/>
    <mergeCell ref="AD466:AG466"/>
    <mergeCell ref="AH466:AK466"/>
    <mergeCell ref="AL465:AN465"/>
    <mergeCell ref="AO465:AR465"/>
    <mergeCell ref="AS465:AV465"/>
    <mergeCell ref="AW465:AY465"/>
    <mergeCell ref="AZ465:BB465"/>
    <mergeCell ref="BC465:BE465"/>
    <mergeCell ref="L465:Q465"/>
    <mergeCell ref="R465:S465"/>
    <mergeCell ref="T465:Z465"/>
    <mergeCell ref="AA465:AC465"/>
    <mergeCell ref="AD465:AG465"/>
    <mergeCell ref="AH465:AK465"/>
    <mergeCell ref="AL468:AN468"/>
    <mergeCell ref="AO468:AR468"/>
    <mergeCell ref="AS468:AV468"/>
    <mergeCell ref="AW468:AY468"/>
    <mergeCell ref="AZ468:BB468"/>
    <mergeCell ref="BC468:BE468"/>
    <mergeCell ref="L468:Q468"/>
    <mergeCell ref="R468:S468"/>
    <mergeCell ref="T468:Z468"/>
    <mergeCell ref="AA468:AC468"/>
    <mergeCell ref="AD468:AG468"/>
    <mergeCell ref="AH468:AK468"/>
    <mergeCell ref="AL467:AN467"/>
    <mergeCell ref="AO467:AR467"/>
    <mergeCell ref="AS467:AV467"/>
    <mergeCell ref="AW467:AY467"/>
    <mergeCell ref="AZ467:BB467"/>
    <mergeCell ref="BC467:BE467"/>
    <mergeCell ref="L467:Q467"/>
    <mergeCell ref="R467:S467"/>
    <mergeCell ref="T467:Z467"/>
    <mergeCell ref="AA467:AC467"/>
    <mergeCell ref="AD467:AG467"/>
    <mergeCell ref="AH467:AK467"/>
    <mergeCell ref="AL470:AN470"/>
    <mergeCell ref="AO470:AR470"/>
    <mergeCell ref="AS470:AV470"/>
    <mergeCell ref="AW470:AY470"/>
    <mergeCell ref="AZ470:BB470"/>
    <mergeCell ref="BC470:BE470"/>
    <mergeCell ref="L470:Q470"/>
    <mergeCell ref="R470:S470"/>
    <mergeCell ref="T470:Z470"/>
    <mergeCell ref="AA470:AC470"/>
    <mergeCell ref="AD470:AG470"/>
    <mergeCell ref="AH470:AK470"/>
    <mergeCell ref="AL469:AN469"/>
    <mergeCell ref="AO469:AR469"/>
    <mergeCell ref="AS469:AV469"/>
    <mergeCell ref="AW469:AY469"/>
    <mergeCell ref="AZ469:BB469"/>
    <mergeCell ref="BC469:BE469"/>
    <mergeCell ref="L469:Q469"/>
    <mergeCell ref="R469:S469"/>
    <mergeCell ref="T469:Z469"/>
    <mergeCell ref="AA469:AC469"/>
    <mergeCell ref="AD469:AG469"/>
    <mergeCell ref="AH469:AK469"/>
    <mergeCell ref="AL472:AN472"/>
    <mergeCell ref="AO472:AR472"/>
    <mergeCell ref="AS472:AV472"/>
    <mergeCell ref="AW472:AY472"/>
    <mergeCell ref="AZ472:BB472"/>
    <mergeCell ref="BC472:BE472"/>
    <mergeCell ref="L472:Q472"/>
    <mergeCell ref="R472:S472"/>
    <mergeCell ref="T472:Z472"/>
    <mergeCell ref="AA472:AC472"/>
    <mergeCell ref="AD472:AG472"/>
    <mergeCell ref="AH472:AK472"/>
    <mergeCell ref="AL471:AN471"/>
    <mergeCell ref="AO471:AR471"/>
    <mergeCell ref="AS471:AV471"/>
    <mergeCell ref="AW471:AY471"/>
    <mergeCell ref="AZ471:BB471"/>
    <mergeCell ref="BC471:BE471"/>
    <mergeCell ref="L471:Q471"/>
    <mergeCell ref="R471:S471"/>
    <mergeCell ref="T471:Z471"/>
    <mergeCell ref="AA471:AC471"/>
    <mergeCell ref="AD471:AG471"/>
    <mergeCell ref="AH471:AK471"/>
    <mergeCell ref="AL474:AN474"/>
    <mergeCell ref="AO474:AR474"/>
    <mergeCell ref="AS474:AV474"/>
    <mergeCell ref="AW474:AY474"/>
    <mergeCell ref="AZ474:BB474"/>
    <mergeCell ref="BC474:BE474"/>
    <mergeCell ref="L474:Q474"/>
    <mergeCell ref="R474:S474"/>
    <mergeCell ref="T474:Z474"/>
    <mergeCell ref="AA474:AC474"/>
    <mergeCell ref="AD474:AG474"/>
    <mergeCell ref="AH474:AK474"/>
    <mergeCell ref="AL473:AN473"/>
    <mergeCell ref="AO473:AR473"/>
    <mergeCell ref="AS473:AV473"/>
    <mergeCell ref="AW473:AY473"/>
    <mergeCell ref="AZ473:BB473"/>
    <mergeCell ref="BC473:BE473"/>
    <mergeCell ref="L473:Q473"/>
    <mergeCell ref="R473:S473"/>
    <mergeCell ref="T473:Z473"/>
    <mergeCell ref="AA473:AC473"/>
    <mergeCell ref="AD473:AG473"/>
    <mergeCell ref="AH473:AK473"/>
    <mergeCell ref="AL476:AN476"/>
    <mergeCell ref="AO476:AR476"/>
    <mergeCell ref="AS476:AV476"/>
    <mergeCell ref="AW476:AY476"/>
    <mergeCell ref="AZ476:BB476"/>
    <mergeCell ref="BC476:BE476"/>
    <mergeCell ref="L476:Q476"/>
    <mergeCell ref="R476:S476"/>
    <mergeCell ref="T476:Z476"/>
    <mergeCell ref="AA476:AC476"/>
    <mergeCell ref="AD476:AG476"/>
    <mergeCell ref="AH476:AK476"/>
    <mergeCell ref="AL475:AN475"/>
    <mergeCell ref="AO475:AR475"/>
    <mergeCell ref="AS475:AV475"/>
    <mergeCell ref="AW475:AY475"/>
    <mergeCell ref="AZ475:BB475"/>
    <mergeCell ref="BC475:BE475"/>
    <mergeCell ref="L475:Q475"/>
    <mergeCell ref="R475:S475"/>
    <mergeCell ref="T475:Z475"/>
    <mergeCell ref="AA475:AC475"/>
    <mergeCell ref="AD475:AG475"/>
    <mergeCell ref="AH475:AK475"/>
    <mergeCell ref="AL478:AN478"/>
    <mergeCell ref="AO478:AR478"/>
    <mergeCell ref="AS478:AV478"/>
    <mergeCell ref="AW478:AY478"/>
    <mergeCell ref="AZ478:BB478"/>
    <mergeCell ref="BC478:BE478"/>
    <mergeCell ref="L478:Q478"/>
    <mergeCell ref="R478:S478"/>
    <mergeCell ref="T478:Z478"/>
    <mergeCell ref="AA478:AC478"/>
    <mergeCell ref="AD478:AG478"/>
    <mergeCell ref="AH478:AK478"/>
    <mergeCell ref="AL477:AN477"/>
    <mergeCell ref="AO477:AR477"/>
    <mergeCell ref="AS477:AV477"/>
    <mergeCell ref="AW477:AY477"/>
    <mergeCell ref="AZ477:BB477"/>
    <mergeCell ref="BC477:BE477"/>
    <mergeCell ref="L477:Q477"/>
    <mergeCell ref="R477:S477"/>
    <mergeCell ref="T477:Z477"/>
    <mergeCell ref="AA477:AC477"/>
    <mergeCell ref="AD477:AG477"/>
    <mergeCell ref="AH477:AK477"/>
    <mergeCell ref="AL480:AN480"/>
    <mergeCell ref="AO480:AR480"/>
    <mergeCell ref="AS480:AV480"/>
    <mergeCell ref="AW480:AY480"/>
    <mergeCell ref="AZ480:BB480"/>
    <mergeCell ref="BC480:BE480"/>
    <mergeCell ref="L480:Q480"/>
    <mergeCell ref="R480:S480"/>
    <mergeCell ref="T480:Z480"/>
    <mergeCell ref="AA480:AC480"/>
    <mergeCell ref="AD480:AG480"/>
    <mergeCell ref="AH480:AK480"/>
    <mergeCell ref="AL479:AN479"/>
    <mergeCell ref="AO479:AR479"/>
    <mergeCell ref="AS479:AV479"/>
    <mergeCell ref="AW479:AY479"/>
    <mergeCell ref="AZ479:BB479"/>
    <mergeCell ref="BC479:BE479"/>
    <mergeCell ref="L479:Q479"/>
    <mergeCell ref="R479:S479"/>
    <mergeCell ref="T479:Z479"/>
    <mergeCell ref="AA479:AC479"/>
    <mergeCell ref="AD479:AG479"/>
    <mergeCell ref="AH479:AK479"/>
    <mergeCell ref="AL482:AN482"/>
    <mergeCell ref="AO482:AR482"/>
    <mergeCell ref="AS482:AV482"/>
    <mergeCell ref="AW482:AY482"/>
    <mergeCell ref="AZ482:BB482"/>
    <mergeCell ref="BC482:BE482"/>
    <mergeCell ref="L482:Q482"/>
    <mergeCell ref="R482:S482"/>
    <mergeCell ref="T482:Z482"/>
    <mergeCell ref="AA482:AC482"/>
    <mergeCell ref="AD482:AG482"/>
    <mergeCell ref="AH482:AK482"/>
    <mergeCell ref="AL481:AN481"/>
    <mergeCell ref="AO481:AR481"/>
    <mergeCell ref="AS481:AV481"/>
    <mergeCell ref="AW481:AY481"/>
    <mergeCell ref="AZ481:BB481"/>
    <mergeCell ref="BC481:BE481"/>
    <mergeCell ref="L481:Q481"/>
    <mergeCell ref="R481:S481"/>
    <mergeCell ref="T481:Z481"/>
    <mergeCell ref="AA481:AC481"/>
    <mergeCell ref="AD481:AG481"/>
    <mergeCell ref="AH481:AK481"/>
    <mergeCell ref="AL484:AN484"/>
    <mergeCell ref="AO484:AR484"/>
    <mergeCell ref="AS484:AV484"/>
    <mergeCell ref="AW484:AY484"/>
    <mergeCell ref="AZ484:BB484"/>
    <mergeCell ref="BC484:BE484"/>
    <mergeCell ref="L484:Q484"/>
    <mergeCell ref="R484:S484"/>
    <mergeCell ref="T484:Z484"/>
    <mergeCell ref="AA484:AC484"/>
    <mergeCell ref="AD484:AG484"/>
    <mergeCell ref="AH484:AK484"/>
    <mergeCell ref="AL483:AN483"/>
    <mergeCell ref="AO483:AR483"/>
    <mergeCell ref="AS483:AV483"/>
    <mergeCell ref="AW483:AY483"/>
    <mergeCell ref="AZ483:BB483"/>
    <mergeCell ref="BC483:BE483"/>
    <mergeCell ref="L483:Q483"/>
    <mergeCell ref="R483:S483"/>
    <mergeCell ref="T483:Z483"/>
    <mergeCell ref="AA483:AC483"/>
    <mergeCell ref="AD483:AG483"/>
    <mergeCell ref="AH483:AK483"/>
    <mergeCell ref="AL486:AN486"/>
    <mergeCell ref="AO486:AR486"/>
    <mergeCell ref="AS486:AV486"/>
    <mergeCell ref="AW486:AY486"/>
    <mergeCell ref="AZ486:BB486"/>
    <mergeCell ref="BC486:BE486"/>
    <mergeCell ref="L486:Q486"/>
    <mergeCell ref="R486:S486"/>
    <mergeCell ref="T486:Z486"/>
    <mergeCell ref="AA486:AC486"/>
    <mergeCell ref="AD486:AG486"/>
    <mergeCell ref="AH486:AK486"/>
    <mergeCell ref="AL485:AN485"/>
    <mergeCell ref="AO485:AR485"/>
    <mergeCell ref="AS485:AV485"/>
    <mergeCell ref="AW485:AY485"/>
    <mergeCell ref="AZ485:BB485"/>
    <mergeCell ref="BC485:BE485"/>
    <mergeCell ref="L485:Q485"/>
    <mergeCell ref="R485:S485"/>
    <mergeCell ref="T485:Z485"/>
    <mergeCell ref="AA485:AC485"/>
    <mergeCell ref="AD485:AG485"/>
    <mergeCell ref="AH485:AK485"/>
    <mergeCell ref="AL488:AN488"/>
    <mergeCell ref="AO488:AR488"/>
    <mergeCell ref="AS488:AV488"/>
    <mergeCell ref="AW488:AY488"/>
    <mergeCell ref="AZ488:BB488"/>
    <mergeCell ref="BC488:BE488"/>
    <mergeCell ref="L488:Q488"/>
    <mergeCell ref="R488:S488"/>
    <mergeCell ref="T488:Z488"/>
    <mergeCell ref="AA488:AC488"/>
    <mergeCell ref="AD488:AG488"/>
    <mergeCell ref="AH488:AK488"/>
    <mergeCell ref="AL487:AN487"/>
    <mergeCell ref="AO487:AR487"/>
    <mergeCell ref="AS487:AV487"/>
    <mergeCell ref="AW487:AY487"/>
    <mergeCell ref="AZ487:BB487"/>
    <mergeCell ref="BC487:BE487"/>
    <mergeCell ref="L487:Q487"/>
    <mergeCell ref="R487:S487"/>
    <mergeCell ref="T487:Z487"/>
    <mergeCell ref="AA487:AC487"/>
    <mergeCell ref="AD487:AG487"/>
    <mergeCell ref="AH487:AK487"/>
    <mergeCell ref="AL490:AN490"/>
    <mergeCell ref="AO490:AR490"/>
    <mergeCell ref="AS490:AV490"/>
    <mergeCell ref="AW490:AY490"/>
    <mergeCell ref="AZ490:BB490"/>
    <mergeCell ref="BC490:BE490"/>
    <mergeCell ref="L490:Q490"/>
    <mergeCell ref="R490:S490"/>
    <mergeCell ref="T490:Z490"/>
    <mergeCell ref="AA490:AC490"/>
    <mergeCell ref="AD490:AG490"/>
    <mergeCell ref="AH490:AK490"/>
    <mergeCell ref="AL489:AN489"/>
    <mergeCell ref="AO489:AR489"/>
    <mergeCell ref="AS489:AV489"/>
    <mergeCell ref="AW489:AY489"/>
    <mergeCell ref="AZ489:BB489"/>
    <mergeCell ref="BC489:BE489"/>
    <mergeCell ref="L489:Q489"/>
    <mergeCell ref="R489:S489"/>
    <mergeCell ref="T489:Z489"/>
    <mergeCell ref="AA489:AC489"/>
    <mergeCell ref="AD489:AG489"/>
    <mergeCell ref="AH489:AK489"/>
    <mergeCell ref="AL492:AN492"/>
    <mergeCell ref="AO492:AR492"/>
    <mergeCell ref="AS492:AV492"/>
    <mergeCell ref="AW492:AY492"/>
    <mergeCell ref="AZ492:BB492"/>
    <mergeCell ref="BC492:BE492"/>
    <mergeCell ref="L492:Q492"/>
    <mergeCell ref="R492:S492"/>
    <mergeCell ref="T492:Z492"/>
    <mergeCell ref="AA492:AC492"/>
    <mergeCell ref="AD492:AG492"/>
    <mergeCell ref="AH492:AK492"/>
    <mergeCell ref="AL491:AN491"/>
    <mergeCell ref="AO491:AR491"/>
    <mergeCell ref="AS491:AV491"/>
    <mergeCell ref="AW491:AY491"/>
    <mergeCell ref="AZ491:BB491"/>
    <mergeCell ref="BC491:BE491"/>
    <mergeCell ref="L491:Q491"/>
    <mergeCell ref="R491:S491"/>
    <mergeCell ref="T491:Z491"/>
    <mergeCell ref="AA491:AC491"/>
    <mergeCell ref="AD491:AG491"/>
    <mergeCell ref="AH491:AK491"/>
    <mergeCell ref="AL494:AN494"/>
    <mergeCell ref="AO494:AR494"/>
    <mergeCell ref="AS494:AV494"/>
    <mergeCell ref="AW494:AY494"/>
    <mergeCell ref="AZ494:BB494"/>
    <mergeCell ref="BC494:BE494"/>
    <mergeCell ref="L494:Q494"/>
    <mergeCell ref="R494:S494"/>
    <mergeCell ref="T494:Z494"/>
    <mergeCell ref="AA494:AC494"/>
    <mergeCell ref="AD494:AG494"/>
    <mergeCell ref="AH494:AK494"/>
    <mergeCell ref="AL493:AN493"/>
    <mergeCell ref="AO493:AR493"/>
    <mergeCell ref="AS493:AV493"/>
    <mergeCell ref="AW493:AY493"/>
    <mergeCell ref="AZ493:BB493"/>
    <mergeCell ref="BC493:BE493"/>
    <mergeCell ref="L493:Q493"/>
    <mergeCell ref="R493:S493"/>
    <mergeCell ref="T493:Z493"/>
    <mergeCell ref="AA493:AC493"/>
    <mergeCell ref="AD493:AG493"/>
    <mergeCell ref="AH493:AK493"/>
    <mergeCell ref="AL496:AN496"/>
    <mergeCell ref="AO496:AR496"/>
    <mergeCell ref="AS496:AV496"/>
    <mergeCell ref="AW496:AY496"/>
    <mergeCell ref="AZ496:BB496"/>
    <mergeCell ref="BC496:BE496"/>
    <mergeCell ref="L496:Q496"/>
    <mergeCell ref="R496:S496"/>
    <mergeCell ref="T496:Z496"/>
    <mergeCell ref="AA496:AC496"/>
    <mergeCell ref="AD496:AG496"/>
    <mergeCell ref="AH496:AK496"/>
    <mergeCell ref="AL495:AN495"/>
    <mergeCell ref="AO495:AR495"/>
    <mergeCell ref="AS495:AV495"/>
    <mergeCell ref="AW495:AY495"/>
    <mergeCell ref="AZ495:BB495"/>
    <mergeCell ref="BC495:BE495"/>
    <mergeCell ref="L495:Q495"/>
    <mergeCell ref="R495:S495"/>
    <mergeCell ref="T495:Z495"/>
    <mergeCell ref="AA495:AC495"/>
    <mergeCell ref="AD495:AG495"/>
    <mergeCell ref="AH495:AK495"/>
    <mergeCell ref="AL498:AN498"/>
    <mergeCell ref="AO498:AR498"/>
    <mergeCell ref="AS498:AV498"/>
    <mergeCell ref="AW498:AY498"/>
    <mergeCell ref="AZ498:BB498"/>
    <mergeCell ref="BC498:BE498"/>
    <mergeCell ref="L498:Q498"/>
    <mergeCell ref="R498:S498"/>
    <mergeCell ref="T498:Z498"/>
    <mergeCell ref="AA498:AC498"/>
    <mergeCell ref="AD498:AG498"/>
    <mergeCell ref="AH498:AK498"/>
    <mergeCell ref="AL497:AN497"/>
    <mergeCell ref="AO497:AR497"/>
    <mergeCell ref="AS497:AV497"/>
    <mergeCell ref="AW497:AY497"/>
    <mergeCell ref="AZ497:BB497"/>
    <mergeCell ref="BC497:BE497"/>
    <mergeCell ref="L497:Q497"/>
    <mergeCell ref="R497:S497"/>
    <mergeCell ref="T497:Z497"/>
    <mergeCell ref="AA497:AC497"/>
    <mergeCell ref="AD497:AG497"/>
    <mergeCell ref="AH497:AK497"/>
    <mergeCell ref="AL500:AN500"/>
    <mergeCell ref="AO500:AR500"/>
    <mergeCell ref="AS500:AV500"/>
    <mergeCell ref="AW500:AY500"/>
    <mergeCell ref="AZ500:BB500"/>
    <mergeCell ref="BC500:BE500"/>
    <mergeCell ref="L500:Q500"/>
    <mergeCell ref="R500:S500"/>
    <mergeCell ref="T500:Z500"/>
    <mergeCell ref="AA500:AC500"/>
    <mergeCell ref="AD500:AG500"/>
    <mergeCell ref="AH500:AK500"/>
    <mergeCell ref="AL499:AN499"/>
    <mergeCell ref="AO499:AR499"/>
    <mergeCell ref="AS499:AV499"/>
    <mergeCell ref="AW499:AY499"/>
    <mergeCell ref="AZ499:BB499"/>
    <mergeCell ref="BC499:BE499"/>
    <mergeCell ref="L499:Q499"/>
    <mergeCell ref="R499:S499"/>
    <mergeCell ref="T499:Z499"/>
    <mergeCell ref="AA499:AC499"/>
    <mergeCell ref="AD499:AG499"/>
    <mergeCell ref="AH499:AK499"/>
    <mergeCell ref="IF624:IQ625"/>
    <mergeCell ref="IF626:IQ627"/>
    <mergeCell ref="IF628:IQ629"/>
    <mergeCell ref="IC614:IC615"/>
    <mergeCell ref="ID614:IE615"/>
    <mergeCell ref="IF614:IQ615"/>
    <mergeCell ref="IF618:IQ619"/>
    <mergeCell ref="IF620:IQ621"/>
    <mergeCell ref="IF622:IQ623"/>
    <mergeCell ref="ID613:IE613"/>
    <mergeCell ref="IF613:IG613"/>
    <mergeCell ref="IH613:II613"/>
    <mergeCell ref="IJ613:IL613"/>
    <mergeCell ref="IM613:IO613"/>
    <mergeCell ref="IP613:IQ613"/>
    <mergeCell ref="ID612:IE612"/>
    <mergeCell ref="IF612:IG612"/>
    <mergeCell ref="IH612:II612"/>
    <mergeCell ref="IJ612:IL612"/>
    <mergeCell ref="IM612:IO612"/>
    <mergeCell ref="IP612:IQ612"/>
  </mergeCells>
  <phoneticPr fontId="4"/>
  <conditionalFormatting sqref="L113:X114">
    <cfRule type="cellIs" dxfId="69" priority="70" operator="equal">
      <formula>$DC$113</formula>
    </cfRule>
  </conditionalFormatting>
  <conditionalFormatting sqref="P127:X135 P144:X145 P166:X167 P184:X184 P202:X204 P253:U254 P182:X182">
    <cfRule type="cellIs" dxfId="68" priority="69" operator="equal">
      <formula>""</formula>
    </cfRule>
  </conditionalFormatting>
  <conditionalFormatting sqref="O127">
    <cfRule type="cellIs" dxfId="67" priority="68" operator="equal">
      <formula>$P127=""</formula>
    </cfRule>
  </conditionalFormatting>
  <conditionalFormatting sqref="O135 O131:O132 O127:O129 O182">
    <cfRule type="expression" dxfId="66" priority="67">
      <formula>P127=""</formula>
    </cfRule>
  </conditionalFormatting>
  <conditionalFormatting sqref="O144:O145">
    <cfRule type="expression" dxfId="65" priority="66">
      <formula>$P$144=""</formula>
    </cfRule>
  </conditionalFormatting>
  <conditionalFormatting sqref="O166:O167">
    <cfRule type="expression" dxfId="64" priority="65">
      <formula>$P$166=""</formula>
    </cfRule>
  </conditionalFormatting>
  <conditionalFormatting sqref="O184">
    <cfRule type="expression" dxfId="63" priority="64">
      <formula>$P$184=""</formula>
    </cfRule>
  </conditionalFormatting>
  <conditionalFormatting sqref="O202:O204">
    <cfRule type="expression" dxfId="62" priority="63">
      <formula>P202=""</formula>
    </cfRule>
  </conditionalFormatting>
  <conditionalFormatting sqref="O253:O254">
    <cfRule type="expression" dxfId="61" priority="62">
      <formula>P253=""</formula>
    </cfRule>
  </conditionalFormatting>
  <conditionalFormatting sqref="AG127:AO134">
    <cfRule type="cellIs" dxfId="60" priority="61" operator="equal">
      <formula>""</formula>
    </cfRule>
  </conditionalFormatting>
  <conditionalFormatting sqref="AF127:AF134">
    <cfRule type="expression" dxfId="59" priority="60">
      <formula>AG127=""</formula>
    </cfRule>
  </conditionalFormatting>
  <conditionalFormatting sqref="AA121:AP135">
    <cfRule type="expression" dxfId="58" priority="59">
      <formula>$DA$253&lt;&gt;1</formula>
    </cfRule>
  </conditionalFormatting>
  <conditionalFormatting sqref="AG143:AO146">
    <cfRule type="cellIs" dxfId="57" priority="58" operator="equal">
      <formula>""</formula>
    </cfRule>
  </conditionalFormatting>
  <conditionalFormatting sqref="AF143">
    <cfRule type="cellIs" dxfId="56" priority="57" operator="equal">
      <formula>$P143=""</formula>
    </cfRule>
  </conditionalFormatting>
  <conditionalFormatting sqref="AF143:AF145">
    <cfRule type="expression" dxfId="55" priority="56">
      <formula>AG143=""</formula>
    </cfRule>
  </conditionalFormatting>
  <conditionalFormatting sqref="AG160:AO161">
    <cfRule type="cellIs" dxfId="54" priority="55" operator="equal">
      <formula>""</formula>
    </cfRule>
  </conditionalFormatting>
  <conditionalFormatting sqref="AF160:AF161">
    <cfRule type="expression" dxfId="53" priority="54">
      <formula>AG160=""</formula>
    </cfRule>
  </conditionalFormatting>
  <conditionalFormatting sqref="AG162:AO163">
    <cfRule type="cellIs" dxfId="52" priority="53" operator="equal">
      <formula>""</formula>
    </cfRule>
  </conditionalFormatting>
  <conditionalFormatting sqref="AF163">
    <cfRule type="expression" dxfId="51" priority="52">
      <formula>AG163=""</formula>
    </cfRule>
  </conditionalFormatting>
  <conditionalFormatting sqref="AA141:AP146 AA160:AP164 AA147:AB147 AA148:AA159 AP147:AP159 AG147">
    <cfRule type="expression" dxfId="50" priority="51">
      <formula>$DA$254&lt;&gt;1</formula>
    </cfRule>
  </conditionalFormatting>
  <conditionalFormatting sqref="O146">
    <cfRule type="expression" dxfId="49" priority="50">
      <formula>$DA$146=""</formula>
    </cfRule>
  </conditionalFormatting>
  <conditionalFormatting sqref="O162:O165">
    <cfRule type="expression" dxfId="48" priority="49">
      <formula>DA162=""</formula>
    </cfRule>
  </conditionalFormatting>
  <conditionalFormatting sqref="O183">
    <cfRule type="expression" dxfId="47" priority="48">
      <formula>$DA$183=""</formula>
    </cfRule>
  </conditionalFormatting>
  <conditionalFormatting sqref="O274:O275">
    <cfRule type="expression" dxfId="46" priority="47">
      <formula>$P$274=""</formula>
    </cfRule>
  </conditionalFormatting>
  <conditionalFormatting sqref="P274">
    <cfRule type="containsBlanks" dxfId="45" priority="46">
      <formula>LEN(TRIM(P274))=0</formula>
    </cfRule>
  </conditionalFormatting>
  <conditionalFormatting sqref="O276:O277">
    <cfRule type="expression" dxfId="44" priority="45">
      <formula>$P$144=""</formula>
    </cfRule>
  </conditionalFormatting>
  <conditionalFormatting sqref="P276">
    <cfRule type="containsBlanks" dxfId="43" priority="44">
      <formula>LEN(TRIM(P276))=0</formula>
    </cfRule>
  </conditionalFormatting>
  <conditionalFormatting sqref="P284:X286">
    <cfRule type="cellIs" dxfId="42" priority="43" operator="equal">
      <formula>""</formula>
    </cfRule>
  </conditionalFormatting>
  <conditionalFormatting sqref="O284">
    <cfRule type="cellIs" dxfId="41" priority="42" operator="equal">
      <formula>$P284=""</formula>
    </cfRule>
  </conditionalFormatting>
  <conditionalFormatting sqref="O284:O286">
    <cfRule type="expression" dxfId="40" priority="41">
      <formula>P284=""</formula>
    </cfRule>
  </conditionalFormatting>
  <conditionalFormatting sqref="R146">
    <cfRule type="expression" dxfId="39" priority="40">
      <formula>$DA$146=1</formula>
    </cfRule>
  </conditionalFormatting>
  <conditionalFormatting sqref="W146">
    <cfRule type="expression" dxfId="38" priority="39">
      <formula>$DA$146=2</formula>
    </cfRule>
  </conditionalFormatting>
  <conditionalFormatting sqref="Q162:R163">
    <cfRule type="expression" dxfId="37" priority="38">
      <formula>$DA$162=1</formula>
    </cfRule>
  </conditionalFormatting>
  <conditionalFormatting sqref="T162:V163">
    <cfRule type="expression" dxfId="36" priority="37">
      <formula>$DA$162=2</formula>
    </cfRule>
  </conditionalFormatting>
  <conditionalFormatting sqref="X162:X163">
    <cfRule type="expression" dxfId="35" priority="36">
      <formula>$DA$162=3</formula>
    </cfRule>
  </conditionalFormatting>
  <conditionalFormatting sqref="R164:T165">
    <cfRule type="expression" dxfId="34" priority="35">
      <formula>$DA$164=1</formula>
    </cfRule>
  </conditionalFormatting>
  <conditionalFormatting sqref="V164:X165">
    <cfRule type="expression" dxfId="33" priority="34">
      <formula>$DA$164=2</formula>
    </cfRule>
  </conditionalFormatting>
  <conditionalFormatting sqref="R183">
    <cfRule type="expression" dxfId="32" priority="33">
      <formula>$DA$183=1</formula>
    </cfRule>
  </conditionalFormatting>
  <conditionalFormatting sqref="V183">
    <cfRule type="expression" dxfId="31" priority="32">
      <formula>$DA$183=2</formula>
    </cfRule>
  </conditionalFormatting>
  <conditionalFormatting sqref="BC401:BE500 L401:AY500">
    <cfRule type="containsBlanks" dxfId="30" priority="31">
      <formula>LEN(TRIM(L401))=0</formula>
    </cfRule>
  </conditionalFormatting>
  <conditionalFormatting sqref="AZ401:BB500">
    <cfRule type="containsBlanks" dxfId="29" priority="30">
      <formula>LEN(TRIM(AZ401))=0</formula>
    </cfRule>
  </conditionalFormatting>
  <conditionalFormatting sqref="P144:X145">
    <cfRule type="containsText" dxfId="28" priority="26" operator="containsText" text="長納期">
      <formula>NOT(ISERROR(SEARCH("長納期",P144)))</formula>
    </cfRule>
    <cfRule type="containsText" dxfId="27" priority="27" operator="containsText" text="標準">
      <formula>NOT(ISERROR(SEARCH("標準",P144)))</formula>
    </cfRule>
    <cfRule type="containsText" dxfId="26" priority="28" operator="containsText" text="快速">
      <formula>NOT(ISERROR(SEARCH("快速",P144)))</formula>
    </cfRule>
    <cfRule type="containsText" dxfId="25" priority="29" operator="containsText" text="特急">
      <formula>NOT(ISERROR(SEARCH("特急",P144)))</formula>
    </cfRule>
  </conditionalFormatting>
  <conditionalFormatting sqref="J401:J500">
    <cfRule type="containsBlanks" dxfId="24" priority="25">
      <formula>LEN(TRIM(J401))=0</formula>
    </cfRule>
  </conditionalFormatting>
  <conditionalFormatting sqref="AE394:BE400 AH401:BE500">
    <cfRule type="expression" dxfId="23" priority="24">
      <formula>$DA$183&lt;&gt;2</formula>
    </cfRule>
  </conditionalFormatting>
  <conditionalFormatting sqref="AD400 AD401:AG500">
    <cfRule type="expression" dxfId="22" priority="23">
      <formula>$DA$183&lt;&gt;2</formula>
    </cfRule>
  </conditionalFormatting>
  <conditionalFormatting sqref="AD394:AD397">
    <cfRule type="expression" dxfId="21" priority="22">
      <formula>$DA$183&lt;&gt;2</formula>
    </cfRule>
  </conditionalFormatting>
  <conditionalFormatting sqref="AD399">
    <cfRule type="expression" dxfId="20" priority="21">
      <formula>$DA$183&lt;&gt;2</formula>
    </cfRule>
  </conditionalFormatting>
  <conditionalFormatting sqref="J399:J500">
    <cfRule type="expression" dxfId="19" priority="20">
      <formula>$DA$162&lt;&gt;3</formula>
    </cfRule>
  </conditionalFormatting>
  <conditionalFormatting sqref="AD384:AX391">
    <cfRule type="expression" dxfId="18" priority="19">
      <formula>$DA$162&lt;&gt;3</formula>
    </cfRule>
  </conditionalFormatting>
  <conditionalFormatting sqref="P223:X224">
    <cfRule type="cellIs" dxfId="17" priority="18" operator="equal">
      <formula>""</formula>
    </cfRule>
  </conditionalFormatting>
  <conditionalFormatting sqref="O134">
    <cfRule type="expression" dxfId="16" priority="16">
      <formula>$DA$146&lt;&gt;2</formula>
    </cfRule>
    <cfRule type="expression" dxfId="15" priority="17">
      <formula>P134=""</formula>
    </cfRule>
  </conditionalFormatting>
  <conditionalFormatting sqref="P166:X167">
    <cfRule type="expression" dxfId="14" priority="15">
      <formula>$DA$165=99</formula>
    </cfRule>
  </conditionalFormatting>
  <conditionalFormatting sqref="AB184:AO184 AB200:AO203 AB185 AE185 AG185:AH185">
    <cfRule type="containsBlanks" dxfId="13" priority="14">
      <formula>LEN(TRIM(AB184))=0</formula>
    </cfRule>
  </conditionalFormatting>
  <conditionalFormatting sqref="P131:X131">
    <cfRule type="notContainsBlanks" dxfId="12" priority="13">
      <formula>LEN(TRIM(P131))&gt;0</formula>
    </cfRule>
  </conditionalFormatting>
  <conditionalFormatting sqref="P127:X127 AG127:AO127 AG131:AO131 AG160:AO160 AG143:AO143">
    <cfRule type="notContainsBlanks" dxfId="11" priority="12">
      <formula>LEN(TRIM(P127))&gt;0</formula>
    </cfRule>
  </conditionalFormatting>
  <conditionalFormatting sqref="AB183:AD183">
    <cfRule type="notContainsBlanks" dxfId="10" priority="11">
      <formula>LEN(TRIM(AB183))&gt;0</formula>
    </cfRule>
  </conditionalFormatting>
  <conditionalFormatting sqref="AA180:AO184 AA200:AO203 AA185:AB185 AA186:AA199 AE185 AG185:AH185">
    <cfRule type="expression" dxfId="9" priority="10">
      <formula>$DB$180&lt;&gt;1</formula>
    </cfRule>
  </conditionalFormatting>
  <conditionalFormatting sqref="FD121">
    <cfRule type="expression" dxfId="8" priority="6">
      <formula>$DA$253&lt;&gt;1</formula>
    </cfRule>
  </conditionalFormatting>
  <conditionalFormatting sqref="FD141">
    <cfRule type="expression" dxfId="7" priority="5">
      <formula>$DA$254&lt;&gt;1</formula>
    </cfRule>
  </conditionalFormatting>
  <conditionalFormatting sqref="ID613:IQ613">
    <cfRule type="cellIs" dxfId="6" priority="1" operator="equal">
      <formula>"要確認"</formula>
    </cfRule>
    <cfRule type="cellIs" dxfId="5" priority="3" operator="between">
      <formula>1</formula>
      <formula>10</formula>
    </cfRule>
    <cfRule type="cellIs" dxfId="4" priority="4" operator="equal">
      <formula>"OK"</formula>
    </cfRule>
  </conditionalFormatting>
  <conditionalFormatting sqref="ID614:IE615">
    <cfRule type="cellIs" dxfId="3" priority="2" operator="equal">
      <formula>0</formula>
    </cfRule>
  </conditionalFormatting>
  <dataValidations disablePrompts="1" count="24">
    <dataValidation type="list" allowBlank="1" showInputMessage="1" showErrorMessage="1" sqref="AG184:AG185 AG200:AG203" xr:uid="{00000000-0002-0000-0600-000000000000}">
      <formula1>$GD$335:$GE$335</formula1>
    </dataValidation>
    <dataValidation type="list" allowBlank="1" showInputMessage="1" showErrorMessage="1" sqref="AF184 AE184:AE185 AE200:AF203" xr:uid="{00000000-0002-0000-0600-000001000000}">
      <formula1>$GD$334:$GE$334</formula1>
    </dataValidation>
    <dataValidation allowBlank="1" showInputMessage="1" showErrorMessage="1" promptTitle="説明" prompt="成績書宛先名　　　　　　　　　　　_x000a__x000a_　成績書に反映されます_x000a_　正式名称にてご入力_x000a_　お願いします。_x000a_" sqref="P182:X182" xr:uid="{00000000-0002-0000-0600-000002000000}"/>
    <dataValidation allowBlank="1" showInputMessage="1" showErrorMessage="1" promptTitle="説明" prompt="事前にお見積りご依頼されて_x000a_当案件に見積金額の適用の場合_x000a_見積書、右上の№_x000a_NSから始まる見積番号を_x000a_ご記載下さい。_x000a__x000a_NS〇〇〇〇〇〇-〇〇〇" sqref="P224:X224" xr:uid="{00000000-0002-0000-0600-000003000000}"/>
    <dataValidation imeMode="off" allowBlank="1" showInputMessage="1" showErrorMessage="1" promptTitle="説明" prompt="貴社管理番号（PO Number)_x000a_（お客様発注番号）_x000a__x000a_　お客様で業務管理されている番号を_x000a_　ご記載下さい。_x000a_　無い場合は空欄で問題ありません。_x000a__x000a_　御入力頂くと、お問い合わせ時に番号を_x000a_　お伝え頂ければ対応可能です。  _x000a_　" sqref="P223:X223" xr:uid="{00000000-0002-0000-0600-000004000000}"/>
    <dataValidation allowBlank="1" showInputMessage="1" showErrorMessage="1" promptTitle="選択してください" prompt="成績書種類_x000a_・通常様式_x000a_・厚生労働省様式_x000a__x000a_※厚生労働省様式かつ_x000a_　定性分析をJIS A 1481-1 指定_x000a_　の場合基本「層別分析」となります_x000a_　「層別分析」を選択ください。" sqref="P183:X183" xr:uid="{00000000-0002-0000-0600-000005000000}"/>
    <dataValidation allowBlank="1" showInputMessage="1" showErrorMessage="1" promptTitle="選択してください" prompt="定性分析方法_x000a_・JIS A 1481-1_x000a_・JIS A 1481-2_x000a__x000a_　ご指定ない場合は_x000a_　当社第一法 JIS A 1481-1_x000a_  にて分析させていただきます。_x000a_" sqref="P164:X165" xr:uid="{00000000-0002-0000-0600-000006000000}"/>
    <dataValidation allowBlank="1" showInputMessage="1" showErrorMessage="1" promptTitle="選択してください" prompt="分析内容_x000a_・定性分析_x000a_・定性・定量分析_x000a_・混在_x000a_　※分析試料により定性分析と_x000a_　定性・定量分析が混在する場合_x000a_　選択してください。試料毎に設定_x000a_　を試料設定の時に設定頂きます。_x000a_" sqref="P162:X163" xr:uid="{00000000-0002-0000-0600-000007000000}"/>
    <dataValidation allowBlank="1" showInputMessage="1" showErrorMessage="1" promptTitle="選択してください" prompt="速報方法_x000a_・ メール（PDF）_x000a_・ FAX_x000a_　FAXを選択された場合　_x000a_　3.【お客様情報】の_x000a_　FAX番号記載お願い致します" sqref="P146:X146" xr:uid="{00000000-0002-0000-0600-000008000000}"/>
    <dataValidation type="list" allowBlank="1" showInputMessage="1" sqref="BC401:BE500" xr:uid="{00000000-0002-0000-0600-000009000000}">
      <formula1>$GD$333:$GH$333</formula1>
    </dataValidation>
    <dataValidation type="list" allowBlank="1" showInputMessage="1" sqref="AZ401:BB500" xr:uid="{00000000-0002-0000-0600-00000A000000}">
      <formula1>$GD$332:$GE$332</formula1>
    </dataValidation>
    <dataValidation type="list" allowBlank="1" showInputMessage="1" showErrorMessage="1" sqref="J401:J500" xr:uid="{00000000-0002-0000-0600-00000B000000}">
      <formula1>$AE$387:$AE$388</formula1>
    </dataValidation>
    <dataValidation imeMode="hiragana" allowBlank="1" showInputMessage="1" showErrorMessage="1" sqref="T401:AC500 L401:Q500" xr:uid="{00000000-0002-0000-0600-00000C000000}"/>
    <dataValidation imeMode="off" allowBlank="1" showInputMessage="1" showErrorMessage="1" sqref="AH184:AO203 AG132:AO134 AG128:AO128 AG144:AO144 AG161:AO163 P132:X135 P128:X128 R401:S500" xr:uid="{00000000-0002-0000-0600-00000D000000}"/>
    <dataValidation type="list" allowBlank="1" showInputMessage="1" sqref="AW401:AY500" xr:uid="{00000000-0002-0000-0600-00000E000000}">
      <formula1>$GD$331:$GJ$331</formula1>
    </dataValidation>
    <dataValidation type="list" allowBlank="1" showInputMessage="1" sqref="AH401:AK500 AS401:AV500" xr:uid="{00000000-0002-0000-0600-00000F000000}">
      <formula1>$GD$330:$GH$330</formula1>
    </dataValidation>
    <dataValidation type="list" allowBlank="1" showInputMessage="1" showErrorMessage="1" sqref="P254:U254" xr:uid="{00000000-0002-0000-0600-000010000000}">
      <formula1>$GD$329:$GF$329</formula1>
    </dataValidation>
    <dataValidation type="list" allowBlank="1" showInputMessage="1" showErrorMessage="1" promptTitle="選択してください" prompt="成績書送付先_x000a_・上記お客様情報宛_x000a_・その他送付先宛_x000a__x000a_　その他送付先宛後選択された場合_x000a_　送付先情報の入力欄がありますので_x000a_　そちらにご記入ください。_x000a_　右横に入力欄へのリンクがあります" sqref="P253:U253" xr:uid="{00000000-0002-0000-0600-000011000000}">
      <formula1>$GD$328:$GE$328</formula1>
    </dataValidation>
    <dataValidation type="list" allowBlank="1" showInputMessage="1" showErrorMessage="1" promptTitle="選択してください" prompt="分析後試料取扱　　　　　　　　　　　　　　　　　_x000a_・指定無[保管一ヶ月］_x000a_　受注確定後、30日間_x000a_（一か月間）保管_x000a_　保管後、当社にて適正な処分方法にて_x000a_　廃棄させていただきます_x000a_　↓有料オプション_x000a_・返却  [分析後試料返送]   _x000a_　分析完了後、成績書発送と共に_x000a_　分析試料の残りを返送させて頂きます。" sqref="P204:X204" xr:uid="{00000000-0002-0000-0600-000012000000}">
      <formula1>$GD$326:$GE$326</formula1>
    </dataValidation>
    <dataValidation type="list" allowBlank="1" showInputMessage="1" showErrorMessage="1" promptTitle="選択してください" prompt="添付資料_x000a_・通常_x000a_　定性データ添付_x000a_　JIS A 1481-1 顕微鏡写真_x000a_  JIS A 1481-2 顕微鏡写真 分析チャート_x000a_↓有料有料オプション_x000a_・通常 + 定量チャート_x000a_　通常定性データに_x000a_　定量分析チャートを添付" sqref="P203:X203" xr:uid="{00000000-0002-0000-0600-000013000000}">
      <formula1>$GD$325:$GE$325</formula1>
    </dataValidation>
    <dataValidation type="list" allowBlank="1" showInputMessage="1" showErrorMessage="1" promptTitle="選択してください " prompt="断面写真_x000a_[1.試料の外観写真]_x000a_[2.試料の断面拡大写真]_x000a__x000a_・不要_x000a_　↓有料オプション_x000a_・有（検出時のみ）_x000a_・有（全試料）_x000a__x000a_" sqref="P202:X202" xr:uid="{00000000-0002-0000-0600-000014000000}">
      <formula1>$GD$323:$GF$323</formula1>
    </dataValidation>
    <dataValidation type="list" errorStyle="information" imeMode="off" allowBlank="1" showInputMessage="1" promptTitle="選択or入力してください" prompt="成績書部数_x000a_・1～6_x000a_・不要_x000a_7部以上の場合は直接入力_x000a_　お願い致します" sqref="P184:X184" xr:uid="{00000000-0002-0000-0600-000015000000}">
      <formula1>$GD$320:$GJ$320</formula1>
    </dataValidation>
    <dataValidation type="list" allowBlank="1" showInputMessage="1" showErrorMessage="1" promptTitle="選択してください" prompt="層別分析_x000a_・層別分析_x000a_・不要（・-）_x000a_　試料の断面の層毎に分析して_x000a_　層の割合とどの層にアスベストが_x000a_　含有しているか確認します。_x000a_※分析の性質上_x000a_　　JIS A 1481-2 を選択の場合_x000a_　　層別分析対象外となります。_x000a_" sqref="P166:X167" xr:uid="{00000000-0002-0000-0600-000016000000}">
      <formula1>INDIRECT($GI$316)</formula1>
    </dataValidation>
    <dataValidation type="list" allowBlank="1" showInputMessage="1" showErrorMessage="1" promptTitle="選択してください" prompt="分析納期_x000a_　速報納期の選択になります_x000a_　詳細は入力ヘルプを_x000a_　参照して下さい_x000a_　納期種類により_x000a_　・速報納期　・価格_x000a_　が変動します。" sqref="P144:X145" xr:uid="{00000000-0002-0000-0600-000017000000}">
      <formula1>INDIRECT($GJ$302)</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9" id="{CE915541-E699-4C09-8195-5AE40BB0D080}">
            <xm:f>営業ASM設定管理!$AB$104&lt;&gt;1</xm:f>
            <x14:dxf>
              <font>
                <color theme="0"/>
              </font>
              <fill>
                <patternFill>
                  <bgColor theme="0"/>
                </patternFill>
              </fill>
              <border>
                <left/>
                <right/>
                <top/>
                <bottom/>
                <vertical/>
                <horizontal/>
              </border>
            </x14:dxf>
          </x14:cfRule>
          <xm:sqref>EI180</xm:sqref>
        </x14:conditionalFormatting>
        <x14:conditionalFormatting xmlns:xm="http://schemas.microsoft.com/office/excel/2006/main">
          <x14:cfRule type="containsText" priority="8" operator="containsText" id="{0CCE6AF4-E99E-46B7-B59B-DD14B22E5977}">
            <xm:f>NOT(ISERROR(SEARCH("有",P202)))</xm:f>
            <xm:f>"有"</xm:f>
            <x14:dxf>
              <font>
                <b/>
                <i val="0"/>
                <color rgb="FFFF0000"/>
              </font>
            </x14:dxf>
          </x14:cfRule>
          <xm:sqref>P202:X202</xm:sqref>
        </x14:conditionalFormatting>
        <x14:conditionalFormatting xmlns:xm="http://schemas.microsoft.com/office/excel/2006/main">
          <x14:cfRule type="containsText" priority="7" operator="containsText" id="{97009639-BC77-4FEC-850A-9427E33AC733}">
            <xm:f>NOT(ISERROR(SEARCH("有",P203)))</xm:f>
            <xm:f>"有"</xm:f>
            <x14:dxf>
              <font>
                <b/>
                <i val="0"/>
                <color rgb="FFFF0000"/>
              </font>
            </x14:dxf>
          </x14:cfRule>
          <xm:sqref>P203:X204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2E98DF61C857047A13148DF6470F7E7" ma:contentTypeVersion="19" ma:contentTypeDescription="新しいドキュメントを作成します。" ma:contentTypeScope="" ma:versionID="09a2a83c13ab125daa8af6ecd24b16a7">
  <xsd:schema xmlns:xsd="http://www.w3.org/2001/XMLSchema" xmlns:xs="http://www.w3.org/2001/XMLSchema" xmlns:p="http://schemas.microsoft.com/office/2006/metadata/properties" xmlns:ns1="http://schemas.microsoft.com/sharepoint/v3" xmlns:ns2="1a8c42b9-8eef-48a6-9675-a7754ea6c5b7" xmlns:ns3="c18e457a-5e36-469b-8cab-9a18f82d4c2e" targetNamespace="http://schemas.microsoft.com/office/2006/metadata/properties" ma:root="true" ma:fieldsID="e1d318cb71bf90cf1841904b580a8cab" ns1:_="" ns2:_="" ns3:_="">
    <xsd:import namespace="http://schemas.microsoft.com/sharepoint/v3"/>
    <xsd:import namespace="1a8c42b9-8eef-48a6-9675-a7754ea6c5b7"/>
    <xsd:import namespace="c18e457a-5e36-469b-8cab-9a18f82d4c2e"/>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1:_ip_UnifiedCompliancePolicyProperties" minOccurs="0"/>
                <xsd:element ref="ns1:_ip_UnifiedCompliancePolicyUIAction"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統合コンプライアンス ポリシーのプロパティ" ma:hidden="true" ma:internalName="_ip_UnifiedCompliancePolicyProperties">
      <xsd:simpleType>
        <xsd:restriction base="dms:Note"/>
      </xsd:simpleType>
    </xsd:element>
    <xsd:element name="_ip_UnifiedCompliancePolicyUIAction" ma:index="19"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8c42b9-8eef-48a6-9675-a7754ea6c5b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2e6d87c4-23a9-4f01-8d8f-cc36483804fe"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Flow_SignoffStatus" ma:index="25" nillable="true" ma:displayName="Sign-off status" ma:internalName="Sign_x002d_off_x0020_status">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8e457a-5e36-469b-8cab-9a18f82d4c2e"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48ebec8-9991-40ec-b767-e26bdb4d562f}" ma:internalName="TaxCatchAll" ma:showField="CatchAllData" ma:web="c18e457a-5e36-469b-8cab-9a18f82d4c2e">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1a8c42b9-8eef-48a6-9675-a7754ea6c5b7" xsi:nil="true"/>
    <_ip_UnifiedCompliancePolicyProperties xmlns="http://schemas.microsoft.com/sharepoint/v3" xsi:nil="true"/>
    <lcf76f155ced4ddcb4097134ff3c332f xmlns="1a8c42b9-8eef-48a6-9675-a7754ea6c5b7">
      <Terms xmlns="http://schemas.microsoft.com/office/infopath/2007/PartnerControls"/>
    </lcf76f155ced4ddcb4097134ff3c332f>
    <TaxCatchAll xmlns="c18e457a-5e36-469b-8cab-9a18f82d4c2e" xsi:nil="true"/>
  </documentManagement>
</p:properties>
</file>

<file path=customXml/itemProps1.xml><?xml version="1.0" encoding="utf-8"?>
<ds:datastoreItem xmlns:ds="http://schemas.openxmlformats.org/officeDocument/2006/customXml" ds:itemID="{F52F0B98-BEAA-4432-98C5-64EF03E1179A}"/>
</file>

<file path=customXml/itemProps2.xml><?xml version="1.0" encoding="utf-8"?>
<ds:datastoreItem xmlns:ds="http://schemas.openxmlformats.org/officeDocument/2006/customXml" ds:itemID="{574C1EB1-5D63-40C5-A3D7-E04C05CAFC70}"/>
</file>

<file path=customXml/itemProps3.xml><?xml version="1.0" encoding="utf-8"?>
<ds:datastoreItem xmlns:ds="http://schemas.openxmlformats.org/officeDocument/2006/customXml" ds:itemID="{843A3F22-1A3B-4E42-AE21-4E098DF1CD0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1.【免責事項、ほか】</vt:lpstr>
      <vt:lpstr>分析依頼</vt:lpstr>
      <vt:lpstr>送付書</vt:lpstr>
      <vt:lpstr>試料必要量・梱包について</vt:lpstr>
      <vt:lpstr>営業ASM設定管理</vt:lpstr>
      <vt:lpstr>001</vt:lpstr>
      <vt:lpstr>'1.【免責事項、ほか】'!Print_Area</vt:lpstr>
      <vt:lpstr>送付書!Print_Area</vt:lpstr>
      <vt:lpstr>'1.【免責事項、ほか】'!Print_Titles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Yuichi Hasegawa</dc:creator>
  <cp:lastModifiedBy>Yuko Sato</cp:lastModifiedBy>
  <cp:lastPrinted>2024-01-05T06:45:21Z</cp:lastPrinted>
  <dcterms:created xsi:type="dcterms:W3CDTF">2020-04-09T07:05:00Z</dcterms:created>
  <dcterms:modified xsi:type="dcterms:W3CDTF">2024-01-05T06:45:28Z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2024-01-05T06:41:17Z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6c136616-a9fa-4a48-828b-c6f63fde970a</vt:lpwstr>
  </property>
  <property fmtid="{D5CDD505-2E9C-101B-9397-08002B2CF9AE}" pid="8" name="MSIP_Label_e3679394-fcd4-48c1-82f3-c1b8601692ff_ContentBits">
    <vt:lpwstr>0</vt:lpwstr>
  </property>
  <property fmtid="{D5CDD505-2E9C-101B-9397-08002B2CF9AE}" pid="9" name="ContentTypeId">
    <vt:lpwstr>0x01010072E98DF61C857047A13148DF6470F7E7</vt:lpwstr>
  </property>
</Properties>
</file>